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истрато\Downloads\"/>
    </mc:Choice>
  </mc:AlternateContent>
  <xr:revisionPtr revIDLastSave="0" documentId="13_ncr:1_{43CB144F-D54A-4EE9-AFD6-86B3D66A850D}" xr6:coauthVersionLast="40" xr6:coauthVersionMax="40" xr10:uidLastSave="{00000000-0000-0000-0000-000000000000}"/>
  <bookViews>
    <workbookView xWindow="-120" yWindow="-120" windowWidth="21840" windowHeight="13140" tabRatio="810" activeTab="2" xr2:uid="{00000000-000D-0000-FFFF-FFFF00000000}"/>
  </bookViews>
  <sheets>
    <sheet name="шаблон_21" sheetId="2" r:id="rId1"/>
    <sheet name="сводная таблица" sheetId="11" r:id="rId2"/>
    <sheet name="шаблон_15" sheetId="12" r:id="rId3"/>
  </sheets>
  <calcPr calcId="181029"/>
</workbook>
</file>

<file path=xl/calcChain.xml><?xml version="1.0" encoding="utf-8"?>
<calcChain xmlns="http://schemas.openxmlformats.org/spreadsheetml/2006/main">
  <c r="M103" i="12" l="1"/>
  <c r="AO94" i="12"/>
  <c r="AO96" i="12" s="1"/>
  <c r="F92" i="12"/>
  <c r="Q64" i="12"/>
  <c r="A71" i="12" s="1"/>
  <c r="AO34" i="12"/>
  <c r="AL34" i="12"/>
  <c r="AO33" i="12"/>
  <c r="AL33" i="12"/>
  <c r="AO32" i="12"/>
  <c r="AL32" i="12"/>
  <c r="AO31" i="12"/>
  <c r="AL31" i="12"/>
  <c r="AO30" i="12"/>
  <c r="AL30" i="12"/>
  <c r="AO29" i="12"/>
  <c r="AL29" i="12"/>
  <c r="AO28" i="12"/>
  <c r="AL28" i="12"/>
  <c r="AO27" i="12"/>
  <c r="AL27" i="12"/>
  <c r="AO26" i="12"/>
  <c r="AL26" i="12"/>
  <c r="AO25" i="12"/>
  <c r="AL25" i="12"/>
  <c r="AO24" i="12"/>
  <c r="AL24" i="12"/>
  <c r="AO23" i="12"/>
  <c r="AL23" i="12"/>
  <c r="AO22" i="12"/>
  <c r="AL22" i="12"/>
  <c r="AO21" i="12"/>
  <c r="AL21" i="12"/>
  <c r="AO20" i="12"/>
  <c r="AL20" i="12"/>
  <c r="K17" i="12"/>
  <c r="AK4" i="12"/>
  <c r="AQ1" i="12"/>
  <c r="Q54" i="12" s="1"/>
  <c r="AK1" i="12"/>
  <c r="K54" i="12" s="1"/>
  <c r="AI55" i="11"/>
  <c r="AO38" i="12" l="1"/>
  <c r="Q55" i="12" s="1"/>
  <c r="Q56" i="12" s="1"/>
  <c r="AF33" i="12"/>
  <c r="AF31" i="12"/>
  <c r="AF29" i="12"/>
  <c r="AF26" i="12"/>
  <c r="AF24" i="12"/>
  <c r="AF22" i="12"/>
  <c r="AF20" i="12"/>
  <c r="AF34" i="12"/>
  <c r="AF32" i="12"/>
  <c r="AF30" i="12"/>
  <c r="AF28" i="12"/>
  <c r="AF27" i="12"/>
  <c r="AF25" i="12"/>
  <c r="AF23" i="12"/>
  <c r="AF21" i="12"/>
  <c r="AJ127" i="12"/>
  <c r="AL38" i="12"/>
  <c r="K55" i="12" s="1"/>
  <c r="AC34" i="12"/>
  <c r="AC33" i="12"/>
  <c r="AC32" i="12"/>
  <c r="AC31" i="12"/>
  <c r="AC30" i="12"/>
  <c r="AC29" i="12"/>
  <c r="AC28" i="12"/>
  <c r="AC27" i="12"/>
  <c r="AC26" i="12"/>
  <c r="AC25" i="12"/>
  <c r="AC24" i="12"/>
  <c r="AC23" i="12"/>
  <c r="AC22" i="12"/>
  <c r="AC21" i="12"/>
  <c r="AC20" i="12"/>
  <c r="AO86" i="12" l="1"/>
  <c r="AO88" i="12" s="1"/>
  <c r="AO90" i="12" s="1"/>
  <c r="AR100" i="12" s="1"/>
  <c r="K56" i="12"/>
  <c r="AV109" i="12" s="1"/>
  <c r="AO109" i="12" s="1"/>
  <c r="AO113" i="12" s="1"/>
  <c r="AO105" i="12"/>
  <c r="AO107" i="12" s="1"/>
  <c r="AO111" i="12" s="1"/>
  <c r="AF15" i="12"/>
  <c r="Q57" i="12"/>
  <c r="Q58" i="12" s="1"/>
  <c r="Q62" i="2"/>
  <c r="A69" i="2" s="1"/>
  <c r="AO92" i="12" l="1"/>
  <c r="AJ100" i="12"/>
  <c r="AJ117" i="12"/>
  <c r="AJ125" i="12" s="1"/>
  <c r="AR117" i="12"/>
  <c r="AR125" i="12" s="1"/>
  <c r="K57" i="12"/>
  <c r="K58" i="12" s="1"/>
  <c r="AC15" i="12"/>
  <c r="F90" i="2"/>
  <c r="M101" i="2" l="1"/>
  <c r="J15" i="11" l="1"/>
  <c r="J13" i="11"/>
  <c r="J10" i="11"/>
  <c r="AK4" i="2" l="1"/>
  <c r="AO92" i="2" l="1"/>
  <c r="AO94" i="2" s="1"/>
  <c r="AL20" i="2" l="1"/>
  <c r="AO21" i="2" l="1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39" i="2"/>
  <c r="AO40" i="2"/>
  <c r="AO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K17" i="2" l="1"/>
  <c r="AQ1" i="2" l="1"/>
  <c r="Q52" i="2" s="1"/>
  <c r="AK1" i="2"/>
  <c r="K52" i="2" s="1"/>
  <c r="AJ125" i="2" l="1"/>
  <c r="AL44" i="2"/>
  <c r="K53" i="2" s="1"/>
  <c r="K54" i="2" s="1"/>
  <c r="AO44" i="2"/>
  <c r="Q53" i="2" s="1"/>
  <c r="Q54" i="2" s="1"/>
  <c r="AC21" i="2"/>
  <c r="AC20" i="2"/>
  <c r="AC34" i="2"/>
  <c r="AC23" i="2"/>
  <c r="AC31" i="2"/>
  <c r="AC39" i="2"/>
  <c r="AC24" i="2"/>
  <c r="AC28" i="2"/>
  <c r="AC32" i="2"/>
  <c r="AC36" i="2"/>
  <c r="AC40" i="2"/>
  <c r="AC25" i="2"/>
  <c r="AC29" i="2"/>
  <c r="AC33" i="2"/>
  <c r="AC37" i="2"/>
  <c r="AC22" i="2"/>
  <c r="AC26" i="2"/>
  <c r="AC30" i="2"/>
  <c r="AC38" i="2"/>
  <c r="AC27" i="2"/>
  <c r="AC35" i="2"/>
  <c r="AF31" i="2"/>
  <c r="AF39" i="2"/>
  <c r="AF24" i="2"/>
  <c r="AF28" i="2"/>
  <c r="AF32" i="2"/>
  <c r="AF36" i="2"/>
  <c r="AF21" i="2"/>
  <c r="AF25" i="2"/>
  <c r="AF29" i="2"/>
  <c r="AF33" i="2"/>
  <c r="AF37" i="2"/>
  <c r="AF20" i="2"/>
  <c r="AF22" i="2"/>
  <c r="AF26" i="2"/>
  <c r="AF30" i="2"/>
  <c r="AF34" i="2"/>
  <c r="AF38" i="2"/>
  <c r="AF23" i="2"/>
  <c r="AF27" i="2"/>
  <c r="AF35" i="2"/>
  <c r="AF40" i="2"/>
  <c r="AF15" i="2" l="1"/>
  <c r="AO84" i="2"/>
  <c r="AO86" i="2" s="1"/>
  <c r="AC15" i="2"/>
  <c r="AO103" i="2" l="1"/>
  <c r="Q55" i="2"/>
  <c r="Q56" i="2" s="1"/>
  <c r="AV107" i="2"/>
  <c r="K55" i="2"/>
  <c r="K56" i="2" s="1"/>
  <c r="AO105" i="2"/>
  <c r="AO109" i="2" s="1"/>
  <c r="AO107" i="2" l="1"/>
  <c r="AO111" i="2" s="1"/>
  <c r="AO88" i="2"/>
  <c r="AJ115" i="2" l="1"/>
  <c r="AJ123" i="2" s="1"/>
  <c r="AR115" i="2"/>
  <c r="AR123" i="2" s="1"/>
  <c r="AJ98" i="2"/>
  <c r="AR98" i="2"/>
  <c r="AO90" i="2"/>
</calcChain>
</file>

<file path=xl/sharedStrings.xml><?xml version="1.0" encoding="utf-8"?>
<sst xmlns="http://schemas.openxmlformats.org/spreadsheetml/2006/main" count="216" uniqueCount="91">
  <si>
    <t>№ серии</t>
  </si>
  <si>
    <t>№</t>
  </si>
  <si>
    <t>ИСПЫТАТЕЛЬНАЯ ЛАБОРАТОРИЯ</t>
  </si>
  <si>
    <t>Объект исследования:</t>
  </si>
  <si>
    <t>Производитель:</t>
  </si>
  <si>
    <t>Нормативный документ:</t>
  </si>
  <si>
    <t>Расчетное значение t-критерия Стьюдента</t>
  </si>
  <si>
    <t>Производитель</t>
  </si>
  <si>
    <t>ИЛ ФГБУ "НМИЦ гематологии" МЗ РФ</t>
  </si>
  <si>
    <t>Норма в соответствии со спецификацией:</t>
  </si>
  <si>
    <t>Объем выборки (n)</t>
  </si>
  <si>
    <r>
      <t>Среднее значение, х</t>
    </r>
    <r>
      <rPr>
        <sz val="11"/>
        <color theme="1"/>
        <rFont val="Calibri"/>
        <family val="2"/>
        <charset val="204"/>
      </rPr>
      <t>̅</t>
    </r>
  </si>
  <si>
    <t xml:space="preserve">Сумма всех значений выбрки </t>
  </si>
  <si>
    <t>ИЛ</t>
  </si>
  <si>
    <t>ПРОиз</t>
  </si>
  <si>
    <t>f=n-1</t>
  </si>
  <si>
    <t>Стандартное отклонение, s (оценка случайной ошибки)</t>
  </si>
  <si>
    <t xml:space="preserve">Стандартное отклонение среднего результата </t>
  </si>
  <si>
    <t>Относительное стандартное отклонение, RSD, (Коэффициент вариации), %</t>
  </si>
  <si>
    <t xml:space="preserve">Расчетное значение F-критерия Фишера. </t>
  </si>
  <si>
    <t>Критерии оценки:</t>
  </si>
  <si>
    <r>
      <rPr>
        <b/>
        <sz val="9"/>
        <color theme="1"/>
        <rFont val="Times New Roman"/>
        <family val="1"/>
        <charset val="204"/>
      </rPr>
      <t>Максимальное допустимое значение t-критерия Стьюдента.</t>
    </r>
    <r>
      <rPr>
        <sz val="9"/>
        <color theme="1"/>
        <rFont val="Times New Roman"/>
        <family val="1"/>
        <charset val="204"/>
      </rPr>
      <t xml:space="preserve"> Р=95%</t>
    </r>
  </si>
  <si>
    <t>Общая дисперсия</t>
  </si>
  <si>
    <r>
      <t>Если F</t>
    </r>
    <r>
      <rPr>
        <b/>
        <sz val="14"/>
        <color theme="1"/>
        <rFont val="Calibri"/>
        <family val="2"/>
        <charset val="204"/>
      </rPr>
      <t>≤</t>
    </r>
    <r>
      <rPr>
        <b/>
        <sz val="14"/>
        <color theme="1"/>
        <rFont val="Times New Roman"/>
        <family val="1"/>
        <charset val="204"/>
      </rPr>
      <t>Fтабл</t>
    </r>
  </si>
  <si>
    <t>Максимальное допустимое значение t-критерия Стьюдента.</t>
  </si>
  <si>
    <t>степень свободы</t>
  </si>
  <si>
    <t>степень свободы пересчитанная,f'</t>
  </si>
  <si>
    <t>дополнение к f'</t>
  </si>
  <si>
    <t>Заключение по результатам верификации:</t>
  </si>
  <si>
    <t>Сотрудник ИЛ</t>
  </si>
  <si>
    <t>Менеджер по качеству</t>
  </si>
  <si>
    <t xml:space="preserve">Доверительный интервал разности генеральных средних </t>
  </si>
  <si>
    <t>≤</t>
  </si>
  <si>
    <t>│х̅1  - х̅2│</t>
  </si>
  <si>
    <t>3*s</t>
  </si>
  <si>
    <t>n</t>
  </si>
  <si>
    <t>Q</t>
  </si>
  <si>
    <t>P=90 %</t>
  </si>
  <si>
    <t>P=95 %</t>
  </si>
  <si>
    <t>P=99 %</t>
  </si>
  <si>
    <t>Критические значения контрольного критерия Q (P,n)</t>
  </si>
  <si>
    <r>
      <rPr>
        <b/>
        <sz val="9"/>
        <color theme="1"/>
        <rFont val="Times New Roman"/>
        <family val="1"/>
        <charset val="204"/>
      </rPr>
      <t>Максимальное допустимое значение F-критерия Фишера.</t>
    </r>
    <r>
      <rPr>
        <sz val="9"/>
        <color theme="1"/>
        <rFont val="Times New Roman"/>
        <family val="1"/>
        <charset val="204"/>
      </rPr>
      <t xml:space="preserve"> Р=95%</t>
    </r>
  </si>
  <si>
    <t>Если F&gt;Fтабл</t>
  </si>
  <si>
    <r>
      <t xml:space="preserve">Если </t>
    </r>
    <r>
      <rPr>
        <b/>
        <sz val="11"/>
        <color theme="1"/>
        <rFont val="Times New Roman"/>
        <family val="1"/>
        <charset val="204"/>
      </rPr>
      <t>t расч. ≤ t табл</t>
    </r>
    <r>
      <rPr>
        <sz val="11"/>
        <color theme="1"/>
        <rFont val="Times New Roman"/>
        <family val="1"/>
        <charset val="204"/>
      </rPr>
      <t>, разница средних результатов является незначимой. Установленные требования производителя были выполнены в ИЛ.</t>
    </r>
  </si>
  <si>
    <r>
      <t xml:space="preserve">Если </t>
    </r>
    <r>
      <rPr>
        <b/>
        <sz val="11"/>
        <color theme="1"/>
        <rFont val="Times New Roman"/>
        <family val="1"/>
        <charset val="204"/>
      </rPr>
      <t>t расч. &gt; t табл</t>
    </r>
    <r>
      <rPr>
        <sz val="11"/>
        <color theme="1"/>
        <rFont val="Times New Roman"/>
        <family val="1"/>
        <charset val="204"/>
      </rPr>
      <t>, разница средних результатов является значимой. Определяют доверительный интервал для разности соответствующих генеральных средних х̅1  и х̅2.</t>
    </r>
  </si>
  <si>
    <r>
      <t>1. Основные статистические характеристики однородной выборки и их вычисление.</t>
    </r>
    <r>
      <rPr>
        <b/>
        <sz val="11"/>
        <color theme="1"/>
        <rFont val="Calibri"/>
        <family val="2"/>
        <charset val="204"/>
      </rPr>
      <t>*</t>
    </r>
  </si>
  <si>
    <r>
      <t>3. Сравнение средних результатов двух выборок. Определение значимости величины разности средних результатов с помощью t-критерия Стьюдента.</t>
    </r>
    <r>
      <rPr>
        <b/>
        <sz val="11"/>
        <color theme="1"/>
        <rFont val="Calibri"/>
        <family val="2"/>
        <charset val="204"/>
      </rPr>
      <t>*</t>
    </r>
  </si>
  <si>
    <t>F-критерий Фишера</t>
  </si>
  <si>
    <t>t-критерий Стьюдента</t>
  </si>
  <si>
    <t>Исполнитель</t>
  </si>
  <si>
    <t>Показатель</t>
  </si>
  <si>
    <t>Сводная таблица результатов верификации</t>
  </si>
  <si>
    <t>RSD, %</t>
  </si>
  <si>
    <t>Расч.</t>
  </si>
  <si>
    <t>Табл.</t>
  </si>
  <si>
    <t>Норма в соответствии со спецификацией</t>
  </si>
  <si>
    <t>Дата составления</t>
  </si>
  <si>
    <t>*- расчет произведен в соответствиии с ОФС 1.1.0013.15 Статистическая обработка результатов химического эксперимента.</t>
  </si>
  <si>
    <r>
      <rPr>
        <b/>
        <sz val="11"/>
        <color theme="1"/>
        <rFont val="Times New Roman"/>
        <family val="1"/>
        <charset val="204"/>
      </rPr>
      <t>F</t>
    </r>
    <r>
      <rPr>
        <b/>
        <sz val="10"/>
        <color theme="1"/>
        <rFont val="Times New Roman"/>
        <family val="1"/>
        <charset val="204"/>
      </rPr>
      <t xml:space="preserve">расч. </t>
    </r>
    <r>
      <rPr>
        <b/>
        <sz val="11"/>
        <color theme="1"/>
        <rFont val="Times New Roman"/>
        <family val="1"/>
        <charset val="204"/>
      </rPr>
      <t>&gt; F</t>
    </r>
    <r>
      <rPr>
        <b/>
        <sz val="10"/>
        <color theme="1"/>
        <rFont val="Times New Roman"/>
        <family val="1"/>
        <charset val="204"/>
      </rPr>
      <t>табл</t>
    </r>
    <r>
      <rPr>
        <sz val="10"/>
        <color theme="1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 xml:space="preserve"> Различие дисперсий признается статистически значимым с вероятностью Р=95%. </t>
    </r>
  </si>
  <si>
    <r>
      <rPr>
        <b/>
        <sz val="11"/>
        <color theme="1"/>
        <rFont val="Times New Roman"/>
        <family val="1"/>
        <charset val="204"/>
      </rPr>
      <t>F</t>
    </r>
    <r>
      <rPr>
        <b/>
        <sz val="10"/>
        <color theme="1"/>
        <rFont val="Times New Roman"/>
        <family val="1"/>
        <charset val="204"/>
      </rPr>
      <t xml:space="preserve">расч. </t>
    </r>
    <r>
      <rPr>
        <b/>
        <sz val="11"/>
        <color theme="1"/>
        <rFont val="Times New Roman"/>
        <family val="1"/>
        <charset val="204"/>
      </rPr>
      <t>&gt; F</t>
    </r>
    <r>
      <rPr>
        <b/>
        <sz val="10"/>
        <color theme="1"/>
        <rFont val="Times New Roman"/>
        <family val="1"/>
        <charset val="204"/>
      </rPr>
      <t>табл.</t>
    </r>
    <r>
      <rPr>
        <sz val="11"/>
        <color theme="1"/>
        <rFont val="Times New Roman"/>
        <family val="1"/>
        <charset val="204"/>
      </rPr>
      <t xml:space="preserve"> Различие дисперсий признается статистически значимым с вероятностью Р=95%.</t>
    </r>
  </si>
  <si>
    <r>
      <t>2. Оценка статистически значимого различия между дисперсиями, полученными в ИЛ и у производителя, с помощью F-критерия Фишера, котрый позволяет определеить алгоритм рсчёта t-критерия Стьюдента.</t>
    </r>
    <r>
      <rPr>
        <b/>
        <sz val="11"/>
        <color theme="1"/>
        <rFont val="Calibri"/>
        <family val="2"/>
        <charset val="204"/>
      </rPr>
      <t>*</t>
    </r>
  </si>
  <si>
    <t>Установленные требования НД производителя были выполнены.</t>
  </si>
  <si>
    <t>--</t>
  </si>
  <si>
    <t>Дисперсия,</t>
  </si>
  <si>
    <r>
      <rPr>
        <b/>
        <sz val="11"/>
        <color theme="1"/>
        <rFont val="Times New Roman"/>
        <family val="1"/>
        <charset val="204"/>
      </rPr>
      <t>F</t>
    </r>
    <r>
      <rPr>
        <b/>
        <sz val="10"/>
        <color theme="1"/>
        <rFont val="Times New Roman"/>
        <family val="1"/>
        <charset val="204"/>
      </rPr>
      <t xml:space="preserve">расч. </t>
    </r>
    <r>
      <rPr>
        <b/>
        <sz val="11"/>
        <color theme="1"/>
        <rFont val="Times New Roman"/>
        <family val="1"/>
        <charset val="204"/>
      </rPr>
      <t>≤ F</t>
    </r>
    <r>
      <rPr>
        <b/>
        <sz val="10"/>
        <color theme="1"/>
        <rFont val="Times New Roman"/>
        <family val="1"/>
        <charset val="204"/>
      </rPr>
      <t>табл</t>
    </r>
    <r>
      <rPr>
        <sz val="10"/>
        <color theme="1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 xml:space="preserve"> Различие дисперсий не может быть признано статистически значимым с вероятностью Р=95%.</t>
    </r>
  </si>
  <si>
    <t xml:space="preserve">Утверждаю </t>
  </si>
  <si>
    <t>Полученные результаты входят в диапазон определения показателя в соответствии со спецификацией производителя.</t>
  </si>
  <si>
    <t>Полученные результаты не входят в диапазон определения показателя в соответствии со спецификацией производителя.</t>
  </si>
  <si>
    <t>20   г.</t>
  </si>
  <si>
    <t>показатель</t>
  </si>
  <si>
    <t>препарат</t>
  </si>
  <si>
    <t>фирма</t>
  </si>
  <si>
    <t>лс-</t>
  </si>
  <si>
    <t>норма из нд</t>
  </si>
  <si>
    <r>
      <rPr>
        <b/>
        <sz val="14"/>
        <color theme="1"/>
        <rFont val="Times New Roman"/>
        <family val="1"/>
        <charset val="204"/>
      </rPr>
      <t xml:space="preserve">что выделено </t>
    </r>
    <r>
      <rPr>
        <b/>
        <sz val="14"/>
        <color rgb="FFFF0000"/>
        <rFont val="Times New Roman"/>
        <family val="1"/>
        <charset val="204"/>
      </rPr>
      <t>красным</t>
    </r>
    <r>
      <rPr>
        <b/>
        <sz val="14"/>
        <color theme="1"/>
        <rFont val="Times New Roman"/>
        <family val="1"/>
        <charset val="204"/>
      </rPr>
      <t xml:space="preserve"> - меняем</t>
    </r>
  </si>
  <si>
    <t xml:space="preserve">в таблицу, где значения Стьюдента, вставляем значения из ячеек либо голубого цвета, либо персиковова цвета </t>
  </si>
  <si>
    <t>ФИО</t>
  </si>
  <si>
    <t>объем выборки (n) меняем, в соответствии с выборкой, которая актуальна для вас</t>
  </si>
  <si>
    <t>12</t>
  </si>
  <si>
    <t>13</t>
  </si>
  <si>
    <t>Листы 1-3 офицальные, их можно печатать. Листы 4-6 информационные и предназначены для дополнительных расчётов.</t>
  </si>
  <si>
    <r>
      <t>критерий Фишера: делим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большее</t>
    </r>
    <r>
      <rPr>
        <b/>
        <sz val="12"/>
        <color theme="1"/>
        <rFont val="Times New Roman"/>
        <family val="1"/>
        <charset val="204"/>
      </rPr>
      <t xml:space="preserve"> значение на меньшее</t>
    </r>
    <r>
      <rPr>
        <b/>
        <sz val="11"/>
        <color theme="1"/>
        <rFont val="Times New Roman"/>
        <family val="1"/>
        <charset val="204"/>
      </rPr>
      <t>!!!!!</t>
    </r>
  </si>
  <si>
    <r>
      <t xml:space="preserve">Руководитель </t>
    </r>
    <r>
      <rPr>
        <sz val="11"/>
        <color rgb="FFFF0000"/>
        <rFont val="Times New Roman"/>
        <family val="1"/>
        <charset val="204"/>
      </rPr>
      <t>организации</t>
    </r>
  </si>
  <si>
    <t>ИСПЫТАТЕЛЬНАЯ ЛАБОРАТОРИЯ. Шапка</t>
  </si>
  <si>
    <t>Шапка</t>
  </si>
  <si>
    <t>Отчёт верификации по показателю</t>
  </si>
  <si>
    <t>Информация</t>
  </si>
  <si>
    <t>доверит.интервал переносим на лист 3, перед заключением, если это требуется.</t>
  </si>
  <si>
    <t>место для доверительного интервала, если он требуется. Простто перенесите сюда данные с листа №6</t>
  </si>
  <si>
    <t>возможно добавление пункта №4, где будем считать "гарантии качества продукции"</t>
  </si>
  <si>
    <t>ИЛ ФГБУ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</si>
</sst>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0"/>
    <numFmt numFmtId="166" formatCode="0.000000"/>
    <numFmt numFmtId="167" formatCode="0.000000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9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8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Fill="0" applyAlignment="0" applyProtection="0">
      <alignment horizontal="left" vertical="center" wrapText="1"/>
    </xf>
  </cellStyleXfs>
  <cellXfs count="237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0" fillId="0" borderId="0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2" fontId="3" fillId="0" borderId="0" xfId="0" applyNumberFormat="1" applyFont="1" applyFill="1" applyBorder="1" applyAlignment="1">
      <alignment vertical="center"/>
    </xf>
    <xf numFmtId="164" fontId="8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166" fontId="3" fillId="0" borderId="0" xfId="0" applyNumberFormat="1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6" fontId="8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164" fontId="8" fillId="0" borderId="0" xfId="0" applyNumberFormat="1" applyFont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1" fillId="0" borderId="0" xfId="1" applyNumberFormat="1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2" fontId="3" fillId="0" borderId="6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2" fontId="8" fillId="0" borderId="0" xfId="0" applyNumberFormat="1" applyFont="1" applyBorder="1" applyAlignment="1">
      <alignment vertical="center" wrapText="1"/>
    </xf>
    <xf numFmtId="167" fontId="3" fillId="0" borderId="0" xfId="0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0" fontId="7" fillId="0" borderId="6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quotePrefix="1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4" fontId="3" fillId="0" borderId="0" xfId="0" applyNumberFormat="1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3" fillId="6" borderId="0" xfId="0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0" fontId="13" fillId="5" borderId="0" xfId="0" applyFont="1" applyFill="1" applyBorder="1" applyAlignment="1">
      <alignment vertical="center"/>
    </xf>
    <xf numFmtId="0" fontId="3" fillId="5" borderId="0" xfId="0" applyFont="1" applyFill="1" applyBorder="1" applyAlignment="1">
      <alignment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0" xfId="0" applyFont="1" applyFill="1" applyBorder="1" applyAlignment="1">
      <alignment vertical="center"/>
    </xf>
    <xf numFmtId="2" fontId="8" fillId="0" borderId="9" xfId="0" applyNumberFormat="1" applyFont="1" applyBorder="1" applyAlignment="1">
      <alignment vertical="center" wrapText="1"/>
    </xf>
    <xf numFmtId="2" fontId="8" fillId="0" borderId="7" xfId="0" applyNumberFormat="1" applyFont="1" applyBorder="1" applyAlignment="1">
      <alignment vertical="center" wrapText="1"/>
    </xf>
    <xf numFmtId="0" fontId="19" fillId="0" borderId="5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2" fontId="3" fillId="0" borderId="18" xfId="0" applyNumberFormat="1" applyFont="1" applyBorder="1" applyAlignment="1">
      <alignment horizontal="center" vertical="center" wrapText="1"/>
    </xf>
    <xf numFmtId="2" fontId="3" fillId="0" borderId="19" xfId="0" applyNumberFormat="1" applyFont="1" applyBorder="1" applyAlignment="1">
      <alignment horizontal="center" vertical="center" wrapText="1"/>
    </xf>
    <xf numFmtId="2" fontId="3" fillId="0" borderId="24" xfId="0" applyNumberFormat="1" applyFont="1" applyBorder="1" applyAlignment="1">
      <alignment horizontal="center" vertical="center" wrapText="1"/>
    </xf>
    <xf numFmtId="2" fontId="3" fillId="0" borderId="25" xfId="0" applyNumberFormat="1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2" fontId="3" fillId="0" borderId="20" xfId="0" applyNumberFormat="1" applyFont="1" applyBorder="1" applyAlignment="1">
      <alignment horizontal="center" vertical="center"/>
    </xf>
    <xf numFmtId="2" fontId="3" fillId="0" borderId="28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1" fillId="0" borderId="5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 vertical="center"/>
    </xf>
    <xf numFmtId="2" fontId="3" fillId="0" borderId="13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2" fontId="3" fillId="0" borderId="21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6" xfId="0" applyNumberFormat="1" applyFont="1" applyBorder="1" applyAlignment="1">
      <alignment horizontal="center" vertical="center"/>
    </xf>
    <xf numFmtId="2" fontId="3" fillId="0" borderId="24" xfId="0" applyNumberFormat="1" applyFont="1" applyBorder="1" applyAlignment="1">
      <alignment horizontal="center" vertical="center"/>
    </xf>
    <xf numFmtId="2" fontId="3" fillId="0" borderId="27" xfId="0" applyNumberFormat="1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2" fontId="3" fillId="0" borderId="9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2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0" fillId="0" borderId="1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49" fontId="17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1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NumberFormat="1" applyFont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14" fontId="3" fillId="0" borderId="5" xfId="0" applyNumberFormat="1" applyFont="1" applyBorder="1" applyAlignment="1">
      <alignment horizontal="right" vertical="center"/>
    </xf>
    <xf numFmtId="0" fontId="3" fillId="0" borderId="5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1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3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6" fillId="7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2" fontId="8" fillId="0" borderId="24" xfId="0" applyNumberFormat="1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</cellXfs>
  <cellStyles count="2">
    <cellStyle name="Обычный" xfId="0" builtinId="0"/>
    <cellStyle name="Стиль 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23812</xdr:colOff>
      <xdr:row>51</xdr:row>
      <xdr:rowOff>80962</xdr:rowOff>
    </xdr:from>
    <xdr:ext cx="606320" cy="32880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/>
          </xdr:nvSpPr>
          <xdr:spPr>
            <a:xfrm>
              <a:off x="1624012" y="10044112"/>
              <a:ext cx="606320" cy="32880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ru-RU" sz="11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limLoc m:val="undOvr"/>
                            <m:grow m:val="on"/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p>
                          <m:e>
                            <m:sSub>
                              <m:sSubPr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ru-RU" sz="1100" i="1">
                                    <a:latin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  <m:sub>
                                <m:r>
                                  <a:rPr lang="ru-RU" sz="1100" i="1">
                                    <a:latin typeface="Cambria Math" panose="02040503050406030204" pitchFamily="18" charset="0"/>
                                  </a:rPr>
                                  <m:t>𝑖</m:t>
                                </m:r>
                              </m:sub>
                            </m:sSub>
                          </m:e>
                        </m:nary>
                      </m:num>
                      <m:den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1624012" y="10044112"/>
              <a:ext cx="606320" cy="32880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</a:rPr>
                <a:t>𝑥 ̅=(∑129_1^𝑛▒𝑥_𝑖 )/𝑛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29</xdr:col>
      <xdr:colOff>295275</xdr:colOff>
      <xdr:row>16</xdr:row>
      <xdr:rowOff>114300</xdr:rowOff>
    </xdr:from>
    <xdr:ext cx="70955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7848600" y="3295650"/>
              <a:ext cx="7095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ⅆ</m:t>
                        </m:r>
                      </m:e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𝑖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𝑖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</a:rPr>
                      <m:t>−</m:t>
                    </m:r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7848600" y="3295650"/>
              <a:ext cx="7095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</a:rPr>
                <a:t>ⅆ_𝑖=𝑥_𝑖−𝑥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39</xdr:col>
      <xdr:colOff>95250</xdr:colOff>
      <xdr:row>15</xdr:row>
      <xdr:rowOff>28575</xdr:rowOff>
    </xdr:from>
    <xdr:ext cx="390683" cy="4612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 txBox="1"/>
          </xdr:nvSpPr>
          <xdr:spPr>
            <a:xfrm>
              <a:off x="10572750" y="3067050"/>
              <a:ext cx="390683" cy="4612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nary>
                      <m:naryPr>
                        <m:chr m:val="∑"/>
                        <m:limLoc m:val="undOvr"/>
                        <m:grow m:val="on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  <m:sup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Sup>
                          <m:sSubSupPr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𝑥</m:t>
                            </m:r>
                          </m:e>
                          <m:sub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</m:sub>
                          <m:sup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e>
                    </m:nary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10572750" y="3067050"/>
              <a:ext cx="390683" cy="4612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</a:rPr>
                <a:t>∑129_1^𝑛▒𝑥_𝑖^2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32</xdr:col>
      <xdr:colOff>190500</xdr:colOff>
      <xdr:row>42</xdr:row>
      <xdr:rowOff>142875</xdr:rowOff>
    </xdr:from>
    <xdr:ext cx="1010020" cy="4612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8229600" y="9820275"/>
              <a:ext cx="1010020" cy="4612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nary>
                      <m:naryPr>
                        <m:chr m:val="∑"/>
                        <m:limLoc m:val="undOvr"/>
                        <m:grow m:val="on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  <m:sup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Sup>
                          <m:sSubSupPr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𝑥</m:t>
                            </m:r>
                          </m:e>
                          <m:sub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</m:sub>
                          <m:sup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e>
                    </m:nary>
                    <m:r>
                      <a:rPr lang="ru-RU" sz="1100" i="1">
                        <a:latin typeface="Cambria Math" panose="02040503050406030204" pitchFamily="18" charset="0"/>
                      </a:rPr>
                      <m:t>−</m:t>
                    </m:r>
                    <m:d>
                      <m:d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⋅</m:t>
                        </m:r>
                        <m:sSup>
                          <m:sSupPr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acc>
                              <m:accPr>
                                <m:chr m:val="̅"/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ru-RU" sz="110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e>
                    </m: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8229600" y="9820275"/>
              <a:ext cx="1010020" cy="4612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∑129_1^𝑛▒𝑥_𝑖^2 −(𝑛⋅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𝑥 ̅^</a:t>
              </a:r>
              <a:r>
                <a:rPr lang="en-US" sz="1100" b="0" i="0">
                  <a:latin typeface="Cambria Math" panose="02040503050406030204" pitchFamily="18" charset="0"/>
                </a:rPr>
                <a:t>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4</xdr:col>
      <xdr:colOff>290512</xdr:colOff>
      <xdr:row>52</xdr:row>
      <xdr:rowOff>109537</xdr:rowOff>
    </xdr:from>
    <xdr:ext cx="1290545" cy="4094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1281112" y="12044362"/>
              <a:ext cx="1290545" cy="4094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p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  <m:r>
                      <a:rPr lang="ru-RU" sz="11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limLoc m:val="undOvr"/>
                            <m:grow m:val="on"/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p>
                          <m:e>
                            <m:sSubSup>
                              <m:sSubSupPr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ru-RU" sz="1100" i="1">
                                    <a:latin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  <m:sub>
                                <m:r>
                                  <a:rPr lang="ru-RU" sz="1100" i="1">
                                    <a:latin typeface="Cambria Math" panose="02040503050406030204" pitchFamily="18" charset="0"/>
                                  </a:rPr>
                                  <m:t>𝑖</m:t>
                                </m:r>
                              </m:sub>
                              <m:sup>
                                <m:r>
                                  <a:rPr lang="ru-RU" sz="110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bSup>
                          </m:e>
                        </m:nary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⋅</m:t>
                        </m:r>
                        <m:sSup>
                          <m:sSupPr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acc>
                              <m:accPr>
                                <m:chr m:val="̅"/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ru-RU" sz="110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num>
                      <m:den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𝑓</m:t>
                        </m:r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1281112" y="12044362"/>
              <a:ext cx="1290545" cy="4094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𝑠^2=(∑129_1^𝑛▒𝑥_𝑖^2 −𝑛⋅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𝑥 ̅^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r>
                <a:rPr lang="ru-RU" sz="1100" b="0" i="0">
                  <a:latin typeface="Cambria Math" panose="02040503050406030204" pitchFamily="18" charset="0"/>
                </a:rPr>
                <a:t>)/</a:t>
              </a:r>
              <a:r>
                <a:rPr lang="ru-RU" sz="1100" i="0">
                  <a:latin typeface="Cambria Math" panose="02040503050406030204" pitchFamily="18" charset="0"/>
                </a:rPr>
                <a:t>𝑓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6</xdr:col>
      <xdr:colOff>80962</xdr:colOff>
      <xdr:row>53</xdr:row>
      <xdr:rowOff>271462</xdr:rowOff>
    </xdr:from>
    <xdr:ext cx="525657" cy="21762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/>
          </xdr:nvSpPr>
          <xdr:spPr>
            <a:xfrm>
              <a:off x="1633537" y="12653962"/>
              <a:ext cx="525657" cy="21762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ru-RU" sz="110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p>
                          <m:sSupPr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𝑠</m:t>
                            </m:r>
                          </m:e>
                          <m:sup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7" name="TextBox 6"/>
            <xdr:cNvSpPr txBox="1"/>
          </xdr:nvSpPr>
          <xdr:spPr>
            <a:xfrm>
              <a:off x="1633537" y="12653962"/>
              <a:ext cx="525657" cy="21762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𝑠=√(𝑠^2 )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4</xdr:col>
      <xdr:colOff>280987</xdr:colOff>
      <xdr:row>54</xdr:row>
      <xdr:rowOff>195262</xdr:rowOff>
    </xdr:from>
    <xdr:ext cx="1328738" cy="4524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/>
          </xdr:nvSpPr>
          <xdr:spPr>
            <a:xfrm>
              <a:off x="1309687" y="12320587"/>
              <a:ext cx="1328738" cy="4524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acc>
                          <m:accPr>
                            <m:chr m:val="̃"/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𝑜</m:t>
                            </m:r>
                          </m:e>
                        </m:acc>
                      </m:sub>
                    </m:sSub>
                    <m:r>
                      <a:rPr lang="ru-RU" sz="110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𝑠</m:t>
                        </m:r>
                      </m:num>
                      <m:den>
                        <m:rad>
                          <m:radPr>
                            <m:degHide m:val="on"/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radPr>
                          <m:deg/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</m:rad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1309687" y="12320587"/>
              <a:ext cx="1328738" cy="4524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𝑜</a:t>
              </a:r>
              <a:r>
                <a:rPr lang="ru-RU" sz="1100" b="0" i="0">
                  <a:latin typeface="Cambria Math" panose="02040503050406030204" pitchFamily="18" charset="0"/>
                </a:rPr>
                <a:t> ̃ </a:t>
              </a:r>
              <a:r>
                <a:rPr lang="ru-RU" sz="1100" i="0">
                  <a:latin typeface="+mn-lt"/>
                  <a:ea typeface="Cambria Math" panose="02040503050406030204" pitchFamily="18" charset="0"/>
                </a:rPr>
                <a:t>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/√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10</xdr:col>
      <xdr:colOff>157162</xdr:colOff>
      <xdr:row>56</xdr:row>
      <xdr:rowOff>881062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786062" y="150066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261937</xdr:colOff>
      <xdr:row>55</xdr:row>
      <xdr:rowOff>414337</xdr:rowOff>
    </xdr:from>
    <xdr:ext cx="1328738" cy="4524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/>
          </xdr:nvSpPr>
          <xdr:spPr>
            <a:xfrm>
              <a:off x="1290637" y="13387387"/>
              <a:ext cx="1328738" cy="4524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acc>
                          <m:accPr>
                            <m:chr m:val="̃"/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𝑜</m:t>
                            </m:r>
                          </m:e>
                        </m:acc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</a:rPr>
                      <m:t>,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%</m:t>
                    </m:r>
                    <m:r>
                      <a:rPr lang="ru-RU" sz="110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acc>
                              <m:accPr>
                                <m:chr m:val="̃"/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𝑜</m:t>
                                </m:r>
                              </m:e>
                            </m:acc>
                          </m:sub>
                        </m:sSub>
                      </m:num>
                      <m:den>
                        <m:acc>
                          <m:accPr>
                            <m:chr m:val="̅"/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𝑥</m:t>
                            </m:r>
                          </m:e>
                        </m:acc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1290637" y="13387387"/>
              <a:ext cx="1328738" cy="4524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𝑜</a:t>
              </a:r>
              <a:r>
                <a:rPr lang="ru-RU" sz="1100" b="0" i="0">
                  <a:latin typeface="Cambria Math" panose="02040503050406030204" pitchFamily="18" charset="0"/>
                </a:rPr>
                <a:t> ̃ ,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%</a:t>
              </a:r>
              <a:r>
                <a:rPr lang="ru-RU" sz="1100" i="0">
                  <a:latin typeface="+mn-lt"/>
                  <a:ea typeface="Cambria Math" panose="02040503050406030204" pitchFamily="18" charset="0"/>
                </a:rPr>
                <a:t>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𝑜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 ̃ /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𝑥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 ̅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10</xdr:col>
      <xdr:colOff>42862</xdr:colOff>
      <xdr:row>61</xdr:row>
      <xdr:rowOff>114300</xdr:rowOff>
    </xdr:from>
    <xdr:ext cx="1462088" cy="2381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/>
          </xdr:nvSpPr>
          <xdr:spPr>
            <a:xfrm>
              <a:off x="1385887" y="15621000"/>
              <a:ext cx="1462088" cy="2381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табл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𝐹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,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,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e>
                    </m:d>
                  </m:oMath>
                </m:oMathPara>
              </a14:m>
              <a:endParaRPr lang="en-US" sz="1100" b="0">
                <a:ea typeface="Cambria Math" panose="02040503050406030204" pitchFamily="18" charset="0"/>
              </a:endParaRPr>
            </a:p>
            <a:p>
              <a:endParaRPr lang="ru-RU" sz="1100"/>
            </a:p>
          </xdr:txBody>
        </xdr:sp>
      </mc:Choice>
      <mc:Fallback xmlns="">
        <xdr:sp macro="" textlink="">
          <xdr:nvSpPr>
            <xdr:cNvPr id="11" name="TextBox 10"/>
            <xdr:cNvSpPr txBox="1"/>
          </xdr:nvSpPr>
          <xdr:spPr>
            <a:xfrm>
              <a:off x="1385887" y="15621000"/>
              <a:ext cx="1462088" cy="2381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</a:t>
              </a:r>
              <a:r>
                <a:rPr lang="ru-RU" sz="1100" b="0" i="0">
                  <a:latin typeface="Cambria Math" panose="02040503050406030204" pitchFamily="18" charset="0"/>
                </a:rPr>
                <a:t>_табл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𝐹(𝑃,𝑓_1,𝑓_2 )</a:t>
              </a:r>
              <a:endParaRPr lang="en-US" sz="1100" b="0">
                <a:ea typeface="Cambria Math" panose="02040503050406030204" pitchFamily="18" charset="0"/>
              </a:endParaRPr>
            </a:p>
            <a:p>
              <a:endParaRPr lang="ru-RU" sz="1100"/>
            </a:p>
          </xdr:txBody>
        </xdr:sp>
      </mc:Fallback>
    </mc:AlternateContent>
    <xdr:clientData/>
  </xdr:oneCellAnchor>
  <xdr:oneCellAnchor>
    <xdr:from>
      <xdr:col>10</xdr:col>
      <xdr:colOff>185737</xdr:colOff>
      <xdr:row>63</xdr:row>
      <xdr:rowOff>57150</xdr:rowOff>
    </xdr:from>
    <xdr:ext cx="1216808" cy="30546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 txBox="1"/>
          </xdr:nvSpPr>
          <xdr:spPr>
            <a:xfrm>
              <a:off x="2728912" y="16154400"/>
              <a:ext cx="1216808" cy="3054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sz="1100" b="0" i="1">
                      <a:latin typeface="Cambria Math" panose="02040503050406030204" pitchFamily="18" charset="0"/>
                    </a:rPr>
                    <m:t>𝐹</m:t>
                  </m:r>
                  <m:r>
                    <a:rPr lang="en-US" sz="1100" b="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US" sz="11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bSup>
                        <m:sSubSupPr>
                          <m:ctrlPr>
                            <a:rPr lang="en-US" sz="1100" b="0" i="1">
                              <a:latin typeface="Cambria Math" panose="02040503050406030204" pitchFamily="18" charset="0"/>
                            </a:rPr>
                          </m:ctrlPr>
                        </m:sSubSupPr>
                        <m:e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𝑠</m:t>
                          </m:r>
                        </m:e>
                        <m:sub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1</m:t>
                          </m:r>
                        </m:sub>
                        <m:sup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bSup>
                    </m:num>
                    <m:den>
                      <m:sSubSup>
                        <m:sSubSupPr>
                          <m:ctrlPr>
                            <a:rPr lang="en-US" sz="1100" b="0" i="1">
                              <a:latin typeface="Cambria Math" panose="02040503050406030204" pitchFamily="18" charset="0"/>
                            </a:rPr>
                          </m:ctrlPr>
                        </m:sSubSupPr>
                        <m:e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𝑠</m:t>
                          </m:r>
                        </m:e>
                        <m:sub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2</m:t>
                          </m:r>
                        </m:sub>
                        <m:sup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bSup>
                    </m:den>
                  </m:f>
                </m:oMath>
              </a14:m>
              <a:r>
                <a:rPr lang="en-US" sz="1100"/>
                <a:t>,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при </a:t>
              </a:r>
              <a14:m>
                <m:oMath xmlns:m="http://schemas.openxmlformats.org/officeDocument/2006/math">
                  <m:sSubSup>
                    <m:sSubSupPr>
                      <m:ctrlPr>
                        <a:rPr lang="ru-RU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SupPr>
                    <m:e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𝑠</m:t>
                      </m:r>
                    </m:e>
                    <m:sub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1</m:t>
                      </m:r>
                    </m:sub>
                    <m:sup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p>
                  </m:sSubSup>
                  <m:r>
                    <a:rPr lang="ru-RU" sz="110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&gt;</m:t>
                  </m:r>
                  <m:sSubSup>
                    <m:sSubSupPr>
                      <m:ctrlPr>
                        <a:rPr lang="ru-RU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SupPr>
                    <m:e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𝑠</m:t>
                      </m:r>
                    </m:e>
                    <m:sub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  <m:sup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p>
                  </m:sSubSup>
                </m:oMath>
              </a14:m>
              <a:r>
                <a:rPr lang="ru-RU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lang="ru-RU">
                <a:effectLst/>
              </a:endParaRPr>
            </a:p>
          </xdr:txBody>
        </xdr:sp>
      </mc:Choice>
      <mc:Fallback xmlns="">
        <xdr:sp macro="" textlink="">
          <xdr:nvSpPr>
            <xdr:cNvPr id="12" name="TextBox 11"/>
            <xdr:cNvSpPr txBox="1"/>
          </xdr:nvSpPr>
          <xdr:spPr>
            <a:xfrm>
              <a:off x="2728912" y="16154400"/>
              <a:ext cx="1216808" cy="3054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𝐹=(𝑠_1^2)/(𝑠_2^2 )</a:t>
              </a:r>
              <a:r>
                <a:rPr lang="en-US" sz="1100"/>
                <a:t>,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при 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𝑠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_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1^2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&gt;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𝑠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_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2^2</a:t>
              </a:r>
              <a:r>
                <a:rPr lang="ru-RU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lang="ru-RU">
                <a:effectLst/>
              </a:endParaRPr>
            </a:p>
          </xdr:txBody>
        </xdr:sp>
      </mc:Fallback>
    </mc:AlternateContent>
    <xdr:clientData/>
  </xdr:oneCellAnchor>
  <xdr:oneCellAnchor>
    <xdr:from>
      <xdr:col>26</xdr:col>
      <xdr:colOff>242887</xdr:colOff>
      <xdr:row>71</xdr:row>
      <xdr:rowOff>0</xdr:rowOff>
    </xdr:from>
    <xdr:ext cx="1433513" cy="17799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 txBox="1"/>
          </xdr:nvSpPr>
          <xdr:spPr>
            <a:xfrm>
              <a:off x="6748462" y="18783300"/>
              <a:ext cx="1433513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en-US" sz="1100" b="0" i="1">
                        <a:latin typeface="Cambria Math" panose="02040503050406030204" pitchFamily="18" charset="0"/>
                      </a:rPr>
                      <m:t> −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производитель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3" name="TextBox 12"/>
            <xdr:cNvSpPr txBox="1"/>
          </xdr:nvSpPr>
          <xdr:spPr>
            <a:xfrm>
              <a:off x="6748462" y="18783300"/>
              <a:ext cx="1433513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2^</a:t>
              </a:r>
              <a:r>
                <a:rPr lang="ru-RU" sz="1100" b="0" i="0">
                  <a:latin typeface="Cambria Math" panose="02040503050406030204" pitchFamily="18" charset="0"/>
                </a:rPr>
                <a:t>2</a:t>
              </a:r>
              <a:r>
                <a:rPr lang="en-US" sz="1100" b="0" i="0">
                  <a:latin typeface="Cambria Math" panose="02040503050406030204" pitchFamily="18" charset="0"/>
                </a:rPr>
                <a:t>  −</a:t>
              </a:r>
              <a:r>
                <a:rPr lang="ru-RU" sz="1100" b="0" i="0">
                  <a:latin typeface="Cambria Math" panose="02040503050406030204" pitchFamily="18" charset="0"/>
                </a:rPr>
                <a:t>производитель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27</xdr:col>
      <xdr:colOff>104775</xdr:colOff>
      <xdr:row>74</xdr:row>
      <xdr:rowOff>19050</xdr:rowOff>
    </xdr:from>
    <xdr:ext cx="866775" cy="17799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/>
          </xdr:nvSpPr>
          <xdr:spPr>
            <a:xfrm>
              <a:off x="6858000" y="19488150"/>
              <a:ext cx="866775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en-US" sz="1100" b="0" i="1">
                        <a:latin typeface="Cambria Math" panose="02040503050406030204" pitchFamily="18" charset="0"/>
                      </a:rPr>
                      <m:t> −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ИЛ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4" name="TextBox 13"/>
            <xdr:cNvSpPr txBox="1"/>
          </xdr:nvSpPr>
          <xdr:spPr>
            <a:xfrm>
              <a:off x="6858000" y="19488150"/>
              <a:ext cx="866775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2^</a:t>
              </a:r>
              <a:r>
                <a:rPr lang="ru-RU" sz="1100" b="0" i="0">
                  <a:latin typeface="Cambria Math" panose="02040503050406030204" pitchFamily="18" charset="0"/>
                </a:rPr>
                <a:t>2</a:t>
              </a:r>
              <a:r>
                <a:rPr lang="en-US" sz="1100" b="0" i="0">
                  <a:latin typeface="Cambria Math" panose="02040503050406030204" pitchFamily="18" charset="0"/>
                </a:rPr>
                <a:t>  −</a:t>
              </a:r>
              <a:r>
                <a:rPr lang="ru-RU" sz="1100" b="0" i="0">
                  <a:latin typeface="Cambria Math" panose="02040503050406030204" pitchFamily="18" charset="0"/>
                </a:rPr>
                <a:t>ИЛ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11</xdr:col>
      <xdr:colOff>128587</xdr:colOff>
      <xdr:row>84</xdr:row>
      <xdr:rowOff>142875</xdr:rowOff>
    </xdr:from>
    <xdr:ext cx="69608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 txBox="1"/>
          </xdr:nvSpPr>
          <xdr:spPr>
            <a:xfrm>
              <a:off x="2919412" y="18992850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табл</m:t>
                        </m:r>
                      </m:sub>
                    </m:sSub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e>
                    </m:d>
                  </m:oMath>
                </m:oMathPara>
              </a14:m>
              <a:endParaRPr lang="en-US" sz="1100" b="0"/>
            </a:p>
          </xdr:txBody>
        </xdr:sp>
      </mc:Choice>
      <mc:Fallback xmlns="">
        <xdr:sp macro="" textlink="">
          <xdr:nvSpPr>
            <xdr:cNvPr id="15" name="TextBox 14"/>
            <xdr:cNvSpPr txBox="1"/>
          </xdr:nvSpPr>
          <xdr:spPr>
            <a:xfrm>
              <a:off x="2919412" y="18992850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 𝑡_</a:t>
              </a:r>
              <a:r>
                <a:rPr lang="ru-RU" sz="1100" b="0" i="0">
                  <a:latin typeface="Cambria Math" panose="02040503050406030204" pitchFamily="18" charset="0"/>
                </a:rPr>
                <a:t>табл</a:t>
              </a:r>
              <a:r>
                <a:rPr lang="en-US" sz="1100" b="0" i="0">
                  <a:latin typeface="Cambria Math" panose="02040503050406030204" pitchFamily="18" charset="0"/>
                </a:rPr>
                <a:t> (𝑃,𝑓)</a:t>
              </a:r>
              <a:endParaRPr lang="en-US" sz="1100" b="0"/>
            </a:p>
          </xdr:txBody>
        </xdr:sp>
      </mc:Fallback>
    </mc:AlternateContent>
    <xdr:clientData/>
  </xdr:oneCellAnchor>
  <xdr:oneCellAnchor>
    <xdr:from>
      <xdr:col>11</xdr:col>
      <xdr:colOff>80962</xdr:colOff>
      <xdr:row>86</xdr:row>
      <xdr:rowOff>28575</xdr:rowOff>
    </xdr:from>
    <xdr:ext cx="807144" cy="3743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 txBox="1"/>
          </xdr:nvSpPr>
          <xdr:spPr>
            <a:xfrm>
              <a:off x="2967037" y="19202400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d>
                          <m:dPr>
                            <m:begChr m:val="|"/>
                            <m:endChr m:val="|"/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dPr>
                          <m:e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</m:sSub>
                          </m:e>
                        </m:d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𝑝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6" name="TextBox 15"/>
            <xdr:cNvSpPr txBox="1"/>
          </xdr:nvSpPr>
          <xdr:spPr>
            <a:xfrm>
              <a:off x="2967037" y="19202400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𝑡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=|𝑥 ̅_1−𝑥 ̅_2 |/𝑠_𝑝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32</xdr:col>
      <xdr:colOff>57150</xdr:colOff>
      <xdr:row>83</xdr:row>
      <xdr:rowOff>47625</xdr:rowOff>
    </xdr:from>
    <xdr:ext cx="1484124" cy="3720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 txBox="1"/>
          </xdr:nvSpPr>
          <xdr:spPr>
            <a:xfrm>
              <a:off x="8096250" y="15001875"/>
              <a:ext cx="1484124" cy="3720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общ</m:t>
                        </m:r>
                      </m:sub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num>
                      <m:den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7" name="TextBox 16"/>
            <xdr:cNvSpPr txBox="1"/>
          </xdr:nvSpPr>
          <xdr:spPr>
            <a:xfrm>
              <a:off x="8096250" y="15001875"/>
              <a:ext cx="1484124" cy="3720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_общ^2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=(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𝑓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1×𝑠_1^2+𝑓_2×𝑠_2^2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)/(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𝑓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+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𝑓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32</xdr:col>
      <xdr:colOff>142875</xdr:colOff>
      <xdr:row>85</xdr:row>
      <xdr:rowOff>47625</xdr:rowOff>
    </xdr:from>
    <xdr:ext cx="1347997" cy="38048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 txBox="1"/>
          </xdr:nvSpPr>
          <xdr:spPr>
            <a:xfrm>
              <a:off x="8181975" y="15459075"/>
              <a:ext cx="1347997" cy="38048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Sup>
                          <m:sSubSup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общ</m:t>
                            </m:r>
                          </m:sub>
                          <m:sup>
                            <m: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d>
                          <m:d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dPr>
                          <m:e>
                            <m:sSub>
                              <m:sSubPr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+</m:t>
                            </m:r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</m:e>
                        </m:d>
                      </m:num>
                      <m:den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8" name="TextBox 17"/>
            <xdr:cNvSpPr txBox="1"/>
          </xdr:nvSpPr>
          <xdr:spPr>
            <a:xfrm>
              <a:off x="8181975" y="15459075"/>
              <a:ext cx="1347997" cy="38048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𝑝^2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=(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_общ^2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×(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1+𝑛_1 )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)/(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33</xdr:col>
      <xdr:colOff>133350</xdr:colOff>
      <xdr:row>87</xdr:row>
      <xdr:rowOff>57150</xdr:rowOff>
    </xdr:from>
    <xdr:ext cx="589585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SpPr txBox="1"/>
          </xdr:nvSpPr>
          <xdr:spPr>
            <a:xfrm>
              <a:off x="8420100" y="22269450"/>
              <a:ext cx="58958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𝑝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0" name="TextBox 19"/>
            <xdr:cNvSpPr txBox="1"/>
          </xdr:nvSpPr>
          <xdr:spPr>
            <a:xfrm>
              <a:off x="8420100" y="22269450"/>
              <a:ext cx="58958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𝑝=√(𝑠_𝑝</a:t>
              </a:r>
              <a:r>
                <a:rPr lang="ru-RU" sz="1100" b="0" i="0">
                  <a:latin typeface="Cambria Math" panose="02040503050406030204" pitchFamily="18" charset="0"/>
                </a:rPr>
                <a:t>^</a:t>
              </a:r>
              <a:r>
                <a:rPr lang="en-US" sz="1100" b="0" i="0">
                  <a:latin typeface="Cambria Math" panose="02040503050406030204" pitchFamily="18" charset="0"/>
                </a:rPr>
                <a:t>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33</xdr:col>
      <xdr:colOff>85725</xdr:colOff>
      <xdr:row>89</xdr:row>
      <xdr:rowOff>66675</xdr:rowOff>
    </xdr:from>
    <xdr:ext cx="807144" cy="3743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TextBox 20">
              <a:extLst>
                <a:ext uri="{FF2B5EF4-FFF2-40B4-BE49-F238E27FC236}">
                  <a16:creationId xmlns:a16="http://schemas.microsoft.com/office/drawing/2014/main" id="{00000000-0008-0000-0000-000015000000}"/>
                </a:ext>
              </a:extLst>
            </xdr:cNvPr>
            <xdr:cNvSpPr txBox="1"/>
          </xdr:nvSpPr>
          <xdr:spPr>
            <a:xfrm>
              <a:off x="8372475" y="16392525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d>
                          <m:dPr>
                            <m:begChr m:val="|"/>
                            <m:endChr m:val="|"/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dPr>
                          <m:e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</m:sSub>
                          </m:e>
                        </m:d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𝑝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1" name="TextBox 20"/>
            <xdr:cNvSpPr txBox="1"/>
          </xdr:nvSpPr>
          <xdr:spPr>
            <a:xfrm>
              <a:off x="8372475" y="16392525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𝑡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=|𝑥 ̅_1−𝑥 ̅_2 |/𝑠_𝑝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33</xdr:col>
      <xdr:colOff>28575</xdr:colOff>
      <xdr:row>91</xdr:row>
      <xdr:rowOff>104775</xdr:rowOff>
    </xdr:from>
    <xdr:ext cx="100104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TextBox 21">
              <a:extLst>
                <a:ext uri="{FF2B5EF4-FFF2-40B4-BE49-F238E27FC236}">
                  <a16:creationId xmlns:a16="http://schemas.microsoft.com/office/drawing/2014/main" id="{00000000-0008-0000-0000-000016000000}"/>
                </a:ext>
              </a:extLst>
            </xdr:cNvPr>
            <xdr:cNvSpPr txBox="1"/>
          </xdr:nvSpPr>
          <xdr:spPr>
            <a:xfrm>
              <a:off x="8315325" y="16887825"/>
              <a:ext cx="100104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i="1">
                        <a:latin typeface="Cambria Math" panose="02040503050406030204" pitchFamily="18" charset="0"/>
                      </a:rPr>
                      <m:t>𝑓</m:t>
                    </m:r>
                    <m:r>
                      <a:rPr lang="ru-RU" sz="110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</m:e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</m:e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</a:rPr>
                      <m:t>−2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2" name="TextBox 21"/>
            <xdr:cNvSpPr txBox="1"/>
          </xdr:nvSpPr>
          <xdr:spPr>
            <a:xfrm>
              <a:off x="8315325" y="16887825"/>
              <a:ext cx="100104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𝑓=𝑛_1+𝑛_2−2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33</xdr:col>
      <xdr:colOff>157162</xdr:colOff>
      <xdr:row>93</xdr:row>
      <xdr:rowOff>123825</xdr:rowOff>
    </xdr:from>
    <xdr:ext cx="69608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3" name="TextBox 22">
              <a:extLst>
                <a:ext uri="{FF2B5EF4-FFF2-40B4-BE49-F238E27FC236}">
                  <a16:creationId xmlns:a16="http://schemas.microsoft.com/office/drawing/2014/main" id="{00000000-0008-0000-0000-000017000000}"/>
                </a:ext>
              </a:extLst>
            </xdr:cNvPr>
            <xdr:cNvSpPr txBox="1"/>
          </xdr:nvSpPr>
          <xdr:spPr>
            <a:xfrm>
              <a:off x="8443912" y="17373600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табл</m:t>
                        </m:r>
                      </m:sub>
                    </m:sSub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e>
                    </m:d>
                  </m:oMath>
                </m:oMathPara>
              </a14:m>
              <a:endParaRPr lang="en-US" sz="1100" b="0"/>
            </a:p>
          </xdr:txBody>
        </xdr:sp>
      </mc:Choice>
      <mc:Fallback xmlns="">
        <xdr:sp macro="" textlink="">
          <xdr:nvSpPr>
            <xdr:cNvPr id="23" name="TextBox 22"/>
            <xdr:cNvSpPr txBox="1"/>
          </xdr:nvSpPr>
          <xdr:spPr>
            <a:xfrm>
              <a:off x="8443912" y="17373600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 𝑡_</a:t>
              </a:r>
              <a:r>
                <a:rPr lang="ru-RU" sz="1100" b="0" i="0">
                  <a:latin typeface="Cambria Math" panose="02040503050406030204" pitchFamily="18" charset="0"/>
                </a:rPr>
                <a:t>табл</a:t>
              </a:r>
              <a:r>
                <a:rPr lang="en-US" sz="1100" b="0" i="0">
                  <a:latin typeface="Cambria Math" panose="02040503050406030204" pitchFamily="18" charset="0"/>
                </a:rPr>
                <a:t> (𝑃,𝑓)</a:t>
              </a:r>
              <a:endParaRPr lang="en-US" sz="1100" b="0"/>
            </a:p>
          </xdr:txBody>
        </xdr:sp>
      </mc:Fallback>
    </mc:AlternateContent>
    <xdr:clientData/>
  </xdr:oneCellAnchor>
  <xdr:oneCellAnchor>
    <xdr:from>
      <xdr:col>33</xdr:col>
      <xdr:colOff>95250</xdr:colOff>
      <xdr:row>108</xdr:row>
      <xdr:rowOff>47625</xdr:rowOff>
    </xdr:from>
    <xdr:ext cx="807144" cy="3743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7" name="TextBox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SpPr txBox="1"/>
          </xdr:nvSpPr>
          <xdr:spPr>
            <a:xfrm>
              <a:off x="8382000" y="19354800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d>
                          <m:dPr>
                            <m:begChr m:val="|"/>
                            <m:endChr m:val="|"/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dPr>
                          <m:e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</m:sSub>
                          </m:e>
                        </m:d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𝑝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7" name="TextBox 26"/>
            <xdr:cNvSpPr txBox="1"/>
          </xdr:nvSpPr>
          <xdr:spPr>
            <a:xfrm>
              <a:off x="8382000" y="19354800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𝑡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=|𝑥 ̅_1−𝑥 ̅_2 |/𝑠_𝑝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33</xdr:col>
      <xdr:colOff>185737</xdr:colOff>
      <xdr:row>110</xdr:row>
      <xdr:rowOff>228600</xdr:rowOff>
    </xdr:from>
    <xdr:ext cx="69608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9" name="TextBox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SpPr txBox="1"/>
          </xdr:nvSpPr>
          <xdr:spPr>
            <a:xfrm>
              <a:off x="8472487" y="19992975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табл</m:t>
                        </m:r>
                      </m:sub>
                    </m:sSub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e>
                    </m:d>
                  </m:oMath>
                </m:oMathPara>
              </a14:m>
              <a:endParaRPr lang="en-US" sz="1100" b="0"/>
            </a:p>
          </xdr:txBody>
        </xdr:sp>
      </mc:Choice>
      <mc:Fallback xmlns="">
        <xdr:sp macro="" textlink="">
          <xdr:nvSpPr>
            <xdr:cNvPr id="29" name="TextBox 28"/>
            <xdr:cNvSpPr txBox="1"/>
          </xdr:nvSpPr>
          <xdr:spPr>
            <a:xfrm>
              <a:off x="8472487" y="19992975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 𝑡_</a:t>
              </a:r>
              <a:r>
                <a:rPr lang="ru-RU" sz="1100" b="0" i="0">
                  <a:latin typeface="Cambria Math" panose="02040503050406030204" pitchFamily="18" charset="0"/>
                </a:rPr>
                <a:t>табл</a:t>
              </a:r>
              <a:r>
                <a:rPr lang="en-US" sz="1100" b="0" i="0">
                  <a:latin typeface="Cambria Math" panose="02040503050406030204" pitchFamily="18" charset="0"/>
                </a:rPr>
                <a:t> (𝑃,𝑓)</a:t>
              </a:r>
              <a:endParaRPr lang="en-US" sz="1100" b="0"/>
            </a:p>
          </xdr:txBody>
        </xdr:sp>
      </mc:Fallback>
    </mc:AlternateContent>
    <xdr:clientData/>
  </xdr:oneCellAnchor>
  <xdr:oneCellAnchor>
    <xdr:from>
      <xdr:col>33</xdr:col>
      <xdr:colOff>238125</xdr:colOff>
      <xdr:row>102</xdr:row>
      <xdr:rowOff>38100</xdr:rowOff>
    </xdr:from>
    <xdr:ext cx="810350" cy="3700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0" name="TextBox 29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SpPr txBox="1"/>
          </xdr:nvSpPr>
          <xdr:spPr>
            <a:xfrm>
              <a:off x="8524875" y="18430875"/>
              <a:ext cx="810350" cy="3700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Sup>
                          <m:sSubSup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num>
                      <m:den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</m:den>
                    </m:f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f>
                      <m:f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Sup>
                          <m:sSubSupPr>
                            <m:ctrlP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num>
                      <m:den>
                        <m:sSub>
                          <m:sSubPr>
                            <m:ctrlP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0" name="TextBox 29"/>
            <xdr:cNvSpPr txBox="1"/>
          </xdr:nvSpPr>
          <xdr:spPr>
            <a:xfrm>
              <a:off x="8524875" y="18430875"/>
              <a:ext cx="810350" cy="3700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𝑝^2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=(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1^2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)/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 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+(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2^2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)/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30</xdr:col>
      <xdr:colOff>209550</xdr:colOff>
      <xdr:row>106</xdr:row>
      <xdr:rowOff>28575</xdr:rowOff>
    </xdr:from>
    <xdr:ext cx="2306657" cy="39799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1" name="TextBox 30">
              <a:extLst>
                <a:ext uri="{FF2B5EF4-FFF2-40B4-BE49-F238E27FC236}">
                  <a16:creationId xmlns:a16="http://schemas.microsoft.com/office/drawing/2014/main" id="{00000000-0008-0000-0000-00001F000000}"/>
                </a:ext>
              </a:extLst>
            </xdr:cNvPr>
            <xdr:cNvSpPr txBox="1"/>
          </xdr:nvSpPr>
          <xdr:spPr>
            <a:xfrm>
              <a:off x="7753350" y="18878550"/>
              <a:ext cx="2306657" cy="3979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𝑓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′=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−2</m:t>
                        </m:r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0,5+</m:t>
                        </m:r>
                        <m:f>
                          <m:f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sSubSup>
                              <m:sSubSup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𝑠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b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×</m:t>
                            </m:r>
                            <m:sSubSup>
                              <m:sSubSup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𝑠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bSup>
                          </m:num>
                          <m:den>
                            <m:sSubSup>
                              <m:sSubSup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𝑠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4</m:t>
                                </m:r>
                              </m:sup>
                            </m:sSub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+</m:t>
                            </m:r>
                            <m:sSubSup>
                              <m:sSubSup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𝑠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𝑠</m:t>
                                </m:r>
                              </m:sub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4</m:t>
                                </m:r>
                              </m:sup>
                            </m:sSubSup>
                          </m:den>
                        </m:f>
                      </m:e>
                    </m: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1" name="TextBox 30"/>
            <xdr:cNvSpPr txBox="1"/>
          </xdr:nvSpPr>
          <xdr:spPr>
            <a:xfrm>
              <a:off x="7753350" y="18878550"/>
              <a:ext cx="2306657" cy="3979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𝑓′=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(𝑛_1+𝑛_2−2)×(0,5+(𝑠_1^2×𝑠_2^2)/(𝑠_2^4+𝑠_𝑠^4 ))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24</xdr:col>
      <xdr:colOff>219075</xdr:colOff>
      <xdr:row>96</xdr:row>
      <xdr:rowOff>1</xdr:rowOff>
    </xdr:from>
    <xdr:ext cx="4400550" cy="1826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 txBox="1"/>
          </xdr:nvSpPr>
          <xdr:spPr>
            <a:xfrm>
              <a:off x="6229350" y="24269701"/>
              <a:ext cx="4400550" cy="182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d>
                      <m:dPr>
                        <m:begChr m:val="|"/>
                        <m:endChr m:val="|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ru-RU" sz="1100" b="0" i="1">
                        <a:latin typeface="Cambria Math" panose="02040503050406030204" pitchFamily="18" charset="0"/>
                      </a:rPr>
                      <m:t>−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𝑝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≤</m:t>
                    </m:r>
                    <m:d>
                      <m:dPr>
                        <m:begChr m:val="|"/>
                        <m:endChr m:val="|"/>
                        <m:ctrlPr>
                          <a:rPr lang="en-US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𝒙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𝟏</m:t>
                            </m:r>
                          </m:sub>
                        </m:sSub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𝒙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≤</m:t>
                    </m:r>
                    <m:d>
                      <m:dPr>
                        <m:begChr m:val="|"/>
                        <m:endChr m:val="|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(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𝑓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)×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𝑝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9" name="TextBox 18"/>
            <xdr:cNvSpPr txBox="1"/>
          </xdr:nvSpPr>
          <xdr:spPr>
            <a:xfrm>
              <a:off x="6229350" y="24269701"/>
              <a:ext cx="4400550" cy="182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</a:rPr>
                <a:t>|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𝑥 ̅_1−𝑥 ̅_2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|</a:t>
              </a:r>
              <a:r>
                <a:rPr lang="ru-RU" sz="1100" b="0" i="0">
                  <a:latin typeface="Cambria Math" panose="02040503050406030204" pitchFamily="18" charset="0"/>
                </a:rPr>
                <a:t>−</a:t>
              </a:r>
              <a:r>
                <a:rPr lang="en-US" sz="1100" b="0" i="0">
                  <a:latin typeface="Cambria Math" panose="02040503050406030204" pitchFamily="18" charset="0"/>
                </a:rPr>
                <a:t>𝑡(𝑃,𝑓)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×𝑠_𝑝≤</a:t>
              </a:r>
              <a:r>
                <a:rPr lang="en-US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|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𝒙 ̅_𝟏−𝒙 ̅_𝟐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 |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≤|𝑥 ̅_1−𝑥 ̅_2 |+𝑡(𝑃,𝑓)×𝑠_𝑝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24</xdr:col>
      <xdr:colOff>190500</xdr:colOff>
      <xdr:row>113</xdr:row>
      <xdr:rowOff>9526</xdr:rowOff>
    </xdr:from>
    <xdr:ext cx="4400550" cy="1826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SpPr txBox="1"/>
          </xdr:nvSpPr>
          <xdr:spPr>
            <a:xfrm>
              <a:off x="6200775" y="28317826"/>
              <a:ext cx="4400550" cy="182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d>
                      <m:dPr>
                        <m:begChr m:val="|"/>
                        <m:endChr m:val="|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ru-RU" sz="1100" b="0" i="1">
                        <a:latin typeface="Cambria Math" panose="02040503050406030204" pitchFamily="18" charset="0"/>
                      </a:rPr>
                      <m:t>−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𝑝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≤</m:t>
                    </m:r>
                    <m:d>
                      <m:dPr>
                        <m:begChr m:val="|"/>
                        <m:endChr m:val="|"/>
                        <m:ctrlPr>
                          <a:rPr lang="en-US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𝒙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𝟏</m:t>
                            </m:r>
                          </m:sub>
                        </m:sSub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𝒙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≤</m:t>
                    </m:r>
                    <m:d>
                      <m:dPr>
                        <m:begChr m:val="|"/>
                        <m:endChr m:val="|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(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𝑓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)×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𝑝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3" name="TextBox 32"/>
            <xdr:cNvSpPr txBox="1"/>
          </xdr:nvSpPr>
          <xdr:spPr>
            <a:xfrm>
              <a:off x="6200775" y="28317826"/>
              <a:ext cx="4400550" cy="182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</a:rPr>
                <a:t>|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𝑥 ̅_1−𝑥 ̅_2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|</a:t>
              </a:r>
              <a:r>
                <a:rPr lang="ru-RU" sz="1100" b="0" i="0">
                  <a:latin typeface="Cambria Math" panose="02040503050406030204" pitchFamily="18" charset="0"/>
                </a:rPr>
                <a:t>−</a:t>
              </a:r>
              <a:r>
                <a:rPr lang="en-US" sz="1100" b="0" i="0">
                  <a:latin typeface="Cambria Math" panose="02040503050406030204" pitchFamily="18" charset="0"/>
                </a:rPr>
                <a:t>𝑡(𝑃,𝑓)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×𝑠_𝑝≤</a:t>
              </a:r>
              <a:r>
                <a:rPr lang="en-US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|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𝒙 ̅_𝟏−𝒙 ̅_𝟐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 |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≤|𝑥 ̅_1−𝑥 ̅_2 |+𝑡(𝑃,𝑓)×𝑠_𝑝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34</xdr:col>
      <xdr:colOff>161925</xdr:colOff>
      <xdr:row>104</xdr:row>
      <xdr:rowOff>38100</xdr:rowOff>
    </xdr:from>
    <xdr:ext cx="589585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SpPr txBox="1"/>
          </xdr:nvSpPr>
          <xdr:spPr>
            <a:xfrm>
              <a:off x="8696325" y="26203275"/>
              <a:ext cx="58958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𝑝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4" name="TextBox 33"/>
            <xdr:cNvSpPr txBox="1"/>
          </xdr:nvSpPr>
          <xdr:spPr>
            <a:xfrm>
              <a:off x="8696325" y="26203275"/>
              <a:ext cx="58958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𝑝=√(𝑠_𝑝</a:t>
              </a:r>
              <a:r>
                <a:rPr lang="ru-RU" sz="1100" b="0" i="0">
                  <a:latin typeface="Cambria Math" panose="02040503050406030204" pitchFamily="18" charset="0"/>
                </a:rPr>
                <a:t>^</a:t>
              </a:r>
              <a:r>
                <a:rPr lang="en-US" sz="1100" b="0" i="0">
                  <a:latin typeface="Cambria Math" panose="02040503050406030204" pitchFamily="18" charset="0"/>
                </a:rPr>
                <a:t>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29</xdr:col>
      <xdr:colOff>190500</xdr:colOff>
      <xdr:row>8</xdr:row>
      <xdr:rowOff>428625</xdr:rowOff>
    </xdr:from>
    <xdr:ext cx="65274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TextBox 24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 txBox="1"/>
          </xdr:nvSpPr>
          <xdr:spPr>
            <a:xfrm>
              <a:off x="7486650" y="1714500"/>
              <a:ext cx="65274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𝑖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≤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3×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𝑠</m:t>
                    </m:r>
                  </m:oMath>
                </m:oMathPara>
              </a14:m>
              <a:endParaRPr lang="en-US" sz="1100" b="0">
                <a:ea typeface="Cambria Math" panose="02040503050406030204" pitchFamily="18" charset="0"/>
              </a:endParaRPr>
            </a:p>
          </xdr:txBody>
        </xdr:sp>
      </mc:Choice>
      <mc:Fallback xmlns="">
        <xdr:sp macro="" textlink="">
          <xdr:nvSpPr>
            <xdr:cNvPr id="25" name="TextBox 24"/>
            <xdr:cNvSpPr txBox="1"/>
          </xdr:nvSpPr>
          <xdr:spPr>
            <a:xfrm>
              <a:off x="7486650" y="1714500"/>
              <a:ext cx="65274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𝑑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≤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3×𝑠</a:t>
              </a:r>
              <a:endParaRPr lang="en-US" sz="1100" b="0">
                <a:ea typeface="Cambria Math" panose="02040503050406030204" pitchFamily="18" charset="0"/>
              </a:endParaRPr>
            </a:p>
          </xdr:txBody>
        </xdr:sp>
      </mc:Fallback>
    </mc:AlternateContent>
    <xdr:clientData/>
  </xdr:oneCellAnchor>
  <xdr:oneCellAnchor>
    <xdr:from>
      <xdr:col>4</xdr:col>
      <xdr:colOff>57150</xdr:colOff>
      <xdr:row>52</xdr:row>
      <xdr:rowOff>257175</xdr:rowOff>
    </xdr:from>
    <xdr:ext cx="169084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2" name="TextBox 31">
              <a:extLs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SpPr txBox="1"/>
          </xdr:nvSpPr>
          <xdr:spPr>
            <a:xfrm>
              <a:off x="1047750" y="12192000"/>
              <a:ext cx="169084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2" name="TextBox 31"/>
            <xdr:cNvSpPr txBox="1"/>
          </xdr:nvSpPr>
          <xdr:spPr>
            <a:xfrm>
              <a:off x="1047750" y="12192000"/>
              <a:ext cx="169084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^2</a:t>
              </a:r>
              <a:endParaRPr lang="ru-RU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157162</xdr:colOff>
      <xdr:row>0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2700337" y="153400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23812</xdr:colOff>
      <xdr:row>53</xdr:row>
      <xdr:rowOff>80962</xdr:rowOff>
    </xdr:from>
    <xdr:ext cx="606320" cy="32880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SpPr txBox="1"/>
          </xdr:nvSpPr>
          <xdr:spPr>
            <a:xfrm>
              <a:off x="1576387" y="11501437"/>
              <a:ext cx="606320" cy="32880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ru-RU" sz="11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limLoc m:val="undOvr"/>
                            <m:grow m:val="on"/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p>
                          <m:e>
                            <m:sSub>
                              <m:sSubPr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ru-RU" sz="1100" i="1">
                                    <a:latin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  <m:sub>
                                <m:r>
                                  <a:rPr lang="ru-RU" sz="1100" i="1">
                                    <a:latin typeface="Cambria Math" panose="02040503050406030204" pitchFamily="18" charset="0"/>
                                  </a:rPr>
                                  <m:t>𝑖</m:t>
                                </m:r>
                              </m:sub>
                            </m:sSub>
                          </m:e>
                        </m:nary>
                      </m:num>
                      <m:den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1576387" y="11501437"/>
              <a:ext cx="606320" cy="32880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𝑥 ̅=(∑129_1^𝑛▒𝑥_𝑖 )/𝑛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29</xdr:col>
      <xdr:colOff>295275</xdr:colOff>
      <xdr:row>16</xdr:row>
      <xdr:rowOff>114300</xdr:rowOff>
    </xdr:from>
    <xdr:ext cx="70955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SpPr txBox="1"/>
          </xdr:nvSpPr>
          <xdr:spPr>
            <a:xfrm>
              <a:off x="7543800" y="3295650"/>
              <a:ext cx="7095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ⅆ</m:t>
                        </m:r>
                      </m:e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𝑖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𝑖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</a:rPr>
                      <m:t>−</m:t>
                    </m:r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7543800" y="3295650"/>
              <a:ext cx="7095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ⅆ_𝑖=𝑥_𝑖−𝑥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39</xdr:col>
      <xdr:colOff>95250</xdr:colOff>
      <xdr:row>15</xdr:row>
      <xdr:rowOff>28575</xdr:rowOff>
    </xdr:from>
    <xdr:ext cx="390683" cy="4612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SpPr txBox="1"/>
          </xdr:nvSpPr>
          <xdr:spPr>
            <a:xfrm>
              <a:off x="9867900" y="3067050"/>
              <a:ext cx="390683" cy="4612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nary>
                      <m:naryPr>
                        <m:chr m:val="∑"/>
                        <m:limLoc m:val="undOvr"/>
                        <m:grow m:val="on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  <m:sup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Sup>
                          <m:sSubSupPr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𝑥</m:t>
                            </m:r>
                          </m:e>
                          <m:sub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</m:sub>
                          <m:sup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e>
                    </m:nary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9867900" y="3067050"/>
              <a:ext cx="390683" cy="4612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∑129_1^𝑛▒𝑥_𝑖^2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32</xdr:col>
      <xdr:colOff>190500</xdr:colOff>
      <xdr:row>36</xdr:row>
      <xdr:rowOff>142875</xdr:rowOff>
    </xdr:from>
    <xdr:ext cx="1010020" cy="4612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SpPr txBox="1"/>
          </xdr:nvSpPr>
          <xdr:spPr>
            <a:xfrm>
              <a:off x="8229600" y="9582150"/>
              <a:ext cx="1010020" cy="4612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nary>
                      <m:naryPr>
                        <m:chr m:val="∑"/>
                        <m:limLoc m:val="undOvr"/>
                        <m:grow m:val="on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  <m:sup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Sup>
                          <m:sSubSupPr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𝑥</m:t>
                            </m:r>
                          </m:e>
                          <m:sub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</m:sub>
                          <m:sup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e>
                    </m:nary>
                    <m:r>
                      <a:rPr lang="ru-RU" sz="1100" i="1">
                        <a:latin typeface="Cambria Math" panose="02040503050406030204" pitchFamily="18" charset="0"/>
                      </a:rPr>
                      <m:t>−</m:t>
                    </m:r>
                    <m:d>
                      <m:d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⋅</m:t>
                        </m:r>
                        <m:sSup>
                          <m:sSupPr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acc>
                              <m:accPr>
                                <m:chr m:val="̅"/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ru-RU" sz="110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e>
                    </m: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8229600" y="9582150"/>
              <a:ext cx="1010020" cy="4612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∑129_1^𝑛▒𝑥_𝑖^2 −(𝑛⋅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𝑥 ̅^</a:t>
              </a:r>
              <a:r>
                <a:rPr lang="en-US" sz="1100" b="0" i="0">
                  <a:latin typeface="Cambria Math" panose="02040503050406030204" pitchFamily="18" charset="0"/>
                </a:rPr>
                <a:t>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4</xdr:col>
      <xdr:colOff>290512</xdr:colOff>
      <xdr:row>54</xdr:row>
      <xdr:rowOff>109537</xdr:rowOff>
    </xdr:from>
    <xdr:ext cx="1290545" cy="4094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SpPr txBox="1"/>
          </xdr:nvSpPr>
          <xdr:spPr>
            <a:xfrm>
              <a:off x="1281112" y="12044362"/>
              <a:ext cx="1290545" cy="4094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p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  <m:r>
                      <a:rPr lang="ru-RU" sz="11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limLoc m:val="undOvr"/>
                            <m:grow m:val="on"/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p>
                          <m:e>
                            <m:sSubSup>
                              <m:sSubSupPr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ru-RU" sz="1100" i="1">
                                    <a:latin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  <m:sub>
                                <m:r>
                                  <a:rPr lang="ru-RU" sz="1100" i="1">
                                    <a:latin typeface="Cambria Math" panose="02040503050406030204" pitchFamily="18" charset="0"/>
                                  </a:rPr>
                                  <m:t>𝑖</m:t>
                                </m:r>
                              </m:sub>
                              <m:sup>
                                <m:r>
                                  <a:rPr lang="ru-RU" sz="110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bSup>
                          </m:e>
                        </m:nary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⋅</m:t>
                        </m:r>
                        <m:sSup>
                          <m:sSupPr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acc>
                              <m:accPr>
                                <m:chr m:val="̅"/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ru-RU" sz="110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num>
                      <m:den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𝑓</m:t>
                        </m:r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1281112" y="12044362"/>
              <a:ext cx="1290545" cy="4094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𝑠^2=(∑129_1^𝑛▒𝑥_𝑖^2 −𝑛⋅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𝑥 ̅^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r>
                <a:rPr lang="ru-RU" sz="1100" b="0" i="0">
                  <a:latin typeface="Cambria Math" panose="02040503050406030204" pitchFamily="18" charset="0"/>
                </a:rPr>
                <a:t>)/</a:t>
              </a:r>
              <a:r>
                <a:rPr lang="ru-RU" sz="1100" i="0">
                  <a:latin typeface="Cambria Math" panose="02040503050406030204" pitchFamily="18" charset="0"/>
                </a:rPr>
                <a:t>𝑓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6</xdr:col>
      <xdr:colOff>80962</xdr:colOff>
      <xdr:row>55</xdr:row>
      <xdr:rowOff>271462</xdr:rowOff>
    </xdr:from>
    <xdr:ext cx="525657" cy="21762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SpPr txBox="1"/>
          </xdr:nvSpPr>
          <xdr:spPr>
            <a:xfrm>
              <a:off x="1633537" y="12892087"/>
              <a:ext cx="525657" cy="21762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ru-RU" sz="110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p>
                          <m:sSupPr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𝑠</m:t>
                            </m:r>
                          </m:e>
                          <m:sup>
                            <m:r>
                              <a:rPr lang="ru-RU" sz="110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7" name="TextBox 6"/>
            <xdr:cNvSpPr txBox="1"/>
          </xdr:nvSpPr>
          <xdr:spPr>
            <a:xfrm>
              <a:off x="1633537" y="12892087"/>
              <a:ext cx="525657" cy="21762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𝑠=√(𝑠^2 )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4</xdr:col>
      <xdr:colOff>280987</xdr:colOff>
      <xdr:row>56</xdr:row>
      <xdr:rowOff>195262</xdr:rowOff>
    </xdr:from>
    <xdr:ext cx="1328738" cy="4524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SpPr txBox="1"/>
          </xdr:nvSpPr>
          <xdr:spPr>
            <a:xfrm>
              <a:off x="1271587" y="13587412"/>
              <a:ext cx="1328738" cy="4524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acc>
                          <m:accPr>
                            <m:chr m:val="̃"/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𝑜</m:t>
                            </m:r>
                          </m:e>
                        </m:acc>
                      </m:sub>
                    </m:sSub>
                    <m:r>
                      <a:rPr lang="ru-RU" sz="110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𝑠</m:t>
                        </m:r>
                      </m:num>
                      <m:den>
                        <m:rad>
                          <m:radPr>
                            <m:degHide m:val="on"/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radPr>
                          <m:deg/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</m:rad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1271587" y="13587412"/>
              <a:ext cx="1328738" cy="4524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𝑜</a:t>
              </a:r>
              <a:r>
                <a:rPr lang="ru-RU" sz="1100" b="0" i="0">
                  <a:latin typeface="Cambria Math" panose="02040503050406030204" pitchFamily="18" charset="0"/>
                </a:rPr>
                <a:t> ̃</a:t>
              </a:r>
              <a:r>
                <a:rPr lang="en-US" sz="1100" b="0" i="0"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/√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10</xdr:col>
      <xdr:colOff>157162</xdr:colOff>
      <xdr:row>58</xdr:row>
      <xdr:rowOff>881062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2700337" y="156257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261937</xdr:colOff>
      <xdr:row>57</xdr:row>
      <xdr:rowOff>414337</xdr:rowOff>
    </xdr:from>
    <xdr:ext cx="1328738" cy="4524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:cNvPr>
            <xdr:cNvSpPr txBox="1"/>
          </xdr:nvSpPr>
          <xdr:spPr>
            <a:xfrm>
              <a:off x="1252537" y="14654212"/>
              <a:ext cx="1328738" cy="4524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acc>
                          <m:accPr>
                            <m:chr m:val="̃"/>
                            <m:ctrlPr>
                              <a:rPr lang="ru-RU" sz="11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𝑜</m:t>
                            </m:r>
                          </m:e>
                        </m:acc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</a:rPr>
                      <m:t>,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%</m:t>
                    </m:r>
                    <m:r>
                      <a:rPr lang="ru-RU" sz="110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acc>
                              <m:accPr>
                                <m:chr m:val="̃"/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𝑜</m:t>
                                </m:r>
                              </m:e>
                            </m:acc>
                          </m:sub>
                        </m:sSub>
                      </m:num>
                      <m:den>
                        <m:acc>
                          <m:accPr>
                            <m:chr m:val="̅"/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𝑥</m:t>
                            </m:r>
                          </m:e>
                        </m:acc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1252537" y="14654212"/>
              <a:ext cx="1328738" cy="4524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𝑜</a:t>
              </a:r>
              <a:r>
                <a:rPr lang="ru-RU" sz="1100" b="0" i="0">
                  <a:latin typeface="Cambria Math" panose="02040503050406030204" pitchFamily="18" charset="0"/>
                </a:rPr>
                <a:t> ̃</a:t>
              </a:r>
              <a:r>
                <a:rPr lang="en-US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latin typeface="Cambria Math" panose="02040503050406030204" pitchFamily="18" charset="0"/>
                </a:rPr>
                <a:t>,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%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𝑜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 ̃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𝑥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 ̅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10</xdr:col>
      <xdr:colOff>42862</xdr:colOff>
      <xdr:row>63</xdr:row>
      <xdr:rowOff>114300</xdr:rowOff>
    </xdr:from>
    <xdr:ext cx="1462088" cy="2381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0000000-0008-0000-0200-00000B000000}"/>
                </a:ext>
              </a:extLst>
            </xdr:cNvPr>
            <xdr:cNvSpPr txBox="1"/>
          </xdr:nvSpPr>
          <xdr:spPr>
            <a:xfrm>
              <a:off x="2586037" y="16649700"/>
              <a:ext cx="1462088" cy="2381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табл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𝐹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,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,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e>
                    </m:d>
                  </m:oMath>
                </m:oMathPara>
              </a14:m>
              <a:endParaRPr lang="en-US" sz="1100" b="0">
                <a:ea typeface="Cambria Math" panose="02040503050406030204" pitchFamily="18" charset="0"/>
              </a:endParaRPr>
            </a:p>
            <a:p>
              <a:endParaRPr lang="ru-RU" sz="1100"/>
            </a:p>
          </xdr:txBody>
        </xdr:sp>
      </mc:Choice>
      <mc:Fallback xmlns="">
        <xdr:sp macro="" textlink="">
          <xdr:nvSpPr>
            <xdr:cNvPr id="11" name="TextBox 10"/>
            <xdr:cNvSpPr txBox="1"/>
          </xdr:nvSpPr>
          <xdr:spPr>
            <a:xfrm>
              <a:off x="2586037" y="16649700"/>
              <a:ext cx="1462088" cy="2381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𝐹</a:t>
              </a:r>
              <a:r>
                <a:rPr lang="ru-RU" sz="1100" b="0" i="0">
                  <a:latin typeface="Cambria Math" panose="02040503050406030204" pitchFamily="18" charset="0"/>
                </a:rPr>
                <a:t>_табл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𝐹(𝑃,𝑓_1,𝑓_2 )</a:t>
              </a:r>
              <a:endParaRPr lang="en-US" sz="1100" b="0">
                <a:ea typeface="Cambria Math" panose="02040503050406030204" pitchFamily="18" charset="0"/>
              </a:endParaRPr>
            </a:p>
            <a:p>
              <a:endParaRPr lang="ru-RU" sz="1100"/>
            </a:p>
          </xdr:txBody>
        </xdr:sp>
      </mc:Fallback>
    </mc:AlternateContent>
    <xdr:clientData/>
  </xdr:oneCellAnchor>
  <xdr:oneCellAnchor>
    <xdr:from>
      <xdr:col>10</xdr:col>
      <xdr:colOff>185737</xdr:colOff>
      <xdr:row>65</xdr:row>
      <xdr:rowOff>57150</xdr:rowOff>
    </xdr:from>
    <xdr:ext cx="1216808" cy="30546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SpPr txBox="1"/>
          </xdr:nvSpPr>
          <xdr:spPr>
            <a:xfrm>
              <a:off x="2728912" y="17049750"/>
              <a:ext cx="1216808" cy="3054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sz="1100" b="0" i="1">
                      <a:latin typeface="Cambria Math" panose="02040503050406030204" pitchFamily="18" charset="0"/>
                    </a:rPr>
                    <m:t>𝐹</m:t>
                  </m:r>
                  <m:r>
                    <a:rPr lang="en-US" sz="1100" b="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US" sz="11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bSup>
                        <m:sSubSupPr>
                          <m:ctrlPr>
                            <a:rPr lang="en-US" sz="1100" b="0" i="1">
                              <a:latin typeface="Cambria Math" panose="02040503050406030204" pitchFamily="18" charset="0"/>
                            </a:rPr>
                          </m:ctrlPr>
                        </m:sSubSupPr>
                        <m:e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𝑠</m:t>
                          </m:r>
                        </m:e>
                        <m:sub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1</m:t>
                          </m:r>
                        </m:sub>
                        <m:sup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bSup>
                    </m:num>
                    <m:den>
                      <m:sSubSup>
                        <m:sSubSupPr>
                          <m:ctrlPr>
                            <a:rPr lang="en-US" sz="1100" b="0" i="1">
                              <a:latin typeface="Cambria Math" panose="02040503050406030204" pitchFamily="18" charset="0"/>
                            </a:rPr>
                          </m:ctrlPr>
                        </m:sSubSupPr>
                        <m:e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𝑠</m:t>
                          </m:r>
                        </m:e>
                        <m:sub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2</m:t>
                          </m:r>
                        </m:sub>
                        <m:sup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bSup>
                    </m:den>
                  </m:f>
                </m:oMath>
              </a14:m>
              <a:r>
                <a:rPr lang="en-US" sz="1100"/>
                <a:t>,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при </a:t>
              </a:r>
              <a14:m>
                <m:oMath xmlns:m="http://schemas.openxmlformats.org/officeDocument/2006/math">
                  <m:sSubSup>
                    <m:sSubSupPr>
                      <m:ctrlPr>
                        <a:rPr lang="ru-RU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SupPr>
                    <m:e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𝑠</m:t>
                      </m:r>
                    </m:e>
                    <m:sub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1</m:t>
                      </m:r>
                    </m:sub>
                    <m:sup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p>
                  </m:sSubSup>
                  <m:r>
                    <a:rPr lang="ru-RU" sz="110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&gt;</m:t>
                  </m:r>
                  <m:sSubSup>
                    <m:sSubSupPr>
                      <m:ctrlPr>
                        <a:rPr lang="ru-RU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SupPr>
                    <m:e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𝑠</m:t>
                      </m:r>
                    </m:e>
                    <m:sub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  <m:sup>
                      <m:r>
                        <a:rPr lang="en-US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p>
                  </m:sSubSup>
                </m:oMath>
              </a14:m>
              <a:r>
                <a:rPr lang="ru-RU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lang="ru-RU">
                <a:effectLst/>
              </a:endParaRPr>
            </a:p>
          </xdr:txBody>
        </xdr:sp>
      </mc:Choice>
      <mc:Fallback xmlns="">
        <xdr:sp macro="" textlink="">
          <xdr:nvSpPr>
            <xdr:cNvPr id="12" name="TextBox 11"/>
            <xdr:cNvSpPr txBox="1"/>
          </xdr:nvSpPr>
          <xdr:spPr>
            <a:xfrm>
              <a:off x="2728912" y="17049750"/>
              <a:ext cx="1216808" cy="3054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𝐹=(𝑠_1^2)/(𝑠_2^2 )</a:t>
              </a:r>
              <a:r>
                <a:rPr lang="en-US" sz="1100"/>
                <a:t>,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при 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𝑠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1^2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&gt;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𝑠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2^2</a:t>
              </a:r>
              <a:r>
                <a:rPr lang="ru-RU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lang="ru-RU">
                <a:effectLst/>
              </a:endParaRPr>
            </a:p>
          </xdr:txBody>
        </xdr:sp>
      </mc:Fallback>
    </mc:AlternateContent>
    <xdr:clientData/>
  </xdr:oneCellAnchor>
  <xdr:oneCellAnchor>
    <xdr:from>
      <xdr:col>26</xdr:col>
      <xdr:colOff>242887</xdr:colOff>
      <xdr:row>73</xdr:row>
      <xdr:rowOff>0</xdr:rowOff>
    </xdr:from>
    <xdr:ext cx="1433513" cy="17799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200-00000D000000}"/>
                </a:ext>
              </a:extLst>
            </xdr:cNvPr>
            <xdr:cNvSpPr txBox="1"/>
          </xdr:nvSpPr>
          <xdr:spPr>
            <a:xfrm>
              <a:off x="6748462" y="18830925"/>
              <a:ext cx="1433513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en-US" sz="1100" b="0" i="1">
                        <a:latin typeface="Cambria Math" panose="02040503050406030204" pitchFamily="18" charset="0"/>
                      </a:rPr>
                      <m:t> −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производитель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3" name="TextBox 12"/>
            <xdr:cNvSpPr txBox="1"/>
          </xdr:nvSpPr>
          <xdr:spPr>
            <a:xfrm>
              <a:off x="6748462" y="18830925"/>
              <a:ext cx="1433513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2^</a:t>
              </a:r>
              <a:r>
                <a:rPr lang="ru-RU" sz="1100" b="0" i="0">
                  <a:latin typeface="Cambria Math" panose="02040503050406030204" pitchFamily="18" charset="0"/>
                </a:rPr>
                <a:t>2</a:t>
              </a:r>
              <a:r>
                <a:rPr lang="en-US" sz="1100" b="0" i="0">
                  <a:latin typeface="Cambria Math" panose="02040503050406030204" pitchFamily="18" charset="0"/>
                </a:rPr>
                <a:t>  −</a:t>
              </a:r>
              <a:r>
                <a:rPr lang="ru-RU" sz="1100" b="0" i="0">
                  <a:latin typeface="Cambria Math" panose="02040503050406030204" pitchFamily="18" charset="0"/>
                </a:rPr>
                <a:t>производитель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27</xdr:col>
      <xdr:colOff>104775</xdr:colOff>
      <xdr:row>76</xdr:row>
      <xdr:rowOff>19050</xdr:rowOff>
    </xdr:from>
    <xdr:ext cx="866775" cy="17799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:cNvPr>
            <xdr:cNvSpPr txBox="1"/>
          </xdr:nvSpPr>
          <xdr:spPr>
            <a:xfrm>
              <a:off x="6858000" y="19535775"/>
              <a:ext cx="866775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en-US" sz="1100" b="0" i="1">
                        <a:latin typeface="Cambria Math" panose="02040503050406030204" pitchFamily="18" charset="0"/>
                      </a:rPr>
                      <m:t> −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ИЛ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4" name="TextBox 13"/>
            <xdr:cNvSpPr txBox="1"/>
          </xdr:nvSpPr>
          <xdr:spPr>
            <a:xfrm>
              <a:off x="6858000" y="19535775"/>
              <a:ext cx="866775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2^</a:t>
              </a:r>
              <a:r>
                <a:rPr lang="ru-RU" sz="1100" b="0" i="0">
                  <a:latin typeface="Cambria Math" panose="02040503050406030204" pitchFamily="18" charset="0"/>
                </a:rPr>
                <a:t>2</a:t>
              </a:r>
              <a:r>
                <a:rPr lang="en-US" sz="1100" b="0" i="0">
                  <a:latin typeface="Cambria Math" panose="02040503050406030204" pitchFamily="18" charset="0"/>
                </a:rPr>
                <a:t>  −</a:t>
              </a:r>
              <a:r>
                <a:rPr lang="ru-RU" sz="1100" b="0" i="0">
                  <a:latin typeface="Cambria Math" panose="02040503050406030204" pitchFamily="18" charset="0"/>
                </a:rPr>
                <a:t>ИЛ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11</xdr:col>
      <xdr:colOff>128587</xdr:colOff>
      <xdr:row>86</xdr:row>
      <xdr:rowOff>142875</xdr:rowOff>
    </xdr:from>
    <xdr:ext cx="69608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00000000-0008-0000-0200-00000F000000}"/>
                </a:ext>
              </a:extLst>
            </xdr:cNvPr>
            <xdr:cNvSpPr txBox="1"/>
          </xdr:nvSpPr>
          <xdr:spPr>
            <a:xfrm>
              <a:off x="2919412" y="21945600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табл</m:t>
                        </m:r>
                      </m:sub>
                    </m:sSub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e>
                    </m:d>
                  </m:oMath>
                </m:oMathPara>
              </a14:m>
              <a:endParaRPr lang="en-US" sz="1100" b="0"/>
            </a:p>
          </xdr:txBody>
        </xdr:sp>
      </mc:Choice>
      <mc:Fallback xmlns="">
        <xdr:sp macro="" textlink="">
          <xdr:nvSpPr>
            <xdr:cNvPr id="15" name="TextBox 14"/>
            <xdr:cNvSpPr txBox="1"/>
          </xdr:nvSpPr>
          <xdr:spPr>
            <a:xfrm>
              <a:off x="2919412" y="21945600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 𝑡_</a:t>
              </a:r>
              <a:r>
                <a:rPr lang="ru-RU" sz="1100" b="0" i="0">
                  <a:latin typeface="Cambria Math" panose="02040503050406030204" pitchFamily="18" charset="0"/>
                </a:rPr>
                <a:t>табл</a:t>
              </a:r>
              <a:r>
                <a:rPr lang="en-US" sz="1100" b="0" i="0">
                  <a:latin typeface="Cambria Math" panose="02040503050406030204" pitchFamily="18" charset="0"/>
                </a:rPr>
                <a:t> (𝑃,𝑓)</a:t>
              </a:r>
              <a:endParaRPr lang="en-US" sz="1100" b="0"/>
            </a:p>
          </xdr:txBody>
        </xdr:sp>
      </mc:Fallback>
    </mc:AlternateContent>
    <xdr:clientData/>
  </xdr:oneCellAnchor>
  <xdr:oneCellAnchor>
    <xdr:from>
      <xdr:col>11</xdr:col>
      <xdr:colOff>80962</xdr:colOff>
      <xdr:row>88</xdr:row>
      <xdr:rowOff>28575</xdr:rowOff>
    </xdr:from>
    <xdr:ext cx="807144" cy="3743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 txBox="1"/>
          </xdr:nvSpPr>
          <xdr:spPr>
            <a:xfrm>
              <a:off x="2871787" y="22288500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d>
                          <m:dPr>
                            <m:begChr m:val="|"/>
                            <m:endChr m:val="|"/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dPr>
                          <m:e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</m:sSub>
                          </m:e>
                        </m:d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𝑝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6" name="TextBox 15"/>
            <xdr:cNvSpPr txBox="1"/>
          </xdr:nvSpPr>
          <xdr:spPr>
            <a:xfrm>
              <a:off x="2871787" y="22288500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𝑡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=|𝑥 ̅_1−𝑥 ̅_2 |/𝑠_𝑝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32</xdr:col>
      <xdr:colOff>57150</xdr:colOff>
      <xdr:row>85</xdr:row>
      <xdr:rowOff>47625</xdr:rowOff>
    </xdr:from>
    <xdr:ext cx="1484124" cy="3720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00000000-0008-0000-0200-000011000000}"/>
                </a:ext>
              </a:extLst>
            </xdr:cNvPr>
            <xdr:cNvSpPr txBox="1"/>
          </xdr:nvSpPr>
          <xdr:spPr>
            <a:xfrm>
              <a:off x="8096250" y="21621750"/>
              <a:ext cx="1484124" cy="3720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общ</m:t>
                        </m:r>
                      </m:sub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num>
                      <m:den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7" name="TextBox 16"/>
            <xdr:cNvSpPr txBox="1"/>
          </xdr:nvSpPr>
          <xdr:spPr>
            <a:xfrm>
              <a:off x="8096250" y="21621750"/>
              <a:ext cx="1484124" cy="3720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_общ^2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=(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𝑓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1×𝑠_1^2+𝑓_2×𝑠_2^2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)/(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𝑓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+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𝑓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32</xdr:col>
      <xdr:colOff>142875</xdr:colOff>
      <xdr:row>87</xdr:row>
      <xdr:rowOff>47625</xdr:rowOff>
    </xdr:from>
    <xdr:ext cx="1347997" cy="38048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00000000-0008-0000-0200-000012000000}"/>
                </a:ext>
              </a:extLst>
            </xdr:cNvPr>
            <xdr:cNvSpPr txBox="1"/>
          </xdr:nvSpPr>
          <xdr:spPr>
            <a:xfrm>
              <a:off x="8181975" y="22078950"/>
              <a:ext cx="1347997" cy="38048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Sup>
                          <m:sSubSup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общ</m:t>
                            </m:r>
                          </m:sub>
                          <m:sup>
                            <m: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d>
                          <m:d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dPr>
                          <m:e>
                            <m:sSub>
                              <m:sSubPr>
                                <m:ctrlPr>
                                  <a:rPr lang="ru-RU" sz="110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+</m:t>
                            </m:r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</m:e>
                        </m:d>
                      </m:num>
                      <m:den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8" name="TextBox 17"/>
            <xdr:cNvSpPr txBox="1"/>
          </xdr:nvSpPr>
          <xdr:spPr>
            <a:xfrm>
              <a:off x="8181975" y="22078950"/>
              <a:ext cx="1347997" cy="38048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𝑝^2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=(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_общ^2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×(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1+𝑛_1 )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)/(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33</xdr:col>
      <xdr:colOff>133350</xdr:colOff>
      <xdr:row>89</xdr:row>
      <xdr:rowOff>57150</xdr:rowOff>
    </xdr:from>
    <xdr:ext cx="589585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00000000-0008-0000-0200-000013000000}"/>
                </a:ext>
              </a:extLst>
            </xdr:cNvPr>
            <xdr:cNvSpPr txBox="1"/>
          </xdr:nvSpPr>
          <xdr:spPr>
            <a:xfrm>
              <a:off x="8420100" y="22545675"/>
              <a:ext cx="58958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𝑝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9" name="TextBox 18"/>
            <xdr:cNvSpPr txBox="1"/>
          </xdr:nvSpPr>
          <xdr:spPr>
            <a:xfrm>
              <a:off x="8420100" y="22545675"/>
              <a:ext cx="58958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𝑝=√(𝑠_𝑝^2 )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33</xdr:col>
      <xdr:colOff>85725</xdr:colOff>
      <xdr:row>91</xdr:row>
      <xdr:rowOff>66675</xdr:rowOff>
    </xdr:from>
    <xdr:ext cx="807144" cy="3743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00000000-0008-0000-0200-000014000000}"/>
                </a:ext>
              </a:extLst>
            </xdr:cNvPr>
            <xdr:cNvSpPr txBox="1"/>
          </xdr:nvSpPr>
          <xdr:spPr>
            <a:xfrm>
              <a:off x="8372475" y="23012400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d>
                          <m:dPr>
                            <m:begChr m:val="|"/>
                            <m:endChr m:val="|"/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dPr>
                          <m:e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</m:sSub>
                          </m:e>
                        </m:d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𝑝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0" name="TextBox 19"/>
            <xdr:cNvSpPr txBox="1"/>
          </xdr:nvSpPr>
          <xdr:spPr>
            <a:xfrm>
              <a:off x="8372475" y="23012400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𝑡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=|𝑥 ̅_1−𝑥 ̅_2 |/𝑠_𝑝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33</xdr:col>
      <xdr:colOff>28575</xdr:colOff>
      <xdr:row>93</xdr:row>
      <xdr:rowOff>104775</xdr:rowOff>
    </xdr:from>
    <xdr:ext cx="100104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TextBox 20">
              <a:extLst>
                <a:ext uri="{FF2B5EF4-FFF2-40B4-BE49-F238E27FC236}">
                  <a16:creationId xmlns:a16="http://schemas.microsoft.com/office/drawing/2014/main" id="{00000000-0008-0000-0200-000015000000}"/>
                </a:ext>
              </a:extLst>
            </xdr:cNvPr>
            <xdr:cNvSpPr txBox="1"/>
          </xdr:nvSpPr>
          <xdr:spPr>
            <a:xfrm>
              <a:off x="8315325" y="23507700"/>
              <a:ext cx="100104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i="1">
                        <a:latin typeface="Cambria Math" panose="02040503050406030204" pitchFamily="18" charset="0"/>
                      </a:rPr>
                      <m:t>𝑓</m:t>
                    </m:r>
                    <m:r>
                      <a:rPr lang="ru-RU" sz="110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</m:e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𝑛</m:t>
                        </m:r>
                      </m:e>
                      <m:sub>
                        <m:r>
                          <a:rPr lang="ru-RU" sz="110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</a:rPr>
                      <m:t>−2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1" name="TextBox 20"/>
            <xdr:cNvSpPr txBox="1"/>
          </xdr:nvSpPr>
          <xdr:spPr>
            <a:xfrm>
              <a:off x="8315325" y="23507700"/>
              <a:ext cx="100104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𝑓=𝑛_1+𝑛_2−2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33</xdr:col>
      <xdr:colOff>157162</xdr:colOff>
      <xdr:row>95</xdr:row>
      <xdr:rowOff>123825</xdr:rowOff>
    </xdr:from>
    <xdr:ext cx="69608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TextBox 21">
              <a:extLst>
                <a:ext uri="{FF2B5EF4-FFF2-40B4-BE49-F238E27FC236}">
                  <a16:creationId xmlns:a16="http://schemas.microsoft.com/office/drawing/2014/main" id="{00000000-0008-0000-0200-000016000000}"/>
                </a:ext>
              </a:extLst>
            </xdr:cNvPr>
            <xdr:cNvSpPr txBox="1"/>
          </xdr:nvSpPr>
          <xdr:spPr>
            <a:xfrm>
              <a:off x="8443912" y="23983950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табл</m:t>
                        </m:r>
                      </m:sub>
                    </m:sSub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e>
                    </m:d>
                  </m:oMath>
                </m:oMathPara>
              </a14:m>
              <a:endParaRPr lang="en-US" sz="1100" b="0"/>
            </a:p>
          </xdr:txBody>
        </xdr:sp>
      </mc:Choice>
      <mc:Fallback xmlns="">
        <xdr:sp macro="" textlink="">
          <xdr:nvSpPr>
            <xdr:cNvPr id="22" name="TextBox 21"/>
            <xdr:cNvSpPr txBox="1"/>
          </xdr:nvSpPr>
          <xdr:spPr>
            <a:xfrm>
              <a:off x="8443912" y="23983950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 𝑡_</a:t>
              </a:r>
              <a:r>
                <a:rPr lang="ru-RU" sz="1100" b="0" i="0">
                  <a:latin typeface="Cambria Math" panose="02040503050406030204" pitchFamily="18" charset="0"/>
                </a:rPr>
                <a:t>табл</a:t>
              </a:r>
              <a:r>
                <a:rPr lang="en-US" sz="1100" b="0" i="0">
                  <a:latin typeface="Cambria Math" panose="02040503050406030204" pitchFamily="18" charset="0"/>
                </a:rPr>
                <a:t> (𝑃,𝑓)</a:t>
              </a:r>
              <a:endParaRPr lang="en-US" sz="1100" b="0"/>
            </a:p>
          </xdr:txBody>
        </xdr:sp>
      </mc:Fallback>
    </mc:AlternateContent>
    <xdr:clientData/>
  </xdr:oneCellAnchor>
  <xdr:oneCellAnchor>
    <xdr:from>
      <xdr:col>33</xdr:col>
      <xdr:colOff>95250</xdr:colOff>
      <xdr:row>110</xdr:row>
      <xdr:rowOff>47625</xdr:rowOff>
    </xdr:from>
    <xdr:ext cx="807144" cy="3743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3" name="TextBox 22">
              <a:extLst>
                <a:ext uri="{FF2B5EF4-FFF2-40B4-BE49-F238E27FC236}">
                  <a16:creationId xmlns:a16="http://schemas.microsoft.com/office/drawing/2014/main" id="{00000000-0008-0000-0200-000017000000}"/>
                </a:ext>
              </a:extLst>
            </xdr:cNvPr>
            <xdr:cNvSpPr txBox="1"/>
          </xdr:nvSpPr>
          <xdr:spPr>
            <a:xfrm>
              <a:off x="8382000" y="27441525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d>
                          <m:dPr>
                            <m:begChr m:val="|"/>
                            <m:endChr m:val="|"/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dPr>
                          <m:e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</m:s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acc>
                                  <m:accPr>
                                    <m:chr m:val="̅"/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acc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𝑥</m:t>
                                    </m:r>
                                  </m:e>
                                </m:acc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</m:sSub>
                          </m:e>
                        </m:d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𝑝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3" name="TextBox 22"/>
            <xdr:cNvSpPr txBox="1"/>
          </xdr:nvSpPr>
          <xdr:spPr>
            <a:xfrm>
              <a:off x="8382000" y="27441525"/>
              <a:ext cx="807144" cy="3743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𝑡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=|𝑥 ̅_1−𝑥 ̅_2 |/𝑠_𝑝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33</xdr:col>
      <xdr:colOff>185737</xdr:colOff>
      <xdr:row>112</xdr:row>
      <xdr:rowOff>228600</xdr:rowOff>
    </xdr:from>
    <xdr:ext cx="69608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>
              <a:extLst>
                <a:ext uri="{FF2B5EF4-FFF2-40B4-BE49-F238E27FC236}">
                  <a16:creationId xmlns:a16="http://schemas.microsoft.com/office/drawing/2014/main" id="{00000000-0008-0000-0200-000018000000}"/>
                </a:ext>
              </a:extLst>
            </xdr:cNvPr>
            <xdr:cNvSpPr txBox="1"/>
          </xdr:nvSpPr>
          <xdr:spPr>
            <a:xfrm>
              <a:off x="8472487" y="28098750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табл</m:t>
                        </m:r>
                      </m:sub>
                    </m:sSub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e>
                    </m:d>
                  </m:oMath>
                </m:oMathPara>
              </a14:m>
              <a:endParaRPr lang="en-US" sz="1100" b="0"/>
            </a:p>
          </xdr:txBody>
        </xdr:sp>
      </mc:Choice>
      <mc:Fallback xmlns="">
        <xdr:sp macro="" textlink="">
          <xdr:nvSpPr>
            <xdr:cNvPr id="24" name="TextBox 23"/>
            <xdr:cNvSpPr txBox="1"/>
          </xdr:nvSpPr>
          <xdr:spPr>
            <a:xfrm>
              <a:off x="8472487" y="28098750"/>
              <a:ext cx="69608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 𝑡_</a:t>
              </a:r>
              <a:r>
                <a:rPr lang="ru-RU" sz="1100" b="0" i="0">
                  <a:latin typeface="Cambria Math" panose="02040503050406030204" pitchFamily="18" charset="0"/>
                </a:rPr>
                <a:t>табл</a:t>
              </a:r>
              <a:r>
                <a:rPr lang="en-US" sz="1100" b="0" i="0">
                  <a:latin typeface="Cambria Math" panose="02040503050406030204" pitchFamily="18" charset="0"/>
                </a:rPr>
                <a:t> (𝑃,𝑓)</a:t>
              </a:r>
              <a:endParaRPr lang="en-US" sz="1100" b="0"/>
            </a:p>
          </xdr:txBody>
        </xdr:sp>
      </mc:Fallback>
    </mc:AlternateContent>
    <xdr:clientData/>
  </xdr:oneCellAnchor>
  <xdr:oneCellAnchor>
    <xdr:from>
      <xdr:col>33</xdr:col>
      <xdr:colOff>238125</xdr:colOff>
      <xdr:row>104</xdr:row>
      <xdr:rowOff>38100</xdr:rowOff>
    </xdr:from>
    <xdr:ext cx="810350" cy="3700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TextBox 24">
              <a:extLst>
                <a:ext uri="{FF2B5EF4-FFF2-40B4-BE49-F238E27FC236}">
                  <a16:creationId xmlns:a16="http://schemas.microsoft.com/office/drawing/2014/main" id="{00000000-0008-0000-0200-000019000000}"/>
                </a:ext>
              </a:extLst>
            </xdr:cNvPr>
            <xdr:cNvSpPr txBox="1"/>
          </xdr:nvSpPr>
          <xdr:spPr>
            <a:xfrm>
              <a:off x="8524875" y="26003250"/>
              <a:ext cx="810350" cy="3700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Sup>
                          <m:sSubSup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num>
                      <m:den>
                        <m:sSub>
                          <m:sSubPr>
                            <m:ctrlPr>
                              <a:rPr lang="ru-RU" sz="11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</m:den>
                    </m:f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f>
                      <m:f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Sup>
                          <m:sSubSupPr>
                            <m:ctrlP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num>
                      <m:den>
                        <m:sSub>
                          <m:sSubPr>
                            <m:ctrlP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5" name="TextBox 24"/>
            <xdr:cNvSpPr txBox="1"/>
          </xdr:nvSpPr>
          <xdr:spPr>
            <a:xfrm>
              <a:off x="8524875" y="26003250"/>
              <a:ext cx="810350" cy="3700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𝑝^2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=(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1^2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)/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 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+(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2^2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)/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30</xdr:col>
      <xdr:colOff>209550</xdr:colOff>
      <xdr:row>108</xdr:row>
      <xdr:rowOff>28575</xdr:rowOff>
    </xdr:from>
    <xdr:ext cx="2306657" cy="39799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6" name="TextBox 25">
              <a:extLst>
                <a:ext uri="{FF2B5EF4-FFF2-40B4-BE49-F238E27FC236}">
                  <a16:creationId xmlns:a16="http://schemas.microsoft.com/office/drawing/2014/main" id="{00000000-0008-0000-0200-00001A000000}"/>
                </a:ext>
              </a:extLst>
            </xdr:cNvPr>
            <xdr:cNvSpPr txBox="1"/>
          </xdr:nvSpPr>
          <xdr:spPr>
            <a:xfrm>
              <a:off x="7753350" y="26946225"/>
              <a:ext cx="2306657" cy="3979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𝑓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′=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−2</m:t>
                        </m:r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0,5+</m:t>
                        </m:r>
                        <m:f>
                          <m:f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sSubSup>
                              <m:sSubSup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𝑠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b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×</m:t>
                            </m:r>
                            <m:sSubSup>
                              <m:sSubSup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𝑠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bSup>
                          </m:num>
                          <m:den>
                            <m:sSubSup>
                              <m:sSubSup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𝑠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2</m:t>
                                </m:r>
                              </m:sub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4</m:t>
                                </m:r>
                              </m:sup>
                            </m:sSub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+</m:t>
                            </m:r>
                            <m:sSubSup>
                              <m:sSubSup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𝑠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𝑠</m:t>
                                </m:r>
                              </m:sub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4</m:t>
                                </m:r>
                              </m:sup>
                            </m:sSubSup>
                          </m:den>
                        </m:f>
                      </m:e>
                    </m: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6" name="TextBox 25"/>
            <xdr:cNvSpPr txBox="1"/>
          </xdr:nvSpPr>
          <xdr:spPr>
            <a:xfrm>
              <a:off x="7753350" y="26946225"/>
              <a:ext cx="2306657" cy="3979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𝑓′=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(𝑛_1+𝑛_2−2)×(0,5+(𝑠_1^2×𝑠_2^2)/(𝑠_2^4+𝑠_𝑠^4 ))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24</xdr:col>
      <xdr:colOff>219075</xdr:colOff>
      <xdr:row>98</xdr:row>
      <xdr:rowOff>1</xdr:rowOff>
    </xdr:from>
    <xdr:ext cx="4400550" cy="1826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7" name="TextBox 26">
              <a:extLst>
                <a:ext uri="{FF2B5EF4-FFF2-40B4-BE49-F238E27FC236}">
                  <a16:creationId xmlns:a16="http://schemas.microsoft.com/office/drawing/2014/main" id="{00000000-0008-0000-0200-00001B000000}"/>
                </a:ext>
              </a:extLst>
            </xdr:cNvPr>
            <xdr:cNvSpPr txBox="1"/>
          </xdr:nvSpPr>
          <xdr:spPr>
            <a:xfrm>
              <a:off x="6229350" y="24545926"/>
              <a:ext cx="4400550" cy="182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d>
                      <m:dPr>
                        <m:begChr m:val="|"/>
                        <m:endChr m:val="|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ru-RU" sz="1100" b="0" i="1">
                        <a:latin typeface="Cambria Math" panose="02040503050406030204" pitchFamily="18" charset="0"/>
                      </a:rPr>
                      <m:t>−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𝑝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≤</m:t>
                    </m:r>
                    <m:d>
                      <m:dPr>
                        <m:begChr m:val="|"/>
                        <m:endChr m:val="|"/>
                        <m:ctrlPr>
                          <a:rPr lang="en-US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𝒙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𝟏</m:t>
                            </m:r>
                          </m:sub>
                        </m:sSub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𝒙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≤</m:t>
                    </m:r>
                    <m:d>
                      <m:dPr>
                        <m:begChr m:val="|"/>
                        <m:endChr m:val="|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(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𝑓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)×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𝑝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7" name="TextBox 26"/>
            <xdr:cNvSpPr txBox="1"/>
          </xdr:nvSpPr>
          <xdr:spPr>
            <a:xfrm>
              <a:off x="6229350" y="24545926"/>
              <a:ext cx="4400550" cy="182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|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𝑥 ̅_1−𝑥 ̅_2 |</a:t>
              </a:r>
              <a:r>
                <a:rPr lang="ru-RU" sz="1100" b="0" i="0">
                  <a:latin typeface="Cambria Math" panose="02040503050406030204" pitchFamily="18" charset="0"/>
                </a:rPr>
                <a:t>−</a:t>
              </a:r>
              <a:r>
                <a:rPr lang="en-US" sz="1100" b="0" i="0">
                  <a:latin typeface="Cambria Math" panose="02040503050406030204" pitchFamily="18" charset="0"/>
                </a:rPr>
                <a:t>𝑡(𝑃,𝑓)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×𝑠_𝑝≤</a:t>
              </a:r>
              <a:r>
                <a:rPr lang="en-US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|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𝒙 ̅_𝟏−𝒙 ̅_𝟐 |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≤|𝑥 ̅_1−𝑥 ̅_2 |+𝑡(𝑃,𝑓)×𝑠_𝑝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24</xdr:col>
      <xdr:colOff>190500</xdr:colOff>
      <xdr:row>115</xdr:row>
      <xdr:rowOff>9526</xdr:rowOff>
    </xdr:from>
    <xdr:ext cx="4400550" cy="1826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8" name="TextBox 27">
              <a:extLst>
                <a:ext uri="{FF2B5EF4-FFF2-40B4-BE49-F238E27FC236}">
                  <a16:creationId xmlns:a16="http://schemas.microsoft.com/office/drawing/2014/main" id="{00000000-0008-0000-0200-00001C000000}"/>
                </a:ext>
              </a:extLst>
            </xdr:cNvPr>
            <xdr:cNvSpPr txBox="1"/>
          </xdr:nvSpPr>
          <xdr:spPr>
            <a:xfrm>
              <a:off x="6200775" y="28594051"/>
              <a:ext cx="4400550" cy="182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d>
                      <m:dPr>
                        <m:begChr m:val="|"/>
                        <m:endChr m:val="|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ru-RU" sz="1100" b="0" i="1">
                        <a:latin typeface="Cambria Math" panose="02040503050406030204" pitchFamily="18" charset="0"/>
                      </a:rPr>
                      <m:t>−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,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𝑝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≤</m:t>
                    </m:r>
                    <m:d>
                      <m:dPr>
                        <m:begChr m:val="|"/>
                        <m:endChr m:val="|"/>
                        <m:ctrlPr>
                          <a:rPr lang="en-US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𝒙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𝟏</m:t>
                            </m:r>
                          </m:sub>
                        </m:sSub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accPr>
                              <m:e>
                                <m:r>
                                  <a:rPr lang="en-US" sz="1100" b="1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𝒙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≤</m:t>
                    </m:r>
                    <m:d>
                      <m:dPr>
                        <m:begChr m:val="|"/>
                        <m:endChr m:val="|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(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𝑓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)×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𝑝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8" name="TextBox 27"/>
            <xdr:cNvSpPr txBox="1"/>
          </xdr:nvSpPr>
          <xdr:spPr>
            <a:xfrm>
              <a:off x="6200775" y="28594051"/>
              <a:ext cx="4400550" cy="182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|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𝑥 ̅_1−𝑥 ̅_2 |</a:t>
              </a:r>
              <a:r>
                <a:rPr lang="ru-RU" sz="1100" b="0" i="0">
                  <a:latin typeface="Cambria Math" panose="02040503050406030204" pitchFamily="18" charset="0"/>
                </a:rPr>
                <a:t>−</a:t>
              </a:r>
              <a:r>
                <a:rPr lang="en-US" sz="1100" b="0" i="0">
                  <a:latin typeface="Cambria Math" panose="02040503050406030204" pitchFamily="18" charset="0"/>
                </a:rPr>
                <a:t>𝑡(𝑃,𝑓)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×𝑠_𝑝≤</a:t>
              </a:r>
              <a:r>
                <a:rPr lang="en-US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|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𝒙 ̅_𝟏−𝒙 ̅_𝟐 |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≤|𝑥 ̅_1−𝑥 ̅_2 |+𝑡(𝑃,𝑓)×𝑠_𝑝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34</xdr:col>
      <xdr:colOff>161925</xdr:colOff>
      <xdr:row>106</xdr:row>
      <xdr:rowOff>38100</xdr:rowOff>
    </xdr:from>
    <xdr:ext cx="589585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9" name="TextBox 28">
              <a:extLst>
                <a:ext uri="{FF2B5EF4-FFF2-40B4-BE49-F238E27FC236}">
                  <a16:creationId xmlns:a16="http://schemas.microsoft.com/office/drawing/2014/main" id="{00000000-0008-0000-0200-00001D000000}"/>
                </a:ext>
              </a:extLst>
            </xdr:cNvPr>
            <xdr:cNvSpPr txBox="1"/>
          </xdr:nvSpPr>
          <xdr:spPr>
            <a:xfrm>
              <a:off x="8696325" y="26479500"/>
              <a:ext cx="58958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𝑠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𝑝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9" name="TextBox 28"/>
            <xdr:cNvSpPr txBox="1"/>
          </xdr:nvSpPr>
          <xdr:spPr>
            <a:xfrm>
              <a:off x="8696325" y="26479500"/>
              <a:ext cx="58958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𝑝=√(𝑠_𝑝^2 )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29</xdr:col>
      <xdr:colOff>190500</xdr:colOff>
      <xdr:row>8</xdr:row>
      <xdr:rowOff>428625</xdr:rowOff>
    </xdr:from>
    <xdr:ext cx="65274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0" name="TextBox 29">
              <a:extLst>
                <a:ext uri="{FF2B5EF4-FFF2-40B4-BE49-F238E27FC236}">
                  <a16:creationId xmlns:a16="http://schemas.microsoft.com/office/drawing/2014/main" id="{00000000-0008-0000-0200-00001E000000}"/>
                </a:ext>
              </a:extLst>
            </xdr:cNvPr>
            <xdr:cNvSpPr txBox="1"/>
          </xdr:nvSpPr>
          <xdr:spPr>
            <a:xfrm>
              <a:off x="7486650" y="1714500"/>
              <a:ext cx="65274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𝑖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≤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3×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𝑠</m:t>
                    </m:r>
                  </m:oMath>
                </m:oMathPara>
              </a14:m>
              <a:endParaRPr lang="en-US" sz="1100" b="0">
                <a:ea typeface="Cambria Math" panose="02040503050406030204" pitchFamily="18" charset="0"/>
              </a:endParaRPr>
            </a:p>
          </xdr:txBody>
        </xdr:sp>
      </mc:Choice>
      <mc:Fallback xmlns="">
        <xdr:sp macro="" textlink="">
          <xdr:nvSpPr>
            <xdr:cNvPr id="30" name="TextBox 29"/>
            <xdr:cNvSpPr txBox="1"/>
          </xdr:nvSpPr>
          <xdr:spPr>
            <a:xfrm>
              <a:off x="7486650" y="1714500"/>
              <a:ext cx="65274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𝑑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≤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3×𝑠</a:t>
              </a:r>
              <a:endParaRPr lang="en-US" sz="1100" b="0">
                <a:ea typeface="Cambria Math" panose="02040503050406030204" pitchFamily="18" charset="0"/>
              </a:endParaRPr>
            </a:p>
          </xdr:txBody>
        </xdr:sp>
      </mc:Fallback>
    </mc:AlternateContent>
    <xdr:clientData/>
  </xdr:oneCellAnchor>
  <xdr:oneCellAnchor>
    <xdr:from>
      <xdr:col>4</xdr:col>
      <xdr:colOff>57150</xdr:colOff>
      <xdr:row>54</xdr:row>
      <xdr:rowOff>257175</xdr:rowOff>
    </xdr:from>
    <xdr:ext cx="169084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1" name="TextBox 30">
              <a:extLst>
                <a:ext uri="{FF2B5EF4-FFF2-40B4-BE49-F238E27FC236}">
                  <a16:creationId xmlns:a16="http://schemas.microsoft.com/office/drawing/2014/main" id="{00000000-0008-0000-0200-00001F000000}"/>
                </a:ext>
              </a:extLst>
            </xdr:cNvPr>
            <xdr:cNvSpPr txBox="1"/>
          </xdr:nvSpPr>
          <xdr:spPr>
            <a:xfrm>
              <a:off x="1047750" y="12192000"/>
              <a:ext cx="169084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1" name="TextBox 30"/>
            <xdr:cNvSpPr txBox="1"/>
          </xdr:nvSpPr>
          <xdr:spPr>
            <a:xfrm>
              <a:off x="1047750" y="12192000"/>
              <a:ext cx="169084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ru-RU" sz="1100" b="0" i="0">
                  <a:latin typeface="Cambria Math" panose="02040503050406030204" pitchFamily="18" charset="0"/>
                </a:rPr>
                <a:t>^2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31"/>
  <sheetViews>
    <sheetView view="pageLayout" topLeftCell="A91" zoomScaleNormal="100" workbookViewId="0">
      <selection activeCell="AT57" sqref="AT57"/>
    </sheetView>
  </sheetViews>
  <sheetFormatPr defaultColWidth="3.42578125" defaultRowHeight="18.75" customHeight="1" x14ac:dyDescent="0.25"/>
  <cols>
    <col min="1" max="4" width="3.42578125" style="1"/>
    <col min="5" max="5" width="4.42578125" style="1" bestFit="1" customWidth="1"/>
    <col min="6" max="28" width="3.42578125" style="1"/>
    <col min="29" max="29" width="4.140625" style="1" customWidth="1"/>
    <col min="30" max="31" width="3.42578125" style="1" customWidth="1"/>
    <col min="32" max="46" width="3.42578125" style="1"/>
    <col min="47" max="47" width="5.140625" style="1" bestFit="1" customWidth="1"/>
    <col min="48" max="50" width="3.42578125" style="1"/>
    <col min="51" max="51" width="4" style="1" bestFit="1" customWidth="1"/>
    <col min="52" max="16384" width="3.42578125" style="1"/>
  </cols>
  <sheetData>
    <row r="1" spans="1:50" ht="13.5" customHeight="1" x14ac:dyDescent="0.25">
      <c r="A1" s="177" t="s">
        <v>2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8"/>
      <c r="AA1" s="172" t="s">
        <v>12</v>
      </c>
      <c r="AB1" s="173"/>
      <c r="AC1" s="173"/>
      <c r="AD1" s="173"/>
      <c r="AE1" s="173"/>
      <c r="AF1" s="173"/>
      <c r="AG1" s="173"/>
      <c r="AH1" s="173"/>
      <c r="AI1" s="173"/>
      <c r="AJ1" s="174"/>
      <c r="AK1" s="175">
        <f>SUM(K20:P40)</f>
        <v>252</v>
      </c>
      <c r="AL1" s="175"/>
      <c r="AM1" s="175"/>
      <c r="AN1" s="175"/>
      <c r="AO1" s="175"/>
      <c r="AP1" s="175"/>
      <c r="AQ1" s="175">
        <f>SUM(Q20:V40)</f>
        <v>273</v>
      </c>
      <c r="AR1" s="175"/>
      <c r="AS1" s="175"/>
      <c r="AT1" s="175"/>
      <c r="AU1" s="175"/>
      <c r="AV1" s="175"/>
    </row>
    <row r="2" spans="1:50" ht="13.5" customHeight="1" x14ac:dyDescent="0.25">
      <c r="A2" s="178" t="s">
        <v>84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8"/>
      <c r="AA2" s="8"/>
      <c r="AB2" s="8"/>
      <c r="AC2" s="8"/>
      <c r="AD2" s="8"/>
      <c r="AE2" s="8"/>
      <c r="AF2" s="8"/>
    </row>
    <row r="3" spans="1:50" ht="13.5" customHeight="1" x14ac:dyDescent="0.25">
      <c r="A3" s="178" t="s">
        <v>84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8"/>
    </row>
    <row r="4" spans="1:50" ht="13.5" customHeight="1" x14ac:dyDescent="0.25">
      <c r="A4" s="178" t="s">
        <v>84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8"/>
      <c r="AA4" s="176" t="s">
        <v>15</v>
      </c>
      <c r="AB4" s="176"/>
      <c r="AC4" s="176"/>
      <c r="AD4" s="176"/>
      <c r="AE4" s="176"/>
      <c r="AF4" s="176"/>
      <c r="AG4" s="176"/>
      <c r="AH4" s="176"/>
      <c r="AI4" s="176"/>
      <c r="AJ4" s="176"/>
      <c r="AK4" s="198">
        <f>K50-1</f>
        <v>20</v>
      </c>
      <c r="AL4" s="199"/>
      <c r="AM4" s="199"/>
      <c r="AN4" s="199"/>
      <c r="AO4" s="199"/>
      <c r="AP4" s="199"/>
      <c r="AQ4" s="199"/>
      <c r="AR4" s="199"/>
      <c r="AS4" s="199"/>
      <c r="AT4" s="199"/>
      <c r="AU4" s="199"/>
      <c r="AV4" s="200"/>
    </row>
    <row r="5" spans="1:50" ht="3.75" customHeight="1" x14ac:dyDescent="0.25">
      <c r="Z5" s="8"/>
      <c r="AA5" s="8"/>
      <c r="AB5" s="8"/>
      <c r="AC5" s="8"/>
      <c r="AD5" s="8"/>
      <c r="AE5" s="8"/>
      <c r="AF5" s="8"/>
    </row>
    <row r="6" spans="1:50" ht="14.25" customHeight="1" x14ac:dyDescent="0.25">
      <c r="A6" s="179" t="s">
        <v>85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8"/>
      <c r="AA6" s="8"/>
      <c r="AB6" s="8"/>
      <c r="AC6" s="8"/>
      <c r="AD6" s="8"/>
      <c r="AE6" s="8"/>
      <c r="AF6" s="8"/>
    </row>
    <row r="7" spans="1:50" ht="14.25" customHeight="1" x14ac:dyDescent="0.25">
      <c r="A7" s="180" t="s">
        <v>69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8"/>
      <c r="AA7" s="8"/>
      <c r="AB7" s="8"/>
      <c r="AC7" s="8"/>
      <c r="AD7" s="8"/>
      <c r="AE7" s="8"/>
      <c r="AF7" s="8"/>
    </row>
    <row r="8" spans="1:50" ht="15" customHeight="1" x14ac:dyDescent="0.25">
      <c r="Z8" s="8"/>
      <c r="AA8" s="8"/>
      <c r="AB8" s="8"/>
      <c r="AC8" s="8"/>
      <c r="AD8" s="8"/>
      <c r="AE8" s="8"/>
      <c r="AF8" s="8"/>
    </row>
    <row r="9" spans="1:50" ht="49.5" customHeight="1" x14ac:dyDescent="0.25">
      <c r="A9" s="2" t="s">
        <v>3</v>
      </c>
      <c r="I9" s="3"/>
      <c r="J9" s="97" t="s">
        <v>70</v>
      </c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8"/>
      <c r="AA9" s="8"/>
      <c r="AB9" s="8"/>
      <c r="AC9" s="8"/>
      <c r="AD9" s="8"/>
      <c r="AE9" s="8"/>
      <c r="AF9" s="8"/>
      <c r="AU9" s="99"/>
      <c r="AV9" s="99"/>
      <c r="AW9" s="99"/>
      <c r="AX9" s="99"/>
    </row>
    <row r="10" spans="1:50" ht="7.5" customHeight="1" x14ac:dyDescent="0.25">
      <c r="Z10" s="8"/>
      <c r="AA10" s="8"/>
      <c r="AB10" s="8"/>
      <c r="AC10" s="8"/>
      <c r="AD10" s="8"/>
      <c r="AE10" s="8"/>
      <c r="AF10" s="8"/>
    </row>
    <row r="11" spans="1:50" ht="18.75" customHeight="1" x14ac:dyDescent="0.25">
      <c r="A11" s="2" t="s">
        <v>4</v>
      </c>
      <c r="H11" s="3"/>
      <c r="I11" s="3"/>
      <c r="J11" s="181" t="s">
        <v>71</v>
      </c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8"/>
      <c r="AA11" s="8"/>
      <c r="AB11" s="8"/>
      <c r="AC11" s="8"/>
      <c r="AD11" s="8"/>
      <c r="AE11" s="8"/>
      <c r="AF11" s="8"/>
      <c r="AG11" s="8"/>
      <c r="AH11" s="8"/>
    </row>
    <row r="12" spans="1:50" ht="7.5" customHeight="1" x14ac:dyDescent="0.25">
      <c r="Z12" s="8"/>
      <c r="AA12" s="8"/>
      <c r="AB12" s="8"/>
      <c r="AC12" s="8"/>
      <c r="AD12" s="8"/>
      <c r="AE12" s="8"/>
      <c r="AF12" s="8"/>
      <c r="AG12" s="8"/>
      <c r="AH12" s="8"/>
    </row>
    <row r="13" spans="1:50" ht="18.75" customHeight="1" x14ac:dyDescent="0.25">
      <c r="A13" s="2" t="s">
        <v>5</v>
      </c>
      <c r="H13" s="3"/>
      <c r="I13" s="3"/>
      <c r="J13" s="3"/>
      <c r="K13" s="181" t="s">
        <v>72</v>
      </c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3"/>
      <c r="Z13" s="8"/>
      <c r="AA13" s="8"/>
      <c r="AB13" s="8"/>
      <c r="AC13" s="8"/>
      <c r="AD13" s="100" t="s">
        <v>34</v>
      </c>
      <c r="AE13" s="100"/>
      <c r="AF13" s="100"/>
      <c r="AG13" s="100"/>
      <c r="AH13" s="8"/>
    </row>
    <row r="14" spans="1:50" ht="7.5" customHeight="1" x14ac:dyDescent="0.25">
      <c r="A14" s="2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8"/>
      <c r="AA14" s="8"/>
      <c r="AB14" s="8"/>
      <c r="AC14" s="52"/>
      <c r="AD14" s="101"/>
      <c r="AE14" s="101"/>
      <c r="AF14" s="101"/>
      <c r="AG14" s="101"/>
      <c r="AH14" s="52"/>
    </row>
    <row r="15" spans="1:50" ht="28.5" customHeight="1" x14ac:dyDescent="0.25">
      <c r="A15" s="2" t="s">
        <v>9</v>
      </c>
      <c r="H15" s="4"/>
      <c r="I15" s="4"/>
      <c r="J15" s="4"/>
      <c r="K15" s="97" t="s">
        <v>73</v>
      </c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4"/>
      <c r="Z15" s="8"/>
      <c r="AA15" s="8"/>
      <c r="AB15" s="8"/>
      <c r="AC15" s="99">
        <f>3*K54</f>
        <v>18.614510468986285</v>
      </c>
      <c r="AD15" s="99"/>
      <c r="AE15" s="99"/>
      <c r="AF15" s="99">
        <f>3*Q54</f>
        <v>18.614510468986285</v>
      </c>
      <c r="AG15" s="99"/>
      <c r="AH15" s="99"/>
      <c r="AL15" s="24"/>
      <c r="AM15" s="24"/>
      <c r="AN15" s="24"/>
      <c r="AO15" s="24"/>
      <c r="AP15" s="24"/>
      <c r="AQ15" s="24"/>
    </row>
    <row r="16" spans="1:50" ht="11.25" customHeight="1" x14ac:dyDescent="0.25">
      <c r="Z16" s="8"/>
      <c r="AA16" s="8"/>
      <c r="AB16" s="8"/>
      <c r="AC16" s="99"/>
      <c r="AD16" s="99"/>
      <c r="AE16" s="99"/>
      <c r="AF16" s="99"/>
      <c r="AG16" s="99"/>
      <c r="AH16" s="99"/>
      <c r="AL16" s="100"/>
      <c r="AM16" s="100"/>
      <c r="AN16" s="100"/>
      <c r="AO16" s="100"/>
      <c r="AP16" s="100"/>
      <c r="AQ16" s="100"/>
    </row>
    <row r="17" spans="4:52" ht="15" customHeight="1" x14ac:dyDescent="0.25">
      <c r="D17" s="161" t="s">
        <v>1</v>
      </c>
      <c r="E17" s="99" t="s">
        <v>0</v>
      </c>
      <c r="F17" s="99"/>
      <c r="G17" s="99"/>
      <c r="H17" s="99"/>
      <c r="I17" s="99"/>
      <c r="J17" s="99"/>
      <c r="K17" s="182" t="str">
        <f>A7</f>
        <v>показатель</v>
      </c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Z17" s="8"/>
      <c r="AA17" s="8"/>
      <c r="AB17" s="8"/>
      <c r="AC17" s="100"/>
      <c r="AD17" s="100"/>
      <c r="AE17" s="100"/>
      <c r="AF17" s="100"/>
      <c r="AG17" s="100"/>
      <c r="AH17" s="100"/>
      <c r="AK17" s="16"/>
      <c r="AL17" s="100"/>
      <c r="AM17" s="100"/>
      <c r="AN17" s="100"/>
      <c r="AO17" s="100"/>
      <c r="AP17" s="100"/>
      <c r="AQ17" s="100"/>
      <c r="AR17" s="16"/>
      <c r="AS17" s="16"/>
      <c r="AT17" s="16"/>
      <c r="AU17" s="30"/>
      <c r="AV17" s="30"/>
      <c r="AW17" s="30"/>
      <c r="AX17" s="30"/>
      <c r="AY17" s="30"/>
      <c r="AZ17" s="30"/>
    </row>
    <row r="18" spans="4:52" ht="15" customHeight="1" x14ac:dyDescent="0.25">
      <c r="D18" s="161"/>
      <c r="E18" s="99"/>
      <c r="F18" s="99"/>
      <c r="G18" s="99"/>
      <c r="H18" s="99"/>
      <c r="I18" s="99"/>
      <c r="J18" s="99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Z18" s="8"/>
      <c r="AA18" s="8"/>
      <c r="AB18" s="8"/>
      <c r="AC18" s="101"/>
      <c r="AD18" s="101"/>
      <c r="AE18" s="101"/>
      <c r="AF18" s="101"/>
      <c r="AG18" s="101"/>
      <c r="AH18" s="101"/>
      <c r="AK18" s="20"/>
      <c r="AL18" s="101"/>
      <c r="AM18" s="101"/>
      <c r="AN18" s="101"/>
      <c r="AO18" s="101"/>
      <c r="AP18" s="101"/>
      <c r="AQ18" s="101"/>
      <c r="AR18" s="20"/>
      <c r="AS18" s="16"/>
      <c r="AT18" s="16"/>
      <c r="AU18" s="30"/>
      <c r="AV18" s="30"/>
      <c r="AW18" s="30"/>
      <c r="AX18" s="30"/>
      <c r="AY18" s="30"/>
      <c r="AZ18" s="30"/>
    </row>
    <row r="19" spans="4:52" ht="31.5" customHeight="1" x14ac:dyDescent="0.25">
      <c r="D19" s="161"/>
      <c r="E19" s="99"/>
      <c r="F19" s="99"/>
      <c r="G19" s="99"/>
      <c r="H19" s="99"/>
      <c r="I19" s="99"/>
      <c r="J19" s="99"/>
      <c r="K19" s="183" t="s">
        <v>8</v>
      </c>
      <c r="L19" s="183"/>
      <c r="M19" s="183"/>
      <c r="N19" s="183"/>
      <c r="O19" s="183"/>
      <c r="P19" s="183"/>
      <c r="Q19" s="202" t="s">
        <v>7</v>
      </c>
      <c r="R19" s="202"/>
      <c r="S19" s="202"/>
      <c r="T19" s="202"/>
      <c r="U19" s="202"/>
      <c r="V19" s="202"/>
      <c r="Z19" s="8"/>
      <c r="AA19" s="8"/>
      <c r="AB19" s="8"/>
      <c r="AC19" s="99" t="s">
        <v>13</v>
      </c>
      <c r="AD19" s="99"/>
      <c r="AE19" s="99"/>
      <c r="AF19" s="99" t="s">
        <v>14</v>
      </c>
      <c r="AG19" s="99"/>
      <c r="AH19" s="99"/>
      <c r="AK19" s="20"/>
      <c r="AL19" s="99" t="s">
        <v>13</v>
      </c>
      <c r="AM19" s="99"/>
      <c r="AN19" s="99"/>
      <c r="AO19" s="99" t="s">
        <v>14</v>
      </c>
      <c r="AP19" s="99"/>
      <c r="AQ19" s="99"/>
      <c r="AR19" s="20"/>
      <c r="AS19" s="16"/>
      <c r="AT19" s="16"/>
      <c r="AU19" s="99"/>
      <c r="AV19" s="99"/>
      <c r="AW19" s="99"/>
      <c r="AX19" s="99"/>
      <c r="AY19" s="99"/>
      <c r="AZ19" s="99"/>
    </row>
    <row r="20" spans="4:52" ht="18.75" customHeight="1" x14ac:dyDescent="0.25">
      <c r="D20" s="5">
        <v>1</v>
      </c>
      <c r="E20" s="201" t="s">
        <v>78</v>
      </c>
      <c r="F20" s="201"/>
      <c r="G20" s="201"/>
      <c r="H20" s="201"/>
      <c r="I20" s="201"/>
      <c r="J20" s="201"/>
      <c r="K20" s="171">
        <v>2</v>
      </c>
      <c r="L20" s="171"/>
      <c r="M20" s="171"/>
      <c r="N20" s="171"/>
      <c r="O20" s="171"/>
      <c r="P20" s="171"/>
      <c r="Q20" s="171">
        <v>3</v>
      </c>
      <c r="R20" s="171"/>
      <c r="S20" s="171"/>
      <c r="T20" s="171"/>
      <c r="U20" s="171"/>
      <c r="V20" s="171"/>
      <c r="Z20" s="8"/>
      <c r="AA20" s="8"/>
      <c r="AB20" s="8"/>
      <c r="AC20" s="98">
        <f t="shared" ref="AC20:AC40" si="0">K20-$K$52</f>
        <v>-10</v>
      </c>
      <c r="AD20" s="99"/>
      <c r="AE20" s="99"/>
      <c r="AF20" s="98">
        <f t="shared" ref="AF20:AF40" si="1">Q20-$Q$52</f>
        <v>-10</v>
      </c>
      <c r="AG20" s="99"/>
      <c r="AH20" s="99"/>
      <c r="AK20" s="20"/>
      <c r="AL20" s="98">
        <f>K20^2</f>
        <v>4</v>
      </c>
      <c r="AM20" s="99"/>
      <c r="AN20" s="99"/>
      <c r="AO20" s="98">
        <f>Q20^2</f>
        <v>9</v>
      </c>
      <c r="AP20" s="99"/>
      <c r="AQ20" s="99"/>
      <c r="AR20" s="20"/>
      <c r="AS20" s="16"/>
      <c r="AT20" s="16"/>
      <c r="AU20" s="98"/>
      <c r="AV20" s="98"/>
      <c r="AW20" s="98"/>
      <c r="AX20" s="98"/>
      <c r="AY20" s="98"/>
      <c r="AZ20" s="98"/>
    </row>
    <row r="21" spans="4:52" ht="18.75" customHeight="1" x14ac:dyDescent="0.25">
      <c r="D21" s="5">
        <v>2</v>
      </c>
      <c r="E21" s="201" t="s">
        <v>79</v>
      </c>
      <c r="F21" s="201"/>
      <c r="G21" s="201"/>
      <c r="H21" s="201"/>
      <c r="I21" s="201"/>
      <c r="J21" s="201"/>
      <c r="K21" s="171">
        <v>3</v>
      </c>
      <c r="L21" s="171"/>
      <c r="M21" s="171"/>
      <c r="N21" s="171"/>
      <c r="O21" s="171"/>
      <c r="P21" s="171"/>
      <c r="Q21" s="171">
        <v>4</v>
      </c>
      <c r="R21" s="171"/>
      <c r="S21" s="171"/>
      <c r="T21" s="171"/>
      <c r="U21" s="171"/>
      <c r="V21" s="171"/>
      <c r="Z21" s="8"/>
      <c r="AA21" s="8"/>
      <c r="AB21" s="8"/>
      <c r="AC21" s="98">
        <f t="shared" si="0"/>
        <v>-9</v>
      </c>
      <c r="AD21" s="99"/>
      <c r="AE21" s="99"/>
      <c r="AF21" s="98">
        <f t="shared" si="1"/>
        <v>-9</v>
      </c>
      <c r="AG21" s="99"/>
      <c r="AH21" s="99"/>
      <c r="AK21" s="20"/>
      <c r="AL21" s="98">
        <f t="shared" ref="AL21:AL40" si="2">K21^2</f>
        <v>9</v>
      </c>
      <c r="AM21" s="99"/>
      <c r="AN21" s="99"/>
      <c r="AO21" s="98">
        <f t="shared" ref="AO21:AO40" si="3">Q21^2</f>
        <v>16</v>
      </c>
      <c r="AP21" s="99"/>
      <c r="AQ21" s="99"/>
      <c r="AR21" s="20"/>
      <c r="AS21" s="16"/>
      <c r="AT21" s="16"/>
      <c r="AU21" s="98"/>
      <c r="AV21" s="98"/>
      <c r="AW21" s="98"/>
      <c r="AX21" s="98"/>
      <c r="AY21" s="98"/>
      <c r="AZ21" s="98"/>
    </row>
    <row r="22" spans="4:52" ht="18.75" customHeight="1" x14ac:dyDescent="0.25">
      <c r="D22" s="10">
        <v>3</v>
      </c>
      <c r="E22" s="184"/>
      <c r="F22" s="185"/>
      <c r="G22" s="185"/>
      <c r="H22" s="185"/>
      <c r="I22" s="185"/>
      <c r="J22" s="185"/>
      <c r="K22" s="171">
        <v>4</v>
      </c>
      <c r="L22" s="171"/>
      <c r="M22" s="171"/>
      <c r="N22" s="171"/>
      <c r="O22" s="171"/>
      <c r="P22" s="171"/>
      <c r="Q22" s="171">
        <v>5</v>
      </c>
      <c r="R22" s="171"/>
      <c r="S22" s="171"/>
      <c r="T22" s="171"/>
      <c r="U22" s="171"/>
      <c r="V22" s="171"/>
      <c r="Z22" s="8"/>
      <c r="AA22" s="8"/>
      <c r="AB22" s="8"/>
      <c r="AC22" s="98">
        <f t="shared" si="0"/>
        <v>-8</v>
      </c>
      <c r="AD22" s="99"/>
      <c r="AE22" s="99"/>
      <c r="AF22" s="98">
        <f t="shared" si="1"/>
        <v>-8</v>
      </c>
      <c r="AG22" s="99"/>
      <c r="AH22" s="99"/>
      <c r="AK22" s="16"/>
      <c r="AL22" s="98">
        <f t="shared" si="2"/>
        <v>16</v>
      </c>
      <c r="AM22" s="99"/>
      <c r="AN22" s="99"/>
      <c r="AO22" s="98">
        <f t="shared" si="3"/>
        <v>25</v>
      </c>
      <c r="AP22" s="99"/>
      <c r="AQ22" s="99"/>
      <c r="AR22" s="16"/>
      <c r="AS22" s="16"/>
      <c r="AT22" s="16"/>
      <c r="AU22" s="98"/>
      <c r="AV22" s="98"/>
      <c r="AW22" s="98"/>
      <c r="AX22" s="98"/>
      <c r="AY22" s="98"/>
      <c r="AZ22" s="98"/>
    </row>
    <row r="23" spans="4:52" ht="18.75" customHeight="1" x14ac:dyDescent="0.25">
      <c r="D23" s="10">
        <v>4</v>
      </c>
      <c r="E23" s="184"/>
      <c r="F23" s="185"/>
      <c r="G23" s="185"/>
      <c r="H23" s="185"/>
      <c r="I23" s="185"/>
      <c r="J23" s="185"/>
      <c r="K23" s="171">
        <v>5</v>
      </c>
      <c r="L23" s="171"/>
      <c r="M23" s="171"/>
      <c r="N23" s="171"/>
      <c r="O23" s="171"/>
      <c r="P23" s="171"/>
      <c r="Q23" s="171">
        <v>6</v>
      </c>
      <c r="R23" s="171"/>
      <c r="S23" s="171"/>
      <c r="T23" s="171"/>
      <c r="U23" s="171"/>
      <c r="V23" s="171"/>
      <c r="Z23" s="8"/>
      <c r="AA23" s="8"/>
      <c r="AB23" s="8"/>
      <c r="AC23" s="98">
        <f t="shared" si="0"/>
        <v>-7</v>
      </c>
      <c r="AD23" s="99"/>
      <c r="AE23" s="99"/>
      <c r="AF23" s="98">
        <f t="shared" si="1"/>
        <v>-7</v>
      </c>
      <c r="AG23" s="99"/>
      <c r="AH23" s="99"/>
      <c r="AK23" s="16"/>
      <c r="AL23" s="98">
        <f t="shared" si="2"/>
        <v>25</v>
      </c>
      <c r="AM23" s="99"/>
      <c r="AN23" s="99"/>
      <c r="AO23" s="98">
        <f t="shared" si="3"/>
        <v>36</v>
      </c>
      <c r="AP23" s="99"/>
      <c r="AQ23" s="99"/>
      <c r="AR23" s="16"/>
      <c r="AS23" s="16"/>
      <c r="AT23" s="16"/>
      <c r="AU23" s="98"/>
      <c r="AV23" s="98"/>
      <c r="AW23" s="98"/>
      <c r="AX23" s="98"/>
      <c r="AY23" s="98"/>
      <c r="AZ23" s="98"/>
    </row>
    <row r="24" spans="4:52" ht="18.75" customHeight="1" x14ac:dyDescent="0.25">
      <c r="D24" s="10">
        <v>5</v>
      </c>
      <c r="E24" s="184"/>
      <c r="F24" s="185"/>
      <c r="G24" s="185"/>
      <c r="H24" s="185"/>
      <c r="I24" s="185"/>
      <c r="J24" s="185"/>
      <c r="K24" s="171">
        <v>6</v>
      </c>
      <c r="L24" s="171"/>
      <c r="M24" s="171"/>
      <c r="N24" s="171"/>
      <c r="O24" s="171"/>
      <c r="P24" s="171"/>
      <c r="Q24" s="171">
        <v>7</v>
      </c>
      <c r="R24" s="171"/>
      <c r="S24" s="171"/>
      <c r="T24" s="171"/>
      <c r="U24" s="171"/>
      <c r="V24" s="171"/>
      <c r="Z24" s="8"/>
      <c r="AA24" s="8"/>
      <c r="AB24" s="8"/>
      <c r="AC24" s="98">
        <f t="shared" si="0"/>
        <v>-6</v>
      </c>
      <c r="AD24" s="99"/>
      <c r="AE24" s="99"/>
      <c r="AF24" s="98">
        <f t="shared" si="1"/>
        <v>-6</v>
      </c>
      <c r="AG24" s="99"/>
      <c r="AH24" s="99"/>
      <c r="AK24" s="16"/>
      <c r="AL24" s="98">
        <f t="shared" si="2"/>
        <v>36</v>
      </c>
      <c r="AM24" s="99"/>
      <c r="AN24" s="99"/>
      <c r="AO24" s="98">
        <f t="shared" si="3"/>
        <v>49</v>
      </c>
      <c r="AP24" s="99"/>
      <c r="AQ24" s="99"/>
      <c r="AR24" s="16"/>
      <c r="AS24" s="16"/>
      <c r="AT24" s="16"/>
      <c r="AU24" s="98"/>
      <c r="AV24" s="98"/>
      <c r="AW24" s="98"/>
      <c r="AX24" s="98"/>
      <c r="AY24" s="98"/>
      <c r="AZ24" s="98"/>
    </row>
    <row r="25" spans="4:52" ht="18.75" customHeight="1" x14ac:dyDescent="0.25">
      <c r="D25" s="10">
        <v>6</v>
      </c>
      <c r="E25" s="184"/>
      <c r="F25" s="185"/>
      <c r="G25" s="185"/>
      <c r="H25" s="185"/>
      <c r="I25" s="185"/>
      <c r="J25" s="185"/>
      <c r="K25" s="171">
        <v>7</v>
      </c>
      <c r="L25" s="171"/>
      <c r="M25" s="171"/>
      <c r="N25" s="171"/>
      <c r="O25" s="171"/>
      <c r="P25" s="171"/>
      <c r="Q25" s="171">
        <v>8</v>
      </c>
      <c r="R25" s="171"/>
      <c r="S25" s="171"/>
      <c r="T25" s="171"/>
      <c r="U25" s="171"/>
      <c r="V25" s="171"/>
      <c r="Z25" s="8"/>
      <c r="AA25" s="8"/>
      <c r="AB25" s="8"/>
      <c r="AC25" s="98">
        <f t="shared" si="0"/>
        <v>-5</v>
      </c>
      <c r="AD25" s="99"/>
      <c r="AE25" s="99"/>
      <c r="AF25" s="98">
        <f t="shared" si="1"/>
        <v>-5</v>
      </c>
      <c r="AG25" s="99"/>
      <c r="AH25" s="99"/>
      <c r="AK25" s="16"/>
      <c r="AL25" s="98">
        <f t="shared" si="2"/>
        <v>49</v>
      </c>
      <c r="AM25" s="99"/>
      <c r="AN25" s="99"/>
      <c r="AO25" s="98">
        <f t="shared" si="3"/>
        <v>64</v>
      </c>
      <c r="AP25" s="99"/>
      <c r="AQ25" s="99"/>
      <c r="AR25" s="16"/>
      <c r="AS25" s="16"/>
      <c r="AT25" s="16"/>
      <c r="AU25" s="98"/>
      <c r="AV25" s="98"/>
      <c r="AW25" s="98"/>
      <c r="AX25" s="98"/>
      <c r="AY25" s="98"/>
      <c r="AZ25" s="98"/>
    </row>
    <row r="26" spans="4:52" ht="18.75" customHeight="1" x14ac:dyDescent="0.25">
      <c r="D26" s="10">
        <v>7</v>
      </c>
      <c r="E26" s="184"/>
      <c r="F26" s="185"/>
      <c r="G26" s="185"/>
      <c r="H26" s="185"/>
      <c r="I26" s="185"/>
      <c r="J26" s="185"/>
      <c r="K26" s="171">
        <v>8</v>
      </c>
      <c r="L26" s="171"/>
      <c r="M26" s="171"/>
      <c r="N26" s="171"/>
      <c r="O26" s="171"/>
      <c r="P26" s="171"/>
      <c r="Q26" s="171">
        <v>9</v>
      </c>
      <c r="R26" s="171"/>
      <c r="S26" s="171"/>
      <c r="T26" s="171"/>
      <c r="U26" s="171"/>
      <c r="V26" s="171"/>
      <c r="Z26" s="8"/>
      <c r="AA26" s="8"/>
      <c r="AB26" s="8"/>
      <c r="AC26" s="98">
        <f t="shared" si="0"/>
        <v>-4</v>
      </c>
      <c r="AD26" s="99"/>
      <c r="AE26" s="99"/>
      <c r="AF26" s="98">
        <f t="shared" si="1"/>
        <v>-4</v>
      </c>
      <c r="AG26" s="99"/>
      <c r="AH26" s="99"/>
      <c r="AK26" s="16"/>
      <c r="AL26" s="98">
        <f t="shared" si="2"/>
        <v>64</v>
      </c>
      <c r="AM26" s="99"/>
      <c r="AN26" s="99"/>
      <c r="AO26" s="98">
        <f t="shared" si="3"/>
        <v>81</v>
      </c>
      <c r="AP26" s="99"/>
      <c r="AQ26" s="99"/>
      <c r="AR26" s="16"/>
      <c r="AS26" s="16"/>
      <c r="AT26" s="16"/>
      <c r="AU26" s="98"/>
      <c r="AV26" s="98"/>
      <c r="AW26" s="98"/>
      <c r="AX26" s="98"/>
      <c r="AY26" s="98"/>
      <c r="AZ26" s="98"/>
    </row>
    <row r="27" spans="4:52" ht="18.75" customHeight="1" x14ac:dyDescent="0.25">
      <c r="D27" s="10">
        <v>8</v>
      </c>
      <c r="E27" s="184"/>
      <c r="F27" s="185"/>
      <c r="G27" s="185"/>
      <c r="H27" s="185"/>
      <c r="I27" s="185"/>
      <c r="J27" s="185"/>
      <c r="K27" s="171">
        <v>9</v>
      </c>
      <c r="L27" s="171"/>
      <c r="M27" s="171"/>
      <c r="N27" s="171"/>
      <c r="O27" s="171"/>
      <c r="P27" s="171"/>
      <c r="Q27" s="171">
        <v>10</v>
      </c>
      <c r="R27" s="171"/>
      <c r="S27" s="171"/>
      <c r="T27" s="171"/>
      <c r="U27" s="171"/>
      <c r="V27" s="171"/>
      <c r="Z27" s="8"/>
      <c r="AA27" s="8"/>
      <c r="AB27" s="8"/>
      <c r="AC27" s="98">
        <f t="shared" si="0"/>
        <v>-3</v>
      </c>
      <c r="AD27" s="99"/>
      <c r="AE27" s="99"/>
      <c r="AF27" s="98">
        <f t="shared" si="1"/>
        <v>-3</v>
      </c>
      <c r="AG27" s="99"/>
      <c r="AH27" s="99"/>
      <c r="AK27" s="16"/>
      <c r="AL27" s="98">
        <f t="shared" si="2"/>
        <v>81</v>
      </c>
      <c r="AM27" s="99"/>
      <c r="AN27" s="99"/>
      <c r="AO27" s="98">
        <f t="shared" si="3"/>
        <v>100</v>
      </c>
      <c r="AP27" s="99"/>
      <c r="AQ27" s="99"/>
      <c r="AR27" s="16"/>
      <c r="AS27" s="16"/>
      <c r="AT27" s="16"/>
      <c r="AU27" s="98"/>
      <c r="AV27" s="98"/>
      <c r="AW27" s="98"/>
      <c r="AX27" s="98"/>
      <c r="AY27" s="98"/>
      <c r="AZ27" s="98"/>
    </row>
    <row r="28" spans="4:52" ht="18.75" customHeight="1" x14ac:dyDescent="0.25">
      <c r="D28" s="10">
        <v>9</v>
      </c>
      <c r="E28" s="184"/>
      <c r="F28" s="185"/>
      <c r="G28" s="185"/>
      <c r="H28" s="185"/>
      <c r="I28" s="185"/>
      <c r="J28" s="185"/>
      <c r="K28" s="171">
        <v>10</v>
      </c>
      <c r="L28" s="171"/>
      <c r="M28" s="171"/>
      <c r="N28" s="171"/>
      <c r="O28" s="171"/>
      <c r="P28" s="171"/>
      <c r="Q28" s="171">
        <v>11</v>
      </c>
      <c r="R28" s="171"/>
      <c r="S28" s="171"/>
      <c r="T28" s="171"/>
      <c r="U28" s="171"/>
      <c r="V28" s="171"/>
      <c r="Z28" s="8"/>
      <c r="AA28" s="8"/>
      <c r="AB28" s="8"/>
      <c r="AC28" s="98">
        <f t="shared" si="0"/>
        <v>-2</v>
      </c>
      <c r="AD28" s="99"/>
      <c r="AE28" s="99"/>
      <c r="AF28" s="98">
        <f t="shared" si="1"/>
        <v>-2</v>
      </c>
      <c r="AG28" s="99"/>
      <c r="AH28" s="99"/>
      <c r="AK28" s="16"/>
      <c r="AL28" s="98">
        <f t="shared" si="2"/>
        <v>100</v>
      </c>
      <c r="AM28" s="99"/>
      <c r="AN28" s="99"/>
      <c r="AO28" s="98">
        <f t="shared" si="3"/>
        <v>121</v>
      </c>
      <c r="AP28" s="99"/>
      <c r="AQ28" s="99"/>
      <c r="AR28" s="16"/>
      <c r="AS28" s="16"/>
      <c r="AT28" s="16"/>
      <c r="AU28" s="98"/>
      <c r="AV28" s="98"/>
      <c r="AW28" s="98"/>
      <c r="AX28" s="98"/>
      <c r="AY28" s="98"/>
      <c r="AZ28" s="98"/>
    </row>
    <row r="29" spans="4:52" ht="18.75" customHeight="1" x14ac:dyDescent="0.25">
      <c r="D29" s="10">
        <v>10</v>
      </c>
      <c r="E29" s="184"/>
      <c r="F29" s="185"/>
      <c r="G29" s="185"/>
      <c r="H29" s="185"/>
      <c r="I29" s="185"/>
      <c r="J29" s="185"/>
      <c r="K29" s="171">
        <v>11</v>
      </c>
      <c r="L29" s="171"/>
      <c r="M29" s="171"/>
      <c r="N29" s="171"/>
      <c r="O29" s="171"/>
      <c r="P29" s="171"/>
      <c r="Q29" s="171">
        <v>12</v>
      </c>
      <c r="R29" s="171"/>
      <c r="S29" s="171"/>
      <c r="T29" s="171"/>
      <c r="U29" s="171"/>
      <c r="V29" s="171"/>
      <c r="Z29" s="8"/>
      <c r="AA29" s="8"/>
      <c r="AB29" s="8"/>
      <c r="AC29" s="98">
        <f t="shared" si="0"/>
        <v>-1</v>
      </c>
      <c r="AD29" s="99"/>
      <c r="AE29" s="99"/>
      <c r="AF29" s="98">
        <f t="shared" si="1"/>
        <v>-1</v>
      </c>
      <c r="AG29" s="99"/>
      <c r="AH29" s="99"/>
      <c r="AK29" s="16"/>
      <c r="AL29" s="98">
        <f t="shared" si="2"/>
        <v>121</v>
      </c>
      <c r="AM29" s="99"/>
      <c r="AN29" s="99"/>
      <c r="AO29" s="98">
        <f t="shared" si="3"/>
        <v>144</v>
      </c>
      <c r="AP29" s="99"/>
      <c r="AQ29" s="99"/>
      <c r="AR29" s="16"/>
      <c r="AS29" s="16"/>
      <c r="AT29" s="16"/>
      <c r="AU29" s="98"/>
      <c r="AV29" s="98"/>
      <c r="AW29" s="98"/>
      <c r="AX29" s="98"/>
      <c r="AY29" s="98"/>
      <c r="AZ29" s="98"/>
    </row>
    <row r="30" spans="4:52" ht="18.75" customHeight="1" x14ac:dyDescent="0.25">
      <c r="D30" s="10">
        <v>11</v>
      </c>
      <c r="E30" s="184"/>
      <c r="F30" s="185"/>
      <c r="G30" s="185"/>
      <c r="H30" s="185"/>
      <c r="I30" s="185"/>
      <c r="J30" s="185"/>
      <c r="K30" s="171">
        <v>12</v>
      </c>
      <c r="L30" s="171"/>
      <c r="M30" s="171"/>
      <c r="N30" s="171"/>
      <c r="O30" s="171"/>
      <c r="P30" s="171"/>
      <c r="Q30" s="171">
        <v>13</v>
      </c>
      <c r="R30" s="171"/>
      <c r="S30" s="171"/>
      <c r="T30" s="171"/>
      <c r="U30" s="171"/>
      <c r="V30" s="171"/>
      <c r="Z30" s="8"/>
      <c r="AA30" s="8"/>
      <c r="AB30" s="8"/>
      <c r="AC30" s="98">
        <f t="shared" si="0"/>
        <v>0</v>
      </c>
      <c r="AD30" s="99"/>
      <c r="AE30" s="99"/>
      <c r="AF30" s="98">
        <f t="shared" si="1"/>
        <v>0</v>
      </c>
      <c r="AG30" s="99"/>
      <c r="AH30" s="99"/>
      <c r="AK30" s="16"/>
      <c r="AL30" s="98">
        <f t="shared" si="2"/>
        <v>144</v>
      </c>
      <c r="AM30" s="99"/>
      <c r="AN30" s="99"/>
      <c r="AO30" s="98">
        <f t="shared" si="3"/>
        <v>169</v>
      </c>
      <c r="AP30" s="99"/>
      <c r="AQ30" s="99"/>
      <c r="AR30" s="16"/>
      <c r="AS30" s="16"/>
      <c r="AT30" s="16"/>
      <c r="AU30" s="98"/>
      <c r="AV30" s="98"/>
      <c r="AW30" s="98"/>
      <c r="AX30" s="98"/>
      <c r="AY30" s="98"/>
      <c r="AZ30" s="98"/>
    </row>
    <row r="31" spans="4:52" ht="18.75" customHeight="1" x14ac:dyDescent="0.25">
      <c r="D31" s="10">
        <v>12</v>
      </c>
      <c r="E31" s="184"/>
      <c r="F31" s="185"/>
      <c r="G31" s="185"/>
      <c r="H31" s="185"/>
      <c r="I31" s="185"/>
      <c r="J31" s="185"/>
      <c r="K31" s="171">
        <v>13</v>
      </c>
      <c r="L31" s="171"/>
      <c r="M31" s="171"/>
      <c r="N31" s="171"/>
      <c r="O31" s="171"/>
      <c r="P31" s="171"/>
      <c r="Q31" s="171">
        <v>14</v>
      </c>
      <c r="R31" s="171"/>
      <c r="S31" s="171"/>
      <c r="T31" s="171"/>
      <c r="U31" s="171"/>
      <c r="V31" s="171"/>
      <c r="Z31" s="8"/>
      <c r="AA31" s="8"/>
      <c r="AB31" s="8"/>
      <c r="AC31" s="98">
        <f t="shared" si="0"/>
        <v>1</v>
      </c>
      <c r="AD31" s="99"/>
      <c r="AE31" s="99"/>
      <c r="AF31" s="98">
        <f t="shared" si="1"/>
        <v>1</v>
      </c>
      <c r="AG31" s="99"/>
      <c r="AH31" s="99"/>
      <c r="AK31" s="16"/>
      <c r="AL31" s="98">
        <f t="shared" si="2"/>
        <v>169</v>
      </c>
      <c r="AM31" s="99"/>
      <c r="AN31" s="99"/>
      <c r="AO31" s="98">
        <f t="shared" si="3"/>
        <v>196</v>
      </c>
      <c r="AP31" s="99"/>
      <c r="AQ31" s="99"/>
      <c r="AR31" s="16"/>
      <c r="AS31" s="16"/>
      <c r="AT31" s="16"/>
      <c r="AU31" s="98"/>
      <c r="AV31" s="98"/>
      <c r="AW31" s="98"/>
      <c r="AX31" s="98"/>
      <c r="AY31" s="98"/>
      <c r="AZ31" s="98"/>
    </row>
    <row r="32" spans="4:52" ht="18.75" customHeight="1" x14ac:dyDescent="0.25">
      <c r="D32" s="10">
        <v>13</v>
      </c>
      <c r="E32" s="184"/>
      <c r="F32" s="185"/>
      <c r="G32" s="185"/>
      <c r="H32" s="185"/>
      <c r="I32" s="185"/>
      <c r="J32" s="185"/>
      <c r="K32" s="171">
        <v>14</v>
      </c>
      <c r="L32" s="171"/>
      <c r="M32" s="171"/>
      <c r="N32" s="171"/>
      <c r="O32" s="171"/>
      <c r="P32" s="171"/>
      <c r="Q32" s="171">
        <v>15</v>
      </c>
      <c r="R32" s="171"/>
      <c r="S32" s="171"/>
      <c r="T32" s="171"/>
      <c r="U32" s="171"/>
      <c r="V32" s="171"/>
      <c r="Z32" s="8"/>
      <c r="AA32" s="8"/>
      <c r="AB32" s="8"/>
      <c r="AC32" s="98">
        <f t="shared" si="0"/>
        <v>2</v>
      </c>
      <c r="AD32" s="99"/>
      <c r="AE32" s="99"/>
      <c r="AF32" s="98">
        <f t="shared" si="1"/>
        <v>2</v>
      </c>
      <c r="AG32" s="99"/>
      <c r="AH32" s="99"/>
      <c r="AK32" s="16"/>
      <c r="AL32" s="98">
        <f t="shared" si="2"/>
        <v>196</v>
      </c>
      <c r="AM32" s="99"/>
      <c r="AN32" s="99"/>
      <c r="AO32" s="98">
        <f t="shared" si="3"/>
        <v>225</v>
      </c>
      <c r="AP32" s="99"/>
      <c r="AQ32" s="99"/>
      <c r="AR32" s="16"/>
      <c r="AS32" s="16"/>
      <c r="AT32" s="16"/>
      <c r="AU32" s="98"/>
      <c r="AV32" s="98"/>
      <c r="AW32" s="98"/>
      <c r="AX32" s="98"/>
      <c r="AY32" s="98"/>
      <c r="AZ32" s="98"/>
    </row>
    <row r="33" spans="1:52" ht="18.75" customHeight="1" x14ac:dyDescent="0.25">
      <c r="D33" s="10">
        <v>14</v>
      </c>
      <c r="E33" s="184"/>
      <c r="F33" s="185"/>
      <c r="G33" s="185"/>
      <c r="H33" s="185"/>
      <c r="I33" s="185"/>
      <c r="J33" s="185"/>
      <c r="K33" s="171">
        <v>15</v>
      </c>
      <c r="L33" s="171"/>
      <c r="M33" s="171"/>
      <c r="N33" s="171"/>
      <c r="O33" s="171"/>
      <c r="P33" s="171"/>
      <c r="Q33" s="171">
        <v>16</v>
      </c>
      <c r="R33" s="171"/>
      <c r="S33" s="171"/>
      <c r="T33" s="171"/>
      <c r="U33" s="171"/>
      <c r="V33" s="171"/>
      <c r="Z33" s="8"/>
      <c r="AA33" s="8"/>
      <c r="AB33" s="8"/>
      <c r="AC33" s="98">
        <f t="shared" si="0"/>
        <v>3</v>
      </c>
      <c r="AD33" s="99"/>
      <c r="AE33" s="99"/>
      <c r="AF33" s="98">
        <f t="shared" si="1"/>
        <v>3</v>
      </c>
      <c r="AG33" s="99"/>
      <c r="AH33" s="99"/>
      <c r="AK33" s="16"/>
      <c r="AL33" s="98">
        <f t="shared" si="2"/>
        <v>225</v>
      </c>
      <c r="AM33" s="99"/>
      <c r="AN33" s="99"/>
      <c r="AO33" s="98">
        <f t="shared" si="3"/>
        <v>256</v>
      </c>
      <c r="AP33" s="99"/>
      <c r="AQ33" s="99"/>
      <c r="AR33" s="16"/>
      <c r="AS33" s="16"/>
      <c r="AT33" s="16"/>
      <c r="AU33" s="98"/>
      <c r="AV33" s="98"/>
      <c r="AW33" s="98"/>
      <c r="AX33" s="98"/>
      <c r="AY33" s="98"/>
      <c r="AZ33" s="98"/>
    </row>
    <row r="34" spans="1:52" ht="18.75" customHeight="1" x14ac:dyDescent="0.25">
      <c r="D34" s="10">
        <v>15</v>
      </c>
      <c r="E34" s="184"/>
      <c r="F34" s="185"/>
      <c r="G34" s="185"/>
      <c r="H34" s="185"/>
      <c r="I34" s="185"/>
      <c r="J34" s="185"/>
      <c r="K34" s="171">
        <v>16</v>
      </c>
      <c r="L34" s="171"/>
      <c r="M34" s="171"/>
      <c r="N34" s="171"/>
      <c r="O34" s="171"/>
      <c r="P34" s="171"/>
      <c r="Q34" s="171">
        <v>17</v>
      </c>
      <c r="R34" s="171"/>
      <c r="S34" s="171"/>
      <c r="T34" s="171"/>
      <c r="U34" s="171"/>
      <c r="V34" s="171"/>
      <c r="Z34" s="8"/>
      <c r="AA34" s="8"/>
      <c r="AB34" s="8"/>
      <c r="AC34" s="98">
        <f t="shared" si="0"/>
        <v>4</v>
      </c>
      <c r="AD34" s="99"/>
      <c r="AE34" s="99"/>
      <c r="AF34" s="98">
        <f t="shared" si="1"/>
        <v>4</v>
      </c>
      <c r="AG34" s="99"/>
      <c r="AH34" s="99"/>
      <c r="AK34" s="16"/>
      <c r="AL34" s="98">
        <f t="shared" si="2"/>
        <v>256</v>
      </c>
      <c r="AM34" s="99"/>
      <c r="AN34" s="99"/>
      <c r="AO34" s="98">
        <f t="shared" si="3"/>
        <v>289</v>
      </c>
      <c r="AP34" s="99"/>
      <c r="AQ34" s="99"/>
      <c r="AR34" s="16"/>
      <c r="AS34" s="16"/>
      <c r="AT34" s="16"/>
      <c r="AU34" s="98"/>
      <c r="AV34" s="98"/>
      <c r="AW34" s="98"/>
      <c r="AX34" s="98"/>
      <c r="AY34" s="98"/>
      <c r="AZ34" s="98"/>
    </row>
    <row r="35" spans="1:52" ht="18.75" customHeight="1" x14ac:dyDescent="0.25">
      <c r="D35" s="10">
        <v>16</v>
      </c>
      <c r="E35" s="184"/>
      <c r="F35" s="185"/>
      <c r="G35" s="185"/>
      <c r="H35" s="185"/>
      <c r="I35" s="185"/>
      <c r="J35" s="185"/>
      <c r="K35" s="171">
        <v>17</v>
      </c>
      <c r="L35" s="171"/>
      <c r="M35" s="171"/>
      <c r="N35" s="171"/>
      <c r="O35" s="171"/>
      <c r="P35" s="171"/>
      <c r="Q35" s="171">
        <v>18</v>
      </c>
      <c r="R35" s="171"/>
      <c r="S35" s="171"/>
      <c r="T35" s="171"/>
      <c r="U35" s="171"/>
      <c r="V35" s="171"/>
      <c r="Z35" s="8"/>
      <c r="AA35" s="8"/>
      <c r="AB35" s="8"/>
      <c r="AC35" s="98">
        <f t="shared" si="0"/>
        <v>5</v>
      </c>
      <c r="AD35" s="99"/>
      <c r="AE35" s="99"/>
      <c r="AF35" s="98">
        <f t="shared" si="1"/>
        <v>5</v>
      </c>
      <c r="AG35" s="99"/>
      <c r="AH35" s="99"/>
      <c r="AK35" s="16"/>
      <c r="AL35" s="98">
        <f t="shared" si="2"/>
        <v>289</v>
      </c>
      <c r="AM35" s="99"/>
      <c r="AN35" s="99"/>
      <c r="AO35" s="98">
        <f t="shared" si="3"/>
        <v>324</v>
      </c>
      <c r="AP35" s="99"/>
      <c r="AQ35" s="99"/>
      <c r="AR35" s="16"/>
      <c r="AS35" s="16"/>
      <c r="AT35" s="16"/>
      <c r="AU35" s="98"/>
      <c r="AV35" s="98"/>
      <c r="AW35" s="98"/>
      <c r="AX35" s="98"/>
      <c r="AY35" s="98"/>
      <c r="AZ35" s="98"/>
    </row>
    <row r="36" spans="1:52" ht="18.75" customHeight="1" x14ac:dyDescent="0.25">
      <c r="D36" s="10">
        <v>17</v>
      </c>
      <c r="E36" s="184"/>
      <c r="F36" s="185"/>
      <c r="G36" s="185"/>
      <c r="H36" s="185"/>
      <c r="I36" s="185"/>
      <c r="J36" s="185"/>
      <c r="K36" s="171">
        <v>18</v>
      </c>
      <c r="L36" s="171"/>
      <c r="M36" s="171"/>
      <c r="N36" s="171"/>
      <c r="O36" s="171"/>
      <c r="P36" s="171"/>
      <c r="Q36" s="171">
        <v>19</v>
      </c>
      <c r="R36" s="171"/>
      <c r="S36" s="171"/>
      <c r="T36" s="171"/>
      <c r="U36" s="171"/>
      <c r="V36" s="171"/>
      <c r="Z36" s="8"/>
      <c r="AA36" s="8"/>
      <c r="AB36" s="8"/>
      <c r="AC36" s="98">
        <f t="shared" si="0"/>
        <v>6</v>
      </c>
      <c r="AD36" s="99"/>
      <c r="AE36" s="99"/>
      <c r="AF36" s="98">
        <f t="shared" si="1"/>
        <v>6</v>
      </c>
      <c r="AG36" s="99"/>
      <c r="AH36" s="99"/>
      <c r="AK36" s="16"/>
      <c r="AL36" s="98">
        <f t="shared" si="2"/>
        <v>324</v>
      </c>
      <c r="AM36" s="99"/>
      <c r="AN36" s="99"/>
      <c r="AO36" s="98">
        <f t="shared" si="3"/>
        <v>361</v>
      </c>
      <c r="AP36" s="99"/>
      <c r="AQ36" s="99"/>
      <c r="AR36" s="16"/>
      <c r="AS36" s="16"/>
      <c r="AT36" s="16"/>
      <c r="AU36" s="98"/>
      <c r="AV36" s="98"/>
      <c r="AW36" s="98"/>
      <c r="AX36" s="98"/>
      <c r="AY36" s="98"/>
      <c r="AZ36" s="98"/>
    </row>
    <row r="37" spans="1:52" ht="18.75" customHeight="1" x14ac:dyDescent="0.25">
      <c r="D37" s="10">
        <v>18</v>
      </c>
      <c r="E37" s="184"/>
      <c r="F37" s="185"/>
      <c r="G37" s="185"/>
      <c r="H37" s="185"/>
      <c r="I37" s="185"/>
      <c r="J37" s="185"/>
      <c r="K37" s="171">
        <v>19</v>
      </c>
      <c r="L37" s="171"/>
      <c r="M37" s="171"/>
      <c r="N37" s="171"/>
      <c r="O37" s="171"/>
      <c r="P37" s="171"/>
      <c r="Q37" s="171">
        <v>20</v>
      </c>
      <c r="R37" s="171"/>
      <c r="S37" s="171"/>
      <c r="T37" s="171"/>
      <c r="U37" s="171"/>
      <c r="V37" s="171"/>
      <c r="Z37" s="8"/>
      <c r="AA37" s="8"/>
      <c r="AB37" s="8"/>
      <c r="AC37" s="98">
        <f t="shared" si="0"/>
        <v>7</v>
      </c>
      <c r="AD37" s="99"/>
      <c r="AE37" s="99"/>
      <c r="AF37" s="98">
        <f t="shared" si="1"/>
        <v>7</v>
      </c>
      <c r="AG37" s="99"/>
      <c r="AH37" s="99"/>
      <c r="AK37" s="16"/>
      <c r="AL37" s="98">
        <f t="shared" si="2"/>
        <v>361</v>
      </c>
      <c r="AM37" s="99"/>
      <c r="AN37" s="99"/>
      <c r="AO37" s="98">
        <f t="shared" si="3"/>
        <v>400</v>
      </c>
      <c r="AP37" s="99"/>
      <c r="AQ37" s="99"/>
      <c r="AR37" s="16"/>
      <c r="AS37" s="16"/>
      <c r="AT37" s="16"/>
      <c r="AU37" s="98"/>
      <c r="AV37" s="98"/>
      <c r="AW37" s="98"/>
      <c r="AX37" s="98"/>
      <c r="AY37" s="98"/>
      <c r="AZ37" s="98"/>
    </row>
    <row r="38" spans="1:52" ht="18.75" customHeight="1" x14ac:dyDescent="0.25">
      <c r="D38" s="10">
        <v>19</v>
      </c>
      <c r="E38" s="184"/>
      <c r="F38" s="185"/>
      <c r="G38" s="185"/>
      <c r="H38" s="185"/>
      <c r="I38" s="185"/>
      <c r="J38" s="185"/>
      <c r="K38" s="171">
        <v>20</v>
      </c>
      <c r="L38" s="171"/>
      <c r="M38" s="171"/>
      <c r="N38" s="171"/>
      <c r="O38" s="171"/>
      <c r="P38" s="171"/>
      <c r="Q38" s="171">
        <v>21</v>
      </c>
      <c r="R38" s="171"/>
      <c r="S38" s="171"/>
      <c r="T38" s="171"/>
      <c r="U38" s="171"/>
      <c r="V38" s="171"/>
      <c r="Z38" s="8"/>
      <c r="AA38" s="8"/>
      <c r="AB38" s="8"/>
      <c r="AC38" s="98">
        <f t="shared" si="0"/>
        <v>8</v>
      </c>
      <c r="AD38" s="99"/>
      <c r="AE38" s="99"/>
      <c r="AF38" s="98">
        <f t="shared" si="1"/>
        <v>8</v>
      </c>
      <c r="AG38" s="99"/>
      <c r="AH38" s="99"/>
      <c r="AK38" s="16"/>
      <c r="AL38" s="98">
        <f t="shared" si="2"/>
        <v>400</v>
      </c>
      <c r="AM38" s="99"/>
      <c r="AN38" s="99"/>
      <c r="AO38" s="98">
        <f t="shared" si="3"/>
        <v>441</v>
      </c>
      <c r="AP38" s="99"/>
      <c r="AQ38" s="99"/>
      <c r="AR38" s="16"/>
      <c r="AS38" s="30"/>
      <c r="AT38" s="30"/>
      <c r="AU38" s="98"/>
      <c r="AV38" s="98"/>
      <c r="AW38" s="98"/>
      <c r="AX38" s="98"/>
      <c r="AY38" s="98"/>
      <c r="AZ38" s="98"/>
    </row>
    <row r="39" spans="1:52" ht="18.75" customHeight="1" x14ac:dyDescent="0.25">
      <c r="D39" s="10">
        <v>20</v>
      </c>
      <c r="E39" s="184"/>
      <c r="F39" s="185"/>
      <c r="G39" s="185"/>
      <c r="H39" s="185"/>
      <c r="I39" s="185"/>
      <c r="J39" s="185"/>
      <c r="K39" s="171">
        <v>21</v>
      </c>
      <c r="L39" s="171"/>
      <c r="M39" s="171"/>
      <c r="N39" s="171"/>
      <c r="O39" s="171"/>
      <c r="P39" s="171"/>
      <c r="Q39" s="171">
        <v>22</v>
      </c>
      <c r="R39" s="171"/>
      <c r="S39" s="171"/>
      <c r="T39" s="171"/>
      <c r="U39" s="171"/>
      <c r="V39" s="171"/>
      <c r="Z39" s="8"/>
      <c r="AA39" s="8"/>
      <c r="AB39" s="8"/>
      <c r="AC39" s="98">
        <f t="shared" si="0"/>
        <v>9</v>
      </c>
      <c r="AD39" s="99"/>
      <c r="AE39" s="99"/>
      <c r="AF39" s="98">
        <f t="shared" si="1"/>
        <v>9</v>
      </c>
      <c r="AG39" s="99"/>
      <c r="AH39" s="99"/>
      <c r="AK39" s="16"/>
      <c r="AL39" s="98">
        <f t="shared" si="2"/>
        <v>441</v>
      </c>
      <c r="AM39" s="99"/>
      <c r="AN39" s="99"/>
      <c r="AO39" s="98">
        <f t="shared" si="3"/>
        <v>484</v>
      </c>
      <c r="AP39" s="99"/>
      <c r="AQ39" s="99"/>
      <c r="AR39" s="16"/>
      <c r="AS39" s="51"/>
      <c r="AT39" s="51"/>
      <c r="AU39" s="98"/>
      <c r="AV39" s="98"/>
      <c r="AW39" s="98"/>
      <c r="AX39" s="98"/>
      <c r="AY39" s="98"/>
      <c r="AZ39" s="98"/>
    </row>
    <row r="40" spans="1:52" s="7" customFormat="1" ht="18.75" customHeight="1" x14ac:dyDescent="0.25">
      <c r="D40" s="15">
        <v>21</v>
      </c>
      <c r="E40" s="184"/>
      <c r="F40" s="185"/>
      <c r="G40" s="185"/>
      <c r="H40" s="185"/>
      <c r="I40" s="185"/>
      <c r="J40" s="185"/>
      <c r="K40" s="171">
        <v>22</v>
      </c>
      <c r="L40" s="171"/>
      <c r="M40" s="171"/>
      <c r="N40" s="171"/>
      <c r="O40" s="171"/>
      <c r="P40" s="171"/>
      <c r="Q40" s="171">
        <v>23</v>
      </c>
      <c r="R40" s="171"/>
      <c r="S40" s="171"/>
      <c r="T40" s="171"/>
      <c r="U40" s="171"/>
      <c r="V40" s="171"/>
      <c r="Z40" s="8"/>
      <c r="AA40" s="8"/>
      <c r="AB40" s="8"/>
      <c r="AC40" s="98">
        <f t="shared" si="0"/>
        <v>10</v>
      </c>
      <c r="AD40" s="99"/>
      <c r="AE40" s="99"/>
      <c r="AF40" s="98">
        <f t="shared" si="1"/>
        <v>10</v>
      </c>
      <c r="AG40" s="99"/>
      <c r="AH40" s="99"/>
      <c r="AK40" s="16"/>
      <c r="AL40" s="98">
        <f t="shared" si="2"/>
        <v>484</v>
      </c>
      <c r="AM40" s="99"/>
      <c r="AN40" s="99"/>
      <c r="AO40" s="98">
        <f t="shared" si="3"/>
        <v>529</v>
      </c>
      <c r="AP40" s="99"/>
      <c r="AQ40" s="99"/>
      <c r="AR40" s="16"/>
      <c r="AS40" s="16"/>
      <c r="AT40" s="16"/>
      <c r="AU40" s="98"/>
      <c r="AV40" s="98"/>
      <c r="AW40" s="98"/>
      <c r="AX40" s="98"/>
      <c r="AY40" s="98"/>
      <c r="AZ40" s="98"/>
    </row>
    <row r="41" spans="1:52" s="24" customFormat="1" ht="18.75" customHeight="1" x14ac:dyDescent="0.25">
      <c r="D41" s="25"/>
      <c r="E41" s="9"/>
      <c r="F41" s="38"/>
      <c r="G41" s="38"/>
      <c r="H41" s="38"/>
      <c r="I41" s="38"/>
      <c r="J41" s="38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Z41" s="8"/>
      <c r="AA41" s="8"/>
      <c r="AB41" s="8"/>
      <c r="AC41" s="43"/>
      <c r="AD41" s="42"/>
      <c r="AE41" s="42"/>
      <c r="AF41" s="43"/>
      <c r="AG41" s="42"/>
      <c r="AH41" s="42"/>
      <c r="AK41" s="25"/>
      <c r="AL41" s="47"/>
      <c r="AM41" s="47"/>
      <c r="AN41" s="47"/>
      <c r="AO41" s="47"/>
      <c r="AP41" s="47"/>
      <c r="AQ41" s="47"/>
      <c r="AR41" s="25"/>
      <c r="AS41" s="25"/>
      <c r="AT41" s="25"/>
    </row>
    <row r="42" spans="1:52" s="7" customFormat="1" ht="18.75" customHeight="1" x14ac:dyDescent="0.25">
      <c r="A42" s="17"/>
      <c r="B42" s="16"/>
      <c r="C42" s="16"/>
      <c r="D42" s="16"/>
      <c r="E42" s="9"/>
      <c r="F42" s="9"/>
      <c r="G42" s="9"/>
      <c r="H42" s="9"/>
      <c r="I42" s="9"/>
      <c r="J42" s="9"/>
      <c r="K42" s="11"/>
      <c r="L42" s="11"/>
      <c r="M42" s="11"/>
      <c r="N42" s="11"/>
      <c r="O42" s="11"/>
      <c r="P42" s="11"/>
      <c r="Q42" s="12"/>
      <c r="R42" s="12"/>
      <c r="S42" s="12"/>
      <c r="T42" s="12"/>
      <c r="U42" s="12"/>
      <c r="V42" s="12"/>
      <c r="Z42" s="8"/>
      <c r="AA42" s="8"/>
      <c r="AB42" s="8"/>
      <c r="AC42" s="30"/>
      <c r="AD42" s="30"/>
      <c r="AE42" s="30"/>
      <c r="AF42" s="30"/>
      <c r="AG42" s="30"/>
      <c r="AH42" s="30"/>
      <c r="AK42" s="16"/>
      <c r="AL42" s="36"/>
      <c r="AM42" s="36"/>
      <c r="AN42" s="36"/>
      <c r="AO42" s="36"/>
      <c r="AP42" s="36"/>
      <c r="AQ42" s="36"/>
      <c r="AR42" s="44"/>
      <c r="AS42" s="16"/>
      <c r="AT42" s="16"/>
      <c r="AU42" s="16"/>
      <c r="AV42" s="16"/>
      <c r="AW42" s="16"/>
    </row>
    <row r="43" spans="1:52" s="40" customFormat="1" ht="18.75" customHeight="1" x14ac:dyDescent="0.25">
      <c r="A43" s="17"/>
      <c r="B43" s="44"/>
      <c r="C43" s="44"/>
      <c r="D43" s="44"/>
      <c r="E43" s="9"/>
      <c r="F43" s="9"/>
      <c r="G43" s="9"/>
      <c r="H43" s="9"/>
      <c r="I43" s="9"/>
      <c r="J43" s="9"/>
      <c r="K43" s="11"/>
      <c r="L43" s="11"/>
      <c r="M43" s="11"/>
      <c r="N43" s="11"/>
      <c r="O43" s="11"/>
      <c r="P43" s="11"/>
      <c r="Q43" s="12"/>
      <c r="R43" s="12"/>
      <c r="S43" s="12"/>
      <c r="T43" s="12"/>
      <c r="U43" s="12"/>
      <c r="V43" s="12"/>
      <c r="Z43" s="8"/>
      <c r="AA43" s="8"/>
      <c r="AB43" s="8"/>
      <c r="AC43" s="30"/>
      <c r="AD43" s="30"/>
      <c r="AE43" s="30"/>
      <c r="AF43" s="30"/>
      <c r="AG43" s="30"/>
      <c r="AH43" s="30"/>
      <c r="AK43" s="44"/>
      <c r="AL43" s="11"/>
      <c r="AM43" s="11"/>
      <c r="AN43" s="11"/>
      <c r="AO43" s="11"/>
      <c r="AP43" s="11"/>
      <c r="AQ43" s="11"/>
      <c r="AR43" s="44"/>
      <c r="AS43" s="44"/>
      <c r="AT43" s="44"/>
      <c r="AU43" s="44"/>
      <c r="AV43" s="44"/>
      <c r="AW43" s="44"/>
    </row>
    <row r="44" spans="1:52" s="7" customFormat="1" ht="18.75" customHeight="1" thickBot="1" x14ac:dyDescent="0.3">
      <c r="A44" s="17"/>
      <c r="B44" s="16"/>
      <c r="C44" s="16"/>
      <c r="D44" s="16"/>
      <c r="E44" s="9"/>
      <c r="F44" s="9"/>
      <c r="G44" s="9"/>
      <c r="H44" s="9"/>
      <c r="I44" s="9"/>
      <c r="J44" s="9"/>
      <c r="K44" s="11"/>
      <c r="L44" s="11"/>
      <c r="M44" s="11"/>
      <c r="N44" s="11"/>
      <c r="O44" s="11"/>
      <c r="P44" s="11"/>
      <c r="Q44" s="12"/>
      <c r="R44" s="12"/>
      <c r="S44" s="12"/>
      <c r="T44" s="12"/>
      <c r="U44" s="12"/>
      <c r="V44" s="12"/>
      <c r="Z44" s="8"/>
      <c r="AA44" s="8"/>
      <c r="AB44" s="30"/>
      <c r="AC44" s="30"/>
      <c r="AD44" s="30"/>
      <c r="AE44" s="30"/>
      <c r="AF44" s="30"/>
      <c r="AG44" s="30"/>
      <c r="AH44" s="30"/>
      <c r="AK44" s="16"/>
      <c r="AL44" s="154">
        <f>SUM(AL20:AN40)-(K50*(K52^2))</f>
        <v>770</v>
      </c>
      <c r="AM44" s="155"/>
      <c r="AN44" s="155"/>
      <c r="AO44" s="120">
        <f>SUM(AO20:AQ40)-(K50*(Q52^2))</f>
        <v>770</v>
      </c>
      <c r="AP44" s="155"/>
      <c r="AQ44" s="156"/>
      <c r="AR44" s="16"/>
      <c r="AS44" s="16"/>
      <c r="AT44" s="16"/>
      <c r="AU44" s="16"/>
      <c r="AV44" s="16"/>
      <c r="AW44" s="16"/>
    </row>
    <row r="45" spans="1:52" ht="15" customHeight="1" x14ac:dyDescent="0.25">
      <c r="Z45" s="8"/>
      <c r="AA45" s="8"/>
      <c r="AB45" s="8"/>
      <c r="AC45" s="8"/>
      <c r="AD45" s="8"/>
      <c r="AE45" s="8"/>
      <c r="AF45" s="8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</row>
    <row r="46" spans="1:52" s="40" customFormat="1" ht="15" customHeight="1" x14ac:dyDescent="0.25">
      <c r="Z46" s="8"/>
      <c r="AA46" s="8"/>
      <c r="AB46" s="8"/>
      <c r="AC46" s="8"/>
      <c r="AD46" s="8"/>
      <c r="AE46" s="8"/>
      <c r="AF46" s="8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</row>
    <row r="47" spans="1:52" s="40" customFormat="1" ht="15" customHeight="1" x14ac:dyDescent="0.25">
      <c r="A47" s="6"/>
      <c r="Z47" s="8"/>
      <c r="AA47" s="8"/>
      <c r="AB47" s="8"/>
      <c r="AC47" s="8"/>
      <c r="AD47" s="8"/>
      <c r="AE47" s="8"/>
      <c r="AF47" s="8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</row>
    <row r="48" spans="1:52" s="40" customFormat="1" ht="18.600000000000001" customHeight="1" x14ac:dyDescent="0.25">
      <c r="A48" s="6" t="s">
        <v>45</v>
      </c>
      <c r="Z48" s="8"/>
      <c r="AA48" s="8"/>
      <c r="AB48" s="8"/>
      <c r="AC48" s="8"/>
      <c r="AD48" s="8"/>
      <c r="AE48" s="8"/>
      <c r="AF48" s="8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</row>
    <row r="49" spans="1:71" ht="18.600000000000001" customHeight="1" x14ac:dyDescent="0.25">
      <c r="Z49" s="8"/>
      <c r="AB49" s="100" t="s">
        <v>77</v>
      </c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</row>
    <row r="50" spans="1:71" ht="18.75" customHeight="1" x14ac:dyDescent="0.25">
      <c r="A50" s="99" t="s">
        <v>10</v>
      </c>
      <c r="B50" s="99"/>
      <c r="C50" s="99"/>
      <c r="D50" s="99"/>
      <c r="E50" s="99"/>
      <c r="F50" s="99"/>
      <c r="G50" s="99"/>
      <c r="H50" s="99"/>
      <c r="I50" s="99"/>
      <c r="J50" s="99"/>
      <c r="K50" s="195">
        <v>21</v>
      </c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7"/>
      <c r="AB50" s="158" t="s">
        <v>74</v>
      </c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</row>
    <row r="51" spans="1:71" s="65" customFormat="1" ht="18.75" customHeight="1" x14ac:dyDescent="0.25">
      <c r="A51" s="186"/>
      <c r="B51" s="187"/>
      <c r="C51" s="187"/>
      <c r="D51" s="187"/>
      <c r="E51" s="187"/>
      <c r="F51" s="187"/>
      <c r="G51" s="187"/>
      <c r="H51" s="187"/>
      <c r="I51" s="187"/>
      <c r="J51" s="188"/>
      <c r="K51" s="159" t="s">
        <v>13</v>
      </c>
      <c r="L51" s="159"/>
      <c r="M51" s="159"/>
      <c r="N51" s="159"/>
      <c r="O51" s="159"/>
      <c r="P51" s="159"/>
      <c r="Q51" s="159" t="s">
        <v>7</v>
      </c>
      <c r="R51" s="159"/>
      <c r="S51" s="159"/>
      <c r="T51" s="159"/>
      <c r="U51" s="159"/>
      <c r="V51" s="159"/>
    </row>
    <row r="52" spans="1:71" ht="40.5" customHeight="1" x14ac:dyDescent="0.25">
      <c r="A52" s="37" t="s">
        <v>11</v>
      </c>
      <c r="B52" s="37"/>
      <c r="C52" s="37"/>
      <c r="D52" s="37"/>
      <c r="E52" s="37"/>
      <c r="F52" s="186"/>
      <c r="G52" s="187"/>
      <c r="H52" s="187"/>
      <c r="I52" s="187"/>
      <c r="J52" s="188"/>
      <c r="K52" s="98">
        <f>AK1/K50</f>
        <v>12</v>
      </c>
      <c r="L52" s="98"/>
      <c r="M52" s="98"/>
      <c r="N52" s="98"/>
      <c r="O52" s="98"/>
      <c r="P52" s="98"/>
      <c r="Q52" s="98">
        <f>AQ1/K50</f>
        <v>13</v>
      </c>
      <c r="R52" s="98"/>
      <c r="S52" s="98"/>
      <c r="T52" s="98"/>
      <c r="U52" s="98"/>
      <c r="V52" s="98"/>
      <c r="AD52" s="159" t="s">
        <v>81</v>
      </c>
      <c r="AE52" s="99"/>
      <c r="AF52" s="99"/>
      <c r="AG52" s="99"/>
      <c r="AH52" s="99"/>
      <c r="AI52" s="99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99"/>
      <c r="AV52" s="99"/>
    </row>
    <row r="53" spans="1:71" s="24" customFormat="1" ht="54" customHeight="1" x14ac:dyDescent="0.25">
      <c r="A53" s="192" t="s">
        <v>63</v>
      </c>
      <c r="B53" s="193"/>
      <c r="C53" s="193"/>
      <c r="D53" s="193"/>
      <c r="E53" s="194"/>
      <c r="F53" s="189"/>
      <c r="G53" s="190"/>
      <c r="H53" s="190"/>
      <c r="I53" s="190"/>
      <c r="J53" s="191"/>
      <c r="K53" s="157">
        <f>AL44/AK4</f>
        <v>38.5</v>
      </c>
      <c r="L53" s="157"/>
      <c r="M53" s="157"/>
      <c r="N53" s="157"/>
      <c r="O53" s="157"/>
      <c r="P53" s="157"/>
      <c r="Q53" s="157">
        <f>AO44/AK4</f>
        <v>38.5</v>
      </c>
      <c r="R53" s="157"/>
      <c r="S53" s="157"/>
      <c r="T53" s="157"/>
      <c r="U53" s="157"/>
      <c r="V53" s="157"/>
      <c r="Z53" s="14"/>
      <c r="AA53" s="14"/>
      <c r="AB53" s="14"/>
      <c r="AC53" s="49"/>
      <c r="AD53" s="160" t="s">
        <v>75</v>
      </c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</row>
    <row r="54" spans="1:71" s="7" customFormat="1" ht="60.75" customHeight="1" thickBot="1" x14ac:dyDescent="0.3">
      <c r="A54" s="189" t="s">
        <v>16</v>
      </c>
      <c r="B54" s="190"/>
      <c r="C54" s="190"/>
      <c r="D54" s="190"/>
      <c r="E54" s="191"/>
      <c r="F54" s="192"/>
      <c r="G54" s="193"/>
      <c r="H54" s="193"/>
      <c r="I54" s="193"/>
      <c r="J54" s="194"/>
      <c r="K54" s="98">
        <f>SQRT(K53)</f>
        <v>6.2048368229954285</v>
      </c>
      <c r="L54" s="98"/>
      <c r="M54" s="98"/>
      <c r="N54" s="98"/>
      <c r="O54" s="98"/>
      <c r="P54" s="98"/>
      <c r="Q54" s="98">
        <f>SQRT(Q53)</f>
        <v>6.2048368229954285</v>
      </c>
      <c r="R54" s="98"/>
      <c r="S54" s="98"/>
      <c r="T54" s="98"/>
      <c r="U54" s="98"/>
      <c r="V54" s="98"/>
      <c r="Z54" s="14"/>
      <c r="AA54" s="50"/>
      <c r="AB54" s="50"/>
      <c r="AC54" s="50"/>
      <c r="AD54" s="162" t="s">
        <v>80</v>
      </c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54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</row>
    <row r="55" spans="1:71" s="24" customFormat="1" ht="66.75" customHeight="1" thickBot="1" x14ac:dyDescent="0.3">
      <c r="A55" s="203" t="s">
        <v>17</v>
      </c>
      <c r="B55" s="203"/>
      <c r="C55" s="203"/>
      <c r="D55" s="203"/>
      <c r="E55" s="203"/>
      <c r="F55" s="203"/>
      <c r="G55" s="203"/>
      <c r="H55" s="203"/>
      <c r="I55" s="203"/>
      <c r="J55" s="203"/>
      <c r="K55" s="168">
        <f>K54/(SQRT(K50))</f>
        <v>1.3540064007726602</v>
      </c>
      <c r="L55" s="169"/>
      <c r="M55" s="169"/>
      <c r="N55" s="169"/>
      <c r="O55" s="169"/>
      <c r="P55" s="170"/>
      <c r="Q55" s="168">
        <f>Q54/(SQRT(K50))</f>
        <v>1.3540064007726602</v>
      </c>
      <c r="R55" s="169"/>
      <c r="S55" s="169"/>
      <c r="T55" s="169"/>
      <c r="U55" s="169"/>
      <c r="V55" s="170"/>
      <c r="Z55" s="14"/>
      <c r="AA55" s="14"/>
      <c r="AB55" s="14"/>
      <c r="AC55" s="49"/>
      <c r="AD55" s="164" t="s">
        <v>87</v>
      </c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  <c r="AT55" s="165"/>
      <c r="AU55" s="165"/>
      <c r="AV55" s="166"/>
      <c r="AW55" s="54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</row>
    <row r="56" spans="1:71" s="7" customFormat="1" ht="90.75" customHeight="1" x14ac:dyDescent="0.25">
      <c r="A56" s="192" t="s">
        <v>18</v>
      </c>
      <c r="B56" s="193"/>
      <c r="C56" s="193"/>
      <c r="D56" s="193"/>
      <c r="E56" s="194"/>
      <c r="F56" s="189"/>
      <c r="G56" s="190"/>
      <c r="H56" s="190"/>
      <c r="I56" s="190"/>
      <c r="J56" s="191"/>
      <c r="K56" s="157">
        <f>K55/K52*100</f>
        <v>11.283386673105502</v>
      </c>
      <c r="L56" s="157"/>
      <c r="M56" s="157"/>
      <c r="N56" s="157"/>
      <c r="O56" s="157"/>
      <c r="P56" s="157"/>
      <c r="Q56" s="157">
        <f>(Q55/Q52)*100</f>
        <v>10.415433852097387</v>
      </c>
      <c r="R56" s="157"/>
      <c r="S56" s="157"/>
      <c r="T56" s="157"/>
      <c r="U56" s="157"/>
      <c r="V56" s="157"/>
      <c r="Z56" s="14"/>
      <c r="AA56" s="14"/>
      <c r="AB56" s="14"/>
      <c r="AC56" s="14"/>
      <c r="AD56" s="163" t="s">
        <v>89</v>
      </c>
      <c r="AE56" s="163"/>
      <c r="AF56" s="163"/>
      <c r="AG56" s="163"/>
      <c r="AH56" s="163"/>
      <c r="AI56" s="163"/>
      <c r="AJ56" s="163"/>
      <c r="AK56" s="163"/>
      <c r="AL56" s="163"/>
      <c r="AM56" s="163"/>
      <c r="AN56" s="163"/>
      <c r="AO56" s="163"/>
      <c r="AP56" s="163"/>
      <c r="AQ56" s="163"/>
      <c r="AR56" s="163"/>
      <c r="AS56" s="163"/>
      <c r="AT56" s="163"/>
      <c r="AU56" s="163"/>
      <c r="AV56" s="163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</row>
    <row r="57" spans="1:71" s="7" customFormat="1" ht="18.600000000000001" customHeight="1" x14ac:dyDescent="0.25">
      <c r="Z57" s="14"/>
      <c r="AN57" s="54"/>
      <c r="AO57" s="54"/>
      <c r="AP57" s="54"/>
      <c r="AQ57" s="54"/>
      <c r="AR57" s="54"/>
      <c r="AS57" s="5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</row>
    <row r="58" spans="1:71" s="7" customFormat="1" ht="18" customHeight="1" x14ac:dyDescent="0.25">
      <c r="A58" s="208" t="s">
        <v>60</v>
      </c>
      <c r="B58" s="208"/>
      <c r="C58" s="208"/>
      <c r="D58" s="208"/>
      <c r="E58" s="208"/>
      <c r="F58" s="208"/>
      <c r="G58" s="208"/>
      <c r="H58" s="208"/>
      <c r="I58" s="208"/>
      <c r="J58" s="208"/>
      <c r="K58" s="208"/>
      <c r="L58" s="208"/>
      <c r="M58" s="208"/>
      <c r="N58" s="208"/>
      <c r="O58" s="208"/>
      <c r="P58" s="208"/>
      <c r="Q58" s="208"/>
      <c r="R58" s="208"/>
      <c r="S58" s="208"/>
      <c r="T58" s="208"/>
      <c r="U58" s="208"/>
      <c r="V58" s="208"/>
      <c r="W58" s="208"/>
      <c r="X58" s="208"/>
      <c r="Y58" s="208"/>
      <c r="Z58" s="14"/>
      <c r="AN58" s="54"/>
      <c r="AO58" s="54"/>
      <c r="AP58" s="54"/>
      <c r="AQ58" s="54"/>
      <c r="AR58" s="54"/>
      <c r="AS58" s="5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</row>
    <row r="59" spans="1:71" ht="18.600000000000001" customHeight="1" x14ac:dyDescent="0.25">
      <c r="A59" s="208"/>
      <c r="B59" s="208"/>
      <c r="C59" s="208"/>
      <c r="D59" s="208"/>
      <c r="E59" s="208"/>
      <c r="F59" s="208"/>
      <c r="G59" s="208"/>
      <c r="H59" s="208"/>
      <c r="I59" s="208"/>
      <c r="J59" s="208"/>
      <c r="K59" s="208"/>
      <c r="L59" s="208"/>
      <c r="M59" s="208"/>
      <c r="N59" s="208"/>
      <c r="O59" s="208"/>
      <c r="P59" s="208"/>
      <c r="Q59" s="208"/>
      <c r="R59" s="208"/>
      <c r="S59" s="208"/>
      <c r="T59" s="208"/>
      <c r="U59" s="208"/>
      <c r="V59" s="208"/>
      <c r="W59" s="208"/>
      <c r="X59" s="208"/>
      <c r="Y59" s="208"/>
      <c r="Z59" s="14"/>
      <c r="AJ59" s="1" t="s">
        <v>40</v>
      </c>
      <c r="AN59" s="54"/>
      <c r="AO59" s="54"/>
      <c r="AP59" s="54"/>
      <c r="AQ59" s="54"/>
      <c r="AR59" s="54"/>
      <c r="AS59" s="54"/>
      <c r="AT59" s="54"/>
      <c r="AU59" s="54"/>
      <c r="AV59" s="5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</row>
    <row r="60" spans="1:71" ht="18.600000000000001" customHeight="1" x14ac:dyDescent="0.25">
      <c r="A60" s="208"/>
      <c r="B60" s="208"/>
      <c r="C60" s="208"/>
      <c r="D60" s="208"/>
      <c r="E60" s="208"/>
      <c r="F60" s="208"/>
      <c r="G60" s="208"/>
      <c r="H60" s="208"/>
      <c r="I60" s="208"/>
      <c r="J60" s="208"/>
      <c r="K60" s="208"/>
      <c r="L60" s="208"/>
      <c r="M60" s="208"/>
      <c r="N60" s="208"/>
      <c r="O60" s="208"/>
      <c r="P60" s="208"/>
      <c r="Q60" s="208"/>
      <c r="R60" s="208"/>
      <c r="S60" s="208"/>
      <c r="T60" s="208"/>
      <c r="U60" s="208"/>
      <c r="V60" s="208"/>
      <c r="W60" s="208"/>
      <c r="X60" s="208"/>
      <c r="Y60" s="208"/>
      <c r="Z60" s="14"/>
      <c r="AD60" s="99" t="s">
        <v>35</v>
      </c>
      <c r="AE60" s="99" t="s">
        <v>36</v>
      </c>
      <c r="AF60" s="99"/>
      <c r="AG60" s="99"/>
      <c r="AH60" s="99"/>
      <c r="AI60" s="99"/>
      <c r="AJ60" s="99"/>
      <c r="AK60" s="99"/>
      <c r="AL60" s="99"/>
      <c r="AM60" s="99"/>
      <c r="AN60" s="54"/>
      <c r="AO60" s="54"/>
      <c r="AP60" s="54"/>
      <c r="AQ60" s="54"/>
      <c r="AR60" s="54"/>
      <c r="AS60" s="54"/>
      <c r="AT60" s="54"/>
      <c r="AU60" s="54"/>
      <c r="AV60" s="5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</row>
    <row r="61" spans="1:71" ht="18.600000000000001" customHeight="1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14"/>
      <c r="AD61" s="99"/>
      <c r="AE61" s="99" t="s">
        <v>37</v>
      </c>
      <c r="AF61" s="99"/>
      <c r="AG61" s="99"/>
      <c r="AH61" s="99" t="s">
        <v>38</v>
      </c>
      <c r="AI61" s="99"/>
      <c r="AJ61" s="99"/>
      <c r="AK61" s="99" t="s">
        <v>39</v>
      </c>
      <c r="AL61" s="99"/>
      <c r="AM61" s="99"/>
      <c r="AN61" s="54"/>
      <c r="AO61" s="54"/>
      <c r="AP61" s="54"/>
      <c r="AQ61" s="54"/>
      <c r="AR61" s="54"/>
      <c r="AS61" s="54"/>
      <c r="AT61" s="14"/>
      <c r="AU61" s="14"/>
      <c r="AV61" s="14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</row>
    <row r="62" spans="1:71" ht="18.600000000000001" customHeight="1" x14ac:dyDescent="0.25">
      <c r="D62" s="148" t="s">
        <v>41</v>
      </c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50">
        <f>_xlfn.F.INV.RT(0.05,K50,K50)</f>
        <v>2.0841886231623064</v>
      </c>
      <c r="R62" s="150"/>
      <c r="S62" s="150"/>
      <c r="T62" s="150"/>
      <c r="U62" s="150"/>
      <c r="V62" s="25"/>
      <c r="W62" s="25"/>
      <c r="X62" s="25"/>
      <c r="Y62" s="25"/>
      <c r="Z62" s="14"/>
      <c r="AD62" s="53">
        <v>3</v>
      </c>
      <c r="AE62" s="99">
        <v>0.89</v>
      </c>
      <c r="AF62" s="99"/>
      <c r="AG62" s="99"/>
      <c r="AH62" s="99">
        <v>0.94</v>
      </c>
      <c r="AI62" s="99"/>
      <c r="AJ62" s="99"/>
      <c r="AK62" s="99">
        <v>0.99</v>
      </c>
      <c r="AL62" s="99"/>
      <c r="AM62" s="99"/>
      <c r="AN62" s="54"/>
      <c r="AO62" s="54"/>
      <c r="AZ62" s="28"/>
      <c r="BA62" s="28"/>
      <c r="BB62" s="28"/>
      <c r="BC62" s="28"/>
      <c r="BD62" s="28"/>
      <c r="BE62" s="28"/>
      <c r="BF62" s="28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</row>
    <row r="63" spans="1:71" ht="18.600000000000001" customHeight="1" x14ac:dyDescent="0.25"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50"/>
      <c r="R63" s="150"/>
      <c r="S63" s="150"/>
      <c r="T63" s="150"/>
      <c r="U63" s="150"/>
      <c r="V63" s="25"/>
      <c r="W63" s="25"/>
      <c r="X63" s="25"/>
      <c r="Y63" s="25"/>
      <c r="Z63" s="14"/>
      <c r="AD63" s="53">
        <v>4</v>
      </c>
      <c r="AE63" s="99">
        <v>0.68</v>
      </c>
      <c r="AF63" s="99"/>
      <c r="AG63" s="99"/>
      <c r="AH63" s="99">
        <v>0.77</v>
      </c>
      <c r="AI63" s="99"/>
      <c r="AJ63" s="99"/>
      <c r="AK63" s="99">
        <v>0.89</v>
      </c>
      <c r="AL63" s="99"/>
      <c r="AM63" s="99"/>
      <c r="AN63" s="54"/>
      <c r="AO63" s="54"/>
      <c r="AZ63" s="28"/>
      <c r="BA63" s="28"/>
      <c r="BB63" s="28"/>
      <c r="BC63" s="28"/>
      <c r="BD63" s="28"/>
      <c r="BE63" s="28"/>
      <c r="BF63" s="28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</row>
    <row r="64" spans="1:71" ht="18.600000000000001" customHeight="1" x14ac:dyDescent="0.25">
      <c r="D64" s="149" t="s">
        <v>19</v>
      </c>
      <c r="E64" s="149"/>
      <c r="F64" s="149"/>
      <c r="G64" s="149"/>
      <c r="H64" s="149"/>
      <c r="I64" s="149"/>
      <c r="J64" s="149"/>
      <c r="K64" s="148"/>
      <c r="L64" s="148"/>
      <c r="M64" s="148"/>
      <c r="N64" s="148"/>
      <c r="O64" s="148"/>
      <c r="P64" s="148"/>
      <c r="Q64" s="150"/>
      <c r="R64" s="150"/>
      <c r="S64" s="150"/>
      <c r="T64" s="150"/>
      <c r="U64" s="150"/>
      <c r="V64" s="25"/>
      <c r="W64" s="25"/>
      <c r="X64" s="25"/>
      <c r="Y64" s="25"/>
      <c r="Z64" s="14"/>
      <c r="AD64" s="53">
        <v>5</v>
      </c>
      <c r="AE64" s="99">
        <v>0.56000000000000005</v>
      </c>
      <c r="AF64" s="99"/>
      <c r="AG64" s="99"/>
      <c r="AH64" s="99">
        <v>0.64</v>
      </c>
      <c r="AI64" s="99"/>
      <c r="AJ64" s="99"/>
      <c r="AK64" s="99">
        <v>0.76</v>
      </c>
      <c r="AL64" s="99"/>
      <c r="AM64" s="99"/>
      <c r="AN64" s="54"/>
      <c r="AO64" s="54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</row>
    <row r="65" spans="1:52" s="22" customFormat="1" ht="18.600000000000001" customHeight="1" x14ac:dyDescent="0.25">
      <c r="D65" s="149"/>
      <c r="E65" s="149"/>
      <c r="F65" s="149"/>
      <c r="G65" s="149"/>
      <c r="H65" s="149"/>
      <c r="I65" s="149"/>
      <c r="J65" s="149"/>
      <c r="K65" s="148"/>
      <c r="L65" s="148"/>
      <c r="M65" s="148"/>
      <c r="N65" s="148"/>
      <c r="O65" s="148"/>
      <c r="P65" s="148"/>
      <c r="Q65" s="150"/>
      <c r="R65" s="150"/>
      <c r="S65" s="150"/>
      <c r="T65" s="150"/>
      <c r="U65" s="150"/>
      <c r="V65" s="25"/>
      <c r="W65" s="25"/>
      <c r="X65" s="25"/>
      <c r="Y65" s="25"/>
      <c r="Z65" s="14"/>
      <c r="AD65" s="53">
        <v>6</v>
      </c>
      <c r="AE65" s="99">
        <v>0.48</v>
      </c>
      <c r="AF65" s="99"/>
      <c r="AG65" s="99"/>
      <c r="AH65" s="99">
        <v>0.56000000000000005</v>
      </c>
      <c r="AI65" s="99"/>
      <c r="AJ65" s="99"/>
      <c r="AK65" s="98">
        <v>0.7</v>
      </c>
      <c r="AL65" s="98"/>
      <c r="AM65" s="98"/>
    </row>
    <row r="66" spans="1:52" s="22" customFormat="1" ht="18" customHeight="1" x14ac:dyDescent="0.25">
      <c r="A66" s="17"/>
      <c r="B66" s="23"/>
      <c r="C66" s="13"/>
      <c r="D66" s="13"/>
      <c r="E66" s="13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14"/>
      <c r="AD66" s="53">
        <v>7</v>
      </c>
      <c r="AE66" s="99">
        <v>0.43</v>
      </c>
      <c r="AF66" s="99"/>
      <c r="AG66" s="99"/>
      <c r="AH66" s="99">
        <v>0.51</v>
      </c>
      <c r="AI66" s="99"/>
      <c r="AJ66" s="99"/>
      <c r="AK66" s="99">
        <v>0.64</v>
      </c>
      <c r="AL66" s="99"/>
      <c r="AM66" s="99"/>
    </row>
    <row r="67" spans="1:52" s="22" customFormat="1" ht="18.600000000000001" customHeight="1" x14ac:dyDescent="0.25">
      <c r="AD67" s="53">
        <v>8</v>
      </c>
      <c r="AE67" s="98">
        <v>0.4</v>
      </c>
      <c r="AF67" s="98"/>
      <c r="AG67" s="98"/>
      <c r="AH67" s="99">
        <v>0.48</v>
      </c>
      <c r="AI67" s="99"/>
      <c r="AJ67" s="99"/>
      <c r="AK67" s="99">
        <v>0.57999999999999996</v>
      </c>
      <c r="AL67" s="99"/>
      <c r="AM67" s="99"/>
    </row>
    <row r="68" spans="1:52" s="22" customFormat="1" ht="18.75" customHeight="1" x14ac:dyDescent="0.25"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D68" s="53">
        <v>9</v>
      </c>
      <c r="AE68" s="99">
        <v>0.38</v>
      </c>
      <c r="AF68" s="99"/>
      <c r="AG68" s="99"/>
      <c r="AH68" s="99">
        <v>0.46</v>
      </c>
      <c r="AI68" s="99"/>
      <c r="AJ68" s="99"/>
      <c r="AK68" s="99">
        <v>0.55000000000000004</v>
      </c>
      <c r="AL68" s="99"/>
      <c r="AM68" s="99"/>
    </row>
    <row r="69" spans="1:52" s="22" customFormat="1" ht="18.600000000000001" customHeight="1" x14ac:dyDescent="0.25">
      <c r="A69" s="167" t="str">
        <f>IF(Q64&lt;Q62,AA78,AH71)</f>
        <v>Fрасч. ≤ Fтабл. Различие дисперсий не может быть признано статистически значимым с вероятностью Р=95%.</v>
      </c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  <c r="S69" s="167"/>
      <c r="T69" s="167"/>
      <c r="U69" s="167"/>
      <c r="V69" s="167"/>
      <c r="W69" s="167"/>
      <c r="X69" s="167"/>
      <c r="Y69" s="167"/>
      <c r="Z69" s="167"/>
    </row>
    <row r="70" spans="1:52" s="22" customFormat="1" ht="18.600000000000001" customHeight="1" x14ac:dyDescent="0.25">
      <c r="A70" s="167"/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  <c r="S70" s="167"/>
      <c r="T70" s="167"/>
      <c r="U70" s="167"/>
      <c r="V70" s="167"/>
      <c r="W70" s="167"/>
      <c r="X70" s="167"/>
      <c r="Y70" s="167"/>
      <c r="Z70" s="167"/>
    </row>
    <row r="71" spans="1:52" s="40" customFormat="1" ht="18.600000000000001" customHeight="1" x14ac:dyDescent="0.25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H71" s="153" t="s">
        <v>58</v>
      </c>
      <c r="AI71" s="153"/>
      <c r="AJ71" s="153"/>
      <c r="AK71" s="153"/>
      <c r="AL71" s="153"/>
      <c r="AM71" s="153"/>
      <c r="AN71" s="153"/>
      <c r="AO71" s="153"/>
      <c r="AP71" s="153"/>
      <c r="AQ71" s="153"/>
      <c r="AR71" s="153"/>
      <c r="AS71" s="153"/>
      <c r="AT71" s="153"/>
      <c r="AU71" s="153"/>
      <c r="AV71" s="153"/>
      <c r="AW71" s="153"/>
      <c r="AX71" s="153"/>
      <c r="AY71" s="153"/>
      <c r="AZ71" s="153"/>
    </row>
    <row r="72" spans="1:52" s="40" customFormat="1" ht="18.600000000000001" customHeight="1" x14ac:dyDescent="0.25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H72" s="153"/>
      <c r="AI72" s="153"/>
      <c r="AJ72" s="153"/>
      <c r="AK72" s="153"/>
      <c r="AL72" s="153"/>
      <c r="AM72" s="153"/>
      <c r="AN72" s="153"/>
      <c r="AO72" s="153"/>
      <c r="AP72" s="153"/>
      <c r="AQ72" s="153"/>
      <c r="AR72" s="153"/>
      <c r="AS72" s="153"/>
      <c r="AT72" s="153"/>
      <c r="AU72" s="153"/>
      <c r="AV72" s="153"/>
      <c r="AW72" s="153"/>
      <c r="AX72" s="153"/>
      <c r="AY72" s="153"/>
      <c r="AZ72" s="153"/>
    </row>
    <row r="73" spans="1:52" s="22" customFormat="1" ht="18.600000000000001" customHeight="1" x14ac:dyDescent="0.25">
      <c r="A73" s="13"/>
      <c r="B73" s="13"/>
      <c r="C73" s="13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F73" s="57"/>
      <c r="AG73" s="57"/>
      <c r="AH73" s="153"/>
      <c r="AI73" s="153"/>
      <c r="AJ73" s="153"/>
      <c r="AK73" s="153"/>
      <c r="AL73" s="153"/>
      <c r="AM73" s="153"/>
      <c r="AN73" s="153"/>
      <c r="AO73" s="153"/>
      <c r="AP73" s="153"/>
      <c r="AQ73" s="153"/>
      <c r="AR73" s="153"/>
      <c r="AS73" s="153"/>
      <c r="AT73" s="153"/>
      <c r="AU73" s="153"/>
      <c r="AV73" s="153"/>
      <c r="AW73" s="153"/>
      <c r="AX73" s="153"/>
      <c r="AY73" s="153"/>
      <c r="AZ73" s="153"/>
    </row>
    <row r="74" spans="1:52" s="40" customFormat="1" ht="18.600000000000001" customHeight="1" x14ac:dyDescent="0.25">
      <c r="A74" s="31"/>
      <c r="B74" s="25"/>
      <c r="C74" s="25"/>
      <c r="D74" s="22"/>
      <c r="E74" s="22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F74" s="57"/>
      <c r="AG74" s="57"/>
      <c r="AH74" s="153"/>
      <c r="AI74" s="153"/>
      <c r="AJ74" s="153"/>
      <c r="AK74" s="153"/>
      <c r="AL74" s="153"/>
      <c r="AM74" s="153"/>
      <c r="AN74" s="153"/>
      <c r="AO74" s="153"/>
      <c r="AP74" s="153"/>
      <c r="AQ74" s="153"/>
      <c r="AR74" s="153"/>
      <c r="AS74" s="153"/>
      <c r="AT74" s="153"/>
      <c r="AU74" s="153"/>
      <c r="AV74" s="153"/>
      <c r="AW74" s="153"/>
      <c r="AX74" s="153"/>
      <c r="AY74" s="153"/>
      <c r="AZ74" s="153"/>
    </row>
    <row r="75" spans="1:52" s="40" customFormat="1" ht="18.600000000000001" customHeight="1" x14ac:dyDescent="0.25">
      <c r="A75" s="31"/>
      <c r="B75" s="44"/>
      <c r="C75" s="44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H75" s="153" t="s">
        <v>59</v>
      </c>
      <c r="AI75" s="153"/>
      <c r="AJ75" s="153"/>
      <c r="AK75" s="153"/>
      <c r="AL75" s="153"/>
      <c r="AM75" s="153"/>
      <c r="AN75" s="153"/>
      <c r="AO75" s="153"/>
      <c r="AP75" s="153"/>
      <c r="AQ75" s="153"/>
      <c r="AR75" s="153"/>
      <c r="AS75" s="153"/>
      <c r="AT75" s="153"/>
      <c r="AU75" s="153"/>
      <c r="AV75" s="153"/>
      <c r="AW75" s="153"/>
      <c r="AX75" s="153"/>
      <c r="AY75" s="153"/>
      <c r="AZ75" s="153"/>
    </row>
    <row r="76" spans="1:52" s="40" customFormat="1" ht="18.600000000000001" customHeight="1" x14ac:dyDescent="0.25">
      <c r="A76" s="31"/>
      <c r="B76" s="44"/>
      <c r="C76" s="44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H76" s="153"/>
      <c r="AI76" s="153"/>
      <c r="AJ76" s="153"/>
      <c r="AK76" s="153"/>
      <c r="AL76" s="153"/>
      <c r="AM76" s="153"/>
      <c r="AN76" s="153"/>
      <c r="AO76" s="153"/>
      <c r="AP76" s="153"/>
      <c r="AQ76" s="153"/>
      <c r="AR76" s="153"/>
      <c r="AS76" s="153"/>
      <c r="AT76" s="153"/>
      <c r="AU76" s="153"/>
      <c r="AV76" s="153"/>
      <c r="AW76" s="153"/>
      <c r="AX76" s="153"/>
      <c r="AY76" s="153"/>
      <c r="AZ76" s="153"/>
    </row>
    <row r="77" spans="1:52" s="40" customFormat="1" ht="18.600000000000001" customHeight="1" x14ac:dyDescent="0.25">
      <c r="A77" s="25"/>
      <c r="B77" s="25"/>
      <c r="C77" s="25"/>
      <c r="D77" s="25"/>
      <c r="E77" s="22"/>
      <c r="AF77" s="46"/>
      <c r="AG77" s="46"/>
      <c r="AH77" s="153"/>
      <c r="AI77" s="153"/>
      <c r="AJ77" s="153"/>
      <c r="AK77" s="153"/>
      <c r="AL77" s="153"/>
      <c r="AM77" s="153"/>
      <c r="AN77" s="153"/>
      <c r="AO77" s="153"/>
      <c r="AP77" s="153"/>
      <c r="AQ77" s="153"/>
      <c r="AR77" s="153"/>
      <c r="AS77" s="153"/>
      <c r="AT77" s="153"/>
      <c r="AU77" s="153"/>
      <c r="AV77" s="153"/>
      <c r="AW77" s="153"/>
      <c r="AX77" s="153"/>
      <c r="AY77" s="153"/>
      <c r="AZ77" s="153"/>
    </row>
    <row r="78" spans="1:52" s="40" customFormat="1" ht="18.600000000000001" customHeight="1" x14ac:dyDescent="0.25">
      <c r="A78" s="44"/>
      <c r="AA78" s="167" t="s">
        <v>64</v>
      </c>
      <c r="AB78" s="167"/>
      <c r="AC78" s="167"/>
      <c r="AD78" s="167"/>
      <c r="AE78" s="167"/>
      <c r="AF78" s="167"/>
      <c r="AG78" s="167"/>
      <c r="AH78" s="167"/>
      <c r="AI78" s="167"/>
      <c r="AJ78" s="167"/>
      <c r="AK78" s="167"/>
      <c r="AL78" s="167"/>
      <c r="AM78" s="167"/>
      <c r="AN78" s="167"/>
      <c r="AO78" s="167"/>
      <c r="AP78" s="167"/>
      <c r="AQ78" s="167"/>
      <c r="AR78" s="167"/>
      <c r="AS78" s="167"/>
      <c r="AT78" s="167"/>
      <c r="AU78" s="167"/>
      <c r="AV78" s="167"/>
      <c r="AW78" s="167"/>
      <c r="AX78" s="167"/>
      <c r="AY78" s="167"/>
      <c r="AZ78" s="167"/>
    </row>
    <row r="79" spans="1:52" s="40" customFormat="1" ht="18.600000000000001" customHeight="1" x14ac:dyDescent="0.25">
      <c r="A79" s="44"/>
      <c r="AA79" s="167"/>
      <c r="AB79" s="167"/>
      <c r="AC79" s="167"/>
      <c r="AD79" s="167"/>
      <c r="AE79" s="167"/>
      <c r="AF79" s="167"/>
      <c r="AG79" s="167"/>
      <c r="AH79" s="167"/>
      <c r="AI79" s="167"/>
      <c r="AJ79" s="167"/>
      <c r="AK79" s="167"/>
      <c r="AL79" s="167"/>
      <c r="AM79" s="167"/>
      <c r="AN79" s="167"/>
      <c r="AO79" s="167"/>
      <c r="AP79" s="167"/>
      <c r="AQ79" s="167"/>
      <c r="AR79" s="167"/>
      <c r="AS79" s="167"/>
      <c r="AT79" s="167"/>
      <c r="AU79" s="167"/>
      <c r="AV79" s="167"/>
      <c r="AW79" s="167"/>
      <c r="AX79" s="167"/>
      <c r="AY79" s="167"/>
      <c r="AZ79" s="167"/>
    </row>
    <row r="80" spans="1:52" s="55" customFormat="1" ht="18.600000000000001" customHeight="1" x14ac:dyDescent="0.25">
      <c r="A80" s="49"/>
      <c r="AA80" s="167"/>
      <c r="AB80" s="167"/>
      <c r="AC80" s="167"/>
      <c r="AD80" s="167"/>
      <c r="AE80" s="167"/>
      <c r="AF80" s="167"/>
      <c r="AG80" s="167"/>
      <c r="AH80" s="167"/>
      <c r="AI80" s="167"/>
      <c r="AJ80" s="167"/>
      <c r="AK80" s="167"/>
      <c r="AL80" s="167"/>
      <c r="AM80" s="167"/>
      <c r="AN80" s="167"/>
      <c r="AO80" s="167"/>
      <c r="AP80" s="167"/>
      <c r="AQ80" s="167"/>
      <c r="AR80" s="167"/>
      <c r="AS80" s="167"/>
      <c r="AT80" s="167"/>
      <c r="AU80" s="167"/>
      <c r="AV80" s="167"/>
      <c r="AW80" s="167"/>
      <c r="AX80" s="167"/>
      <c r="AY80" s="167"/>
      <c r="AZ80" s="167"/>
    </row>
    <row r="81" spans="1:52" s="22" customFormat="1" ht="18.600000000000001" customHeight="1" x14ac:dyDescent="0.25">
      <c r="A81" s="44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</row>
    <row r="82" spans="1:52" s="22" customFormat="1" ht="18.600000000000001" customHeight="1" x14ac:dyDescent="0.25">
      <c r="A82" s="207" t="s">
        <v>46</v>
      </c>
      <c r="B82" s="207"/>
      <c r="C82" s="207"/>
      <c r="D82" s="207"/>
      <c r="E82" s="207"/>
      <c r="F82" s="207"/>
      <c r="G82" s="207"/>
      <c r="H82" s="207"/>
      <c r="I82" s="207"/>
      <c r="J82" s="207"/>
      <c r="K82" s="207"/>
      <c r="L82" s="207"/>
      <c r="M82" s="207"/>
      <c r="N82" s="207"/>
      <c r="O82" s="207"/>
      <c r="P82" s="207"/>
      <c r="Q82" s="207"/>
      <c r="R82" s="207"/>
      <c r="S82" s="207"/>
      <c r="T82" s="207"/>
      <c r="U82" s="207"/>
      <c r="V82" s="207"/>
      <c r="W82" s="207"/>
      <c r="X82" s="207"/>
      <c r="Y82" s="207"/>
      <c r="Z82" s="14"/>
      <c r="AA82" s="88" t="s">
        <v>23</v>
      </c>
      <c r="AB82" s="89"/>
      <c r="AC82" s="89"/>
      <c r="AD82" s="89"/>
      <c r="AE82" s="89"/>
      <c r="AF82" s="89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</row>
    <row r="83" spans="1:52" s="22" customFormat="1" ht="18.600000000000001" customHeight="1" x14ac:dyDescent="0.25">
      <c r="A83" s="207"/>
      <c r="B83" s="207"/>
      <c r="C83" s="207"/>
      <c r="D83" s="207"/>
      <c r="E83" s="207"/>
      <c r="F83" s="207"/>
      <c r="G83" s="207"/>
      <c r="H83" s="207"/>
      <c r="I83" s="207"/>
      <c r="J83" s="207"/>
      <c r="K83" s="207"/>
      <c r="L83" s="207"/>
      <c r="M83" s="207"/>
      <c r="N83" s="207"/>
      <c r="O83" s="207"/>
      <c r="P83" s="207"/>
      <c r="Q83" s="207"/>
      <c r="R83" s="207"/>
      <c r="S83" s="207"/>
      <c r="T83" s="207"/>
      <c r="U83" s="207"/>
      <c r="V83" s="207"/>
      <c r="W83" s="207"/>
      <c r="X83" s="207"/>
      <c r="Y83" s="207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</row>
    <row r="84" spans="1:52" s="22" customFormat="1" ht="18.600000000000001" customHeight="1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5"/>
      <c r="M84" s="35"/>
      <c r="N84" s="35"/>
      <c r="O84" s="35"/>
      <c r="P84" s="35"/>
      <c r="Q84" s="13"/>
      <c r="R84" s="25"/>
      <c r="S84" s="25"/>
      <c r="T84" s="25"/>
      <c r="U84" s="25"/>
      <c r="V84" s="25"/>
      <c r="W84" s="19"/>
      <c r="X84" s="19"/>
      <c r="Y84" s="25"/>
      <c r="Z84" s="14"/>
      <c r="AA84" s="122" t="s">
        <v>22</v>
      </c>
      <c r="AB84" s="122"/>
      <c r="AC84" s="122"/>
      <c r="AD84" s="122"/>
      <c r="AE84" s="122"/>
      <c r="AF84" s="106"/>
      <c r="AG84" s="106"/>
      <c r="AH84" s="106"/>
      <c r="AI84" s="106"/>
      <c r="AJ84" s="106"/>
      <c r="AK84" s="106"/>
      <c r="AL84" s="106"/>
      <c r="AM84" s="106"/>
      <c r="AN84" s="106"/>
      <c r="AO84" s="124">
        <f>((AK4*K53)+(AK4*Q53))/(AK4+AK4)</f>
        <v>38.5</v>
      </c>
      <c r="AP84" s="124"/>
      <c r="AQ84" s="124"/>
      <c r="AR84" s="124"/>
      <c r="AS84" s="124"/>
    </row>
    <row r="85" spans="1:52" s="22" customFormat="1" ht="18.600000000000001" customHeight="1" x14ac:dyDescent="0.25">
      <c r="D85" s="148" t="s">
        <v>21</v>
      </c>
      <c r="E85" s="148"/>
      <c r="F85" s="148"/>
      <c r="G85" s="148"/>
      <c r="H85" s="148"/>
      <c r="I85" s="148"/>
      <c r="J85" s="148"/>
      <c r="K85" s="148"/>
      <c r="L85" s="148"/>
      <c r="M85" s="148"/>
      <c r="N85" s="148"/>
      <c r="O85" s="148"/>
      <c r="P85" s="148"/>
      <c r="Q85" s="150"/>
      <c r="R85" s="150"/>
      <c r="S85" s="150"/>
      <c r="T85" s="150"/>
      <c r="U85" s="150"/>
      <c r="V85" s="25"/>
      <c r="W85" s="25"/>
      <c r="X85" s="19"/>
      <c r="Y85" s="25"/>
      <c r="Z85" s="14"/>
      <c r="AA85" s="122"/>
      <c r="AB85" s="122"/>
      <c r="AC85" s="122"/>
      <c r="AD85" s="122"/>
      <c r="AE85" s="122"/>
      <c r="AF85" s="106"/>
      <c r="AG85" s="106"/>
      <c r="AH85" s="106"/>
      <c r="AI85" s="106"/>
      <c r="AJ85" s="106"/>
      <c r="AK85" s="106"/>
      <c r="AL85" s="106"/>
      <c r="AM85" s="106"/>
      <c r="AN85" s="106"/>
      <c r="AO85" s="124"/>
      <c r="AP85" s="124"/>
      <c r="AQ85" s="124"/>
      <c r="AR85" s="124"/>
      <c r="AS85" s="124"/>
    </row>
    <row r="86" spans="1:52" s="22" customFormat="1" ht="18.600000000000001" customHeight="1" x14ac:dyDescent="0.25">
      <c r="D86" s="148"/>
      <c r="E86" s="148"/>
      <c r="F86" s="148"/>
      <c r="G86" s="148"/>
      <c r="H86" s="148"/>
      <c r="I86" s="148"/>
      <c r="J86" s="148"/>
      <c r="K86" s="148"/>
      <c r="L86" s="148"/>
      <c r="M86" s="148"/>
      <c r="N86" s="148"/>
      <c r="O86" s="148"/>
      <c r="P86" s="148"/>
      <c r="Q86" s="150"/>
      <c r="R86" s="150"/>
      <c r="S86" s="150"/>
      <c r="T86" s="150"/>
      <c r="U86" s="150"/>
      <c r="V86" s="25"/>
      <c r="W86" s="25"/>
      <c r="X86" s="19"/>
      <c r="Y86" s="25"/>
      <c r="Z86" s="14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24">
        <f>(AO84*(K50+K50))/(K50*K50)</f>
        <v>3.6666666666666665</v>
      </c>
      <c r="AP86" s="124"/>
      <c r="AQ86" s="124"/>
      <c r="AR86" s="124"/>
      <c r="AS86" s="124"/>
    </row>
    <row r="87" spans="1:52" s="22" customFormat="1" ht="18.600000000000001" customHeight="1" x14ac:dyDescent="0.25">
      <c r="A87" s="17"/>
      <c r="B87" s="23"/>
      <c r="C87" s="13"/>
      <c r="D87" s="149" t="s">
        <v>6</v>
      </c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50"/>
      <c r="R87" s="150"/>
      <c r="S87" s="150"/>
      <c r="T87" s="150"/>
      <c r="U87" s="150"/>
      <c r="X87" s="26"/>
      <c r="Y87" s="26"/>
      <c r="Z87" s="14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24"/>
      <c r="AP87" s="124"/>
      <c r="AQ87" s="124"/>
      <c r="AR87" s="124"/>
      <c r="AS87" s="124"/>
      <c r="AU87" s="56"/>
      <c r="AV87" s="56"/>
      <c r="AW87" s="56"/>
      <c r="AX87" s="56"/>
      <c r="AY87" s="56"/>
      <c r="AZ87" s="56"/>
    </row>
    <row r="88" spans="1:52" s="22" customFormat="1" ht="18.600000000000001" customHeight="1" x14ac:dyDescent="0.25"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50"/>
      <c r="R88" s="150"/>
      <c r="S88" s="150"/>
      <c r="T88" s="150"/>
      <c r="U88" s="150"/>
      <c r="X88" s="26"/>
      <c r="Y88" s="26"/>
      <c r="Z88" s="14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24">
        <f>SQRT(AO86)</f>
        <v>1.9148542155126762</v>
      </c>
      <c r="AP88" s="124"/>
      <c r="AQ88" s="124"/>
      <c r="AR88" s="124"/>
      <c r="AS88" s="124"/>
      <c r="AU88" s="56"/>
      <c r="AV88" s="56"/>
      <c r="AW88" s="56"/>
      <c r="AX88" s="56"/>
      <c r="AY88" s="56"/>
      <c r="AZ88" s="56"/>
    </row>
    <row r="89" spans="1:52" s="22" customFormat="1" ht="18.600000000000001" customHeight="1" x14ac:dyDescent="0.25">
      <c r="A89" s="13"/>
      <c r="B89" s="13"/>
      <c r="C89" s="13"/>
      <c r="D89" s="13"/>
      <c r="U89" s="32"/>
      <c r="V89" s="32"/>
      <c r="W89" s="36"/>
      <c r="X89" s="36"/>
      <c r="Y89" s="36"/>
      <c r="Z89" s="14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24"/>
      <c r="AP89" s="124"/>
      <c r="AQ89" s="124"/>
      <c r="AR89" s="124"/>
      <c r="AS89" s="124"/>
      <c r="AU89" s="56"/>
      <c r="AV89" s="56"/>
      <c r="AW89" s="56"/>
      <c r="AX89" s="56"/>
      <c r="AY89" s="56"/>
      <c r="AZ89" s="56"/>
    </row>
    <row r="90" spans="1:52" s="22" customFormat="1" ht="18.600000000000001" customHeight="1" x14ac:dyDescent="0.25">
      <c r="A90" s="69" t="s">
        <v>20</v>
      </c>
      <c r="B90" s="69"/>
      <c r="C90" s="69"/>
      <c r="D90" s="69"/>
      <c r="E90" s="69"/>
      <c r="F90" s="153" t="str">
        <f>IF(Q87&lt;Q85,AA121,AA118)</f>
        <v>Если t расч. &gt; t табл, разница средних результатов является значимой. Определяют доверительный интервал для разности соответствующих генеральных средних х̅1  и х̅2.</v>
      </c>
      <c r="G90" s="153"/>
      <c r="H90" s="153"/>
      <c r="I90" s="153"/>
      <c r="J90" s="153"/>
      <c r="K90" s="153"/>
      <c r="L90" s="153"/>
      <c r="M90" s="153"/>
      <c r="N90" s="153"/>
      <c r="O90" s="153"/>
      <c r="P90" s="153"/>
      <c r="Q90" s="153"/>
      <c r="R90" s="153"/>
      <c r="S90" s="153"/>
      <c r="T90" s="153"/>
      <c r="U90" s="153"/>
      <c r="V90" s="153"/>
      <c r="W90" s="153"/>
      <c r="X90" s="153"/>
      <c r="Y90" s="153"/>
      <c r="Z90" s="153"/>
      <c r="AA90" s="105" t="s">
        <v>6</v>
      </c>
      <c r="AB90" s="105"/>
      <c r="AC90" s="105"/>
      <c r="AD90" s="105"/>
      <c r="AE90" s="105"/>
      <c r="AF90" s="106"/>
      <c r="AG90" s="106"/>
      <c r="AH90" s="106"/>
      <c r="AI90" s="106"/>
      <c r="AJ90" s="106"/>
      <c r="AK90" s="106"/>
      <c r="AL90" s="106"/>
      <c r="AM90" s="106"/>
      <c r="AN90" s="106"/>
      <c r="AO90" s="151">
        <f>ABS(K52-Q52)/AO88</f>
        <v>0.5222329678670935</v>
      </c>
      <c r="AP90" s="151"/>
      <c r="AQ90" s="151"/>
      <c r="AR90" s="151"/>
      <c r="AS90" s="151"/>
      <c r="AU90" s="56"/>
      <c r="AV90" s="56"/>
      <c r="AW90" s="56"/>
      <c r="AX90" s="56"/>
      <c r="AY90" s="56"/>
      <c r="AZ90" s="56"/>
    </row>
    <row r="91" spans="1:52" s="22" customFormat="1" ht="18.600000000000001" customHeight="1" x14ac:dyDescent="0.25">
      <c r="F91" s="153"/>
      <c r="G91" s="153"/>
      <c r="H91" s="153"/>
      <c r="I91" s="153"/>
      <c r="J91" s="153"/>
      <c r="K91" s="153"/>
      <c r="L91" s="153"/>
      <c r="M91" s="153"/>
      <c r="N91" s="153"/>
      <c r="O91" s="153"/>
      <c r="P91" s="153"/>
      <c r="Q91" s="153"/>
      <c r="R91" s="153"/>
      <c r="S91" s="153"/>
      <c r="T91" s="153"/>
      <c r="U91" s="153"/>
      <c r="V91" s="153"/>
      <c r="W91" s="153"/>
      <c r="X91" s="153"/>
      <c r="Y91" s="153"/>
      <c r="Z91" s="153"/>
      <c r="AA91" s="105"/>
      <c r="AB91" s="105"/>
      <c r="AC91" s="105"/>
      <c r="AD91" s="105"/>
      <c r="AE91" s="105"/>
      <c r="AF91" s="106"/>
      <c r="AG91" s="106"/>
      <c r="AH91" s="106"/>
      <c r="AI91" s="106"/>
      <c r="AJ91" s="106"/>
      <c r="AK91" s="106"/>
      <c r="AL91" s="106"/>
      <c r="AM91" s="106"/>
      <c r="AN91" s="106"/>
      <c r="AO91" s="151"/>
      <c r="AP91" s="151"/>
      <c r="AQ91" s="151"/>
      <c r="AR91" s="151"/>
      <c r="AS91" s="151"/>
      <c r="AU91" s="56"/>
      <c r="AV91" s="56"/>
      <c r="AW91" s="56"/>
      <c r="AX91" s="56"/>
      <c r="AY91" s="56"/>
      <c r="AZ91" s="56"/>
    </row>
    <row r="92" spans="1:52" s="22" customFormat="1" ht="18.600000000000001" customHeight="1" x14ac:dyDescent="0.25">
      <c r="F92" s="153"/>
      <c r="G92" s="153"/>
      <c r="H92" s="153"/>
      <c r="I92" s="153"/>
      <c r="J92" s="153"/>
      <c r="K92" s="153"/>
      <c r="L92" s="153"/>
      <c r="M92" s="153"/>
      <c r="N92" s="153"/>
      <c r="O92" s="153"/>
      <c r="P92" s="153"/>
      <c r="Q92" s="153"/>
      <c r="R92" s="153"/>
      <c r="S92" s="153"/>
      <c r="T92" s="153"/>
      <c r="U92" s="153"/>
      <c r="V92" s="153"/>
      <c r="W92" s="153"/>
      <c r="X92" s="153"/>
      <c r="Y92" s="153"/>
      <c r="Z92" s="153"/>
      <c r="AA92" s="106" t="s">
        <v>25</v>
      </c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24">
        <f>K50+K50-2</f>
        <v>40</v>
      </c>
      <c r="AP92" s="124"/>
      <c r="AQ92" s="124"/>
      <c r="AR92" s="124"/>
      <c r="AS92" s="124"/>
      <c r="AU92" s="56"/>
      <c r="AV92" s="56"/>
      <c r="AW92" s="56"/>
      <c r="AX92" s="56"/>
      <c r="AY92" s="56"/>
      <c r="AZ92" s="56"/>
    </row>
    <row r="93" spans="1:52" s="48" customFormat="1" ht="18.600000000000001" customHeight="1" x14ac:dyDescent="0.25">
      <c r="F93" s="153"/>
      <c r="G93" s="153"/>
      <c r="H93" s="153"/>
      <c r="I93" s="153"/>
      <c r="J93" s="153"/>
      <c r="K93" s="153"/>
      <c r="L93" s="153"/>
      <c r="M93" s="153"/>
      <c r="N93" s="153"/>
      <c r="O93" s="153"/>
      <c r="P93" s="153"/>
      <c r="Q93" s="153"/>
      <c r="R93" s="153"/>
      <c r="S93" s="153"/>
      <c r="T93" s="153"/>
      <c r="U93" s="153"/>
      <c r="V93" s="153"/>
      <c r="W93" s="153"/>
      <c r="X93" s="153"/>
      <c r="Y93" s="153"/>
      <c r="Z93" s="153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24"/>
      <c r="AP93" s="124"/>
      <c r="AQ93" s="124"/>
      <c r="AR93" s="124"/>
      <c r="AS93" s="124"/>
      <c r="AT93" s="1"/>
      <c r="AU93" s="56"/>
      <c r="AV93" s="56"/>
      <c r="AW93" s="56"/>
      <c r="AX93" s="56"/>
      <c r="AY93" s="56"/>
      <c r="AZ93" s="56"/>
    </row>
    <row r="94" spans="1:52" s="48" customFormat="1" ht="18.600000000000001" customHeight="1" x14ac:dyDescent="0.25"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147" t="s">
        <v>24</v>
      </c>
      <c r="AB94" s="147"/>
      <c r="AC94" s="147"/>
      <c r="AD94" s="147"/>
      <c r="AE94" s="147"/>
      <c r="AF94" s="106"/>
      <c r="AG94" s="106"/>
      <c r="AH94" s="106"/>
      <c r="AI94" s="106"/>
      <c r="AJ94" s="106"/>
      <c r="AK94" s="106"/>
      <c r="AL94" s="106"/>
      <c r="AM94" s="106"/>
      <c r="AN94" s="106"/>
      <c r="AO94" s="151">
        <f>_xlfn.T.INV.2T(0.05,AO92)</f>
        <v>2.0210753903062737</v>
      </c>
      <c r="AP94" s="151"/>
      <c r="AQ94" s="151"/>
      <c r="AR94" s="151"/>
      <c r="AS94" s="151"/>
      <c r="AT94" s="1"/>
      <c r="AU94" s="56"/>
      <c r="AV94" s="56"/>
      <c r="AW94" s="56"/>
      <c r="AX94" s="56"/>
      <c r="AY94" s="56"/>
      <c r="AZ94" s="56"/>
    </row>
    <row r="95" spans="1:52" s="48" customFormat="1" ht="18.600000000000001" customHeight="1" x14ac:dyDescent="0.25">
      <c r="A95" s="30" t="s">
        <v>88</v>
      </c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147"/>
      <c r="AB95" s="147"/>
      <c r="AC95" s="147"/>
      <c r="AD95" s="147"/>
      <c r="AE95" s="147"/>
      <c r="AF95" s="106"/>
      <c r="AG95" s="106"/>
      <c r="AH95" s="106"/>
      <c r="AI95" s="106"/>
      <c r="AJ95" s="106"/>
      <c r="AK95" s="106"/>
      <c r="AL95" s="106"/>
      <c r="AM95" s="106"/>
      <c r="AN95" s="106"/>
      <c r="AO95" s="151"/>
      <c r="AP95" s="151"/>
      <c r="AQ95" s="151"/>
      <c r="AR95" s="151"/>
      <c r="AS95" s="151"/>
      <c r="AT95" s="1"/>
      <c r="AU95" s="56"/>
      <c r="AV95" s="56"/>
      <c r="AW95" s="56"/>
      <c r="AX95" s="56"/>
      <c r="AY95" s="56"/>
      <c r="AZ95" s="56"/>
    </row>
    <row r="96" spans="1:52" s="48" customFormat="1" ht="18.600000000000001" customHeight="1" x14ac:dyDescent="0.25"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</row>
    <row r="97" spans="1:52" ht="18.600000000000001" customHeight="1" thickBot="1" x14ac:dyDescent="0.3">
      <c r="AY97" s="8"/>
      <c r="AZ97" s="8"/>
    </row>
    <row r="98" spans="1:52" ht="18.75" customHeight="1" x14ac:dyDescent="0.25">
      <c r="AA98" s="108" t="s">
        <v>31</v>
      </c>
      <c r="AB98" s="109"/>
      <c r="AC98" s="109"/>
      <c r="AD98" s="109"/>
      <c r="AE98" s="109"/>
      <c r="AF98" s="109"/>
      <c r="AG98" s="109"/>
      <c r="AH98" s="109"/>
      <c r="AI98" s="109"/>
      <c r="AJ98" s="112">
        <f>ABS(K52-Q52)-AO94*AO88</f>
        <v>-2.8700647309968956</v>
      </c>
      <c r="AK98" s="112"/>
      <c r="AL98" s="113"/>
      <c r="AM98" s="116" t="s">
        <v>32</v>
      </c>
      <c r="AN98" s="116" t="s">
        <v>33</v>
      </c>
      <c r="AO98" s="116"/>
      <c r="AP98" s="116"/>
      <c r="AQ98" s="116" t="s">
        <v>32</v>
      </c>
      <c r="AR98" s="118">
        <f>ABS(K52-Q52)+AO94*AO88</f>
        <v>4.8700647309968961</v>
      </c>
      <c r="AS98" s="118"/>
      <c r="AT98" s="119"/>
      <c r="AY98" s="21"/>
      <c r="AZ98" s="21"/>
    </row>
    <row r="99" spans="1:52" ht="18.75" customHeight="1" thickBot="1" x14ac:dyDescent="0.3">
      <c r="AA99" s="110"/>
      <c r="AB99" s="111"/>
      <c r="AC99" s="111"/>
      <c r="AD99" s="111"/>
      <c r="AE99" s="111"/>
      <c r="AF99" s="111"/>
      <c r="AG99" s="111"/>
      <c r="AH99" s="111"/>
      <c r="AI99" s="111"/>
      <c r="AJ99" s="114"/>
      <c r="AK99" s="114"/>
      <c r="AL99" s="115"/>
      <c r="AM99" s="117"/>
      <c r="AN99" s="117"/>
      <c r="AO99" s="117"/>
      <c r="AP99" s="117"/>
      <c r="AQ99" s="117"/>
      <c r="AR99" s="120"/>
      <c r="AS99" s="120"/>
      <c r="AT99" s="121"/>
      <c r="AY99" s="21"/>
      <c r="AZ99" s="21"/>
    </row>
    <row r="100" spans="1:52" ht="18.75" customHeight="1" x14ac:dyDescent="0.25">
      <c r="AY100" s="21"/>
      <c r="AZ100" s="21"/>
    </row>
    <row r="101" spans="1:52" ht="18.75" customHeight="1" x14ac:dyDescent="0.25">
      <c r="A101" s="17" t="s">
        <v>28</v>
      </c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152" t="str">
        <f>IF(Q87&lt;Q85,"Установленные требования НД производителя были выполнены.","Результаты, полученные в ИЛ, входят в диапазон определения показателя в соответствии со спецификацией производителя.")</f>
        <v>Результаты, полученные в ИЛ, входят в диапазон определения показателя в соответствии со спецификацией производителя.</v>
      </c>
      <c r="N101" s="152"/>
      <c r="O101" s="152"/>
      <c r="P101" s="152"/>
      <c r="Q101" s="152"/>
      <c r="R101" s="152"/>
      <c r="S101" s="152"/>
      <c r="T101" s="152"/>
      <c r="U101" s="152"/>
      <c r="V101" s="152"/>
      <c r="W101" s="152"/>
      <c r="X101" s="152"/>
      <c r="Y101" s="152"/>
      <c r="Z101" s="152"/>
      <c r="AA101" s="90" t="s">
        <v>42</v>
      </c>
      <c r="AB101" s="91"/>
      <c r="AC101" s="91"/>
      <c r="AD101" s="91"/>
      <c r="AE101" s="91"/>
      <c r="AF101" s="91"/>
      <c r="AG101" s="91"/>
      <c r="AH101" s="14"/>
      <c r="AI101" s="14"/>
      <c r="AJ101" s="14"/>
      <c r="AK101" s="14"/>
      <c r="AL101" s="14"/>
      <c r="AM101" s="14"/>
      <c r="AN101" s="14"/>
      <c r="AO101" s="18"/>
      <c r="AP101" s="18"/>
      <c r="AQ101" s="18"/>
      <c r="AR101" s="18"/>
      <c r="AS101" s="18"/>
      <c r="AT101" s="14"/>
      <c r="AU101" s="14"/>
      <c r="AV101" s="14"/>
      <c r="AW101" s="22"/>
    </row>
    <row r="102" spans="1:52" ht="18.75" customHeight="1" x14ac:dyDescent="0.25">
      <c r="A102" s="31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152"/>
      <c r="N102" s="152"/>
      <c r="O102" s="152"/>
      <c r="P102" s="152"/>
      <c r="Q102" s="152"/>
      <c r="R102" s="152"/>
      <c r="S102" s="152"/>
      <c r="T102" s="152"/>
      <c r="U102" s="152"/>
      <c r="V102" s="152"/>
      <c r="W102" s="152"/>
      <c r="X102" s="152"/>
      <c r="Y102" s="152"/>
      <c r="Z102" s="152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8"/>
      <c r="AP102" s="18"/>
      <c r="AQ102" s="18"/>
      <c r="AR102" s="18"/>
      <c r="AS102" s="18"/>
      <c r="AT102" s="14"/>
      <c r="AU102" s="14"/>
      <c r="AV102" s="14"/>
      <c r="AW102" s="22"/>
    </row>
    <row r="103" spans="1:52" ht="18.75" customHeight="1" x14ac:dyDescent="0.25">
      <c r="A103" s="30"/>
      <c r="B103" s="30"/>
      <c r="C103" s="30"/>
      <c r="D103" s="25"/>
      <c r="E103" s="25"/>
      <c r="F103" s="25"/>
      <c r="G103" s="25"/>
      <c r="H103" s="25"/>
      <c r="I103" s="25"/>
      <c r="J103" s="25"/>
      <c r="K103" s="25"/>
      <c r="L103" s="25"/>
      <c r="M103" s="152"/>
      <c r="N103" s="152"/>
      <c r="O103" s="152"/>
      <c r="P103" s="152"/>
      <c r="Q103" s="152"/>
      <c r="R103" s="152"/>
      <c r="S103" s="152"/>
      <c r="T103" s="152"/>
      <c r="U103" s="152"/>
      <c r="V103" s="152"/>
      <c r="W103" s="152"/>
      <c r="X103" s="152"/>
      <c r="Y103" s="152"/>
      <c r="Z103" s="152"/>
      <c r="AA103" s="122"/>
      <c r="AB103" s="122"/>
      <c r="AC103" s="122"/>
      <c r="AD103" s="122"/>
      <c r="AE103" s="122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24">
        <f>(K53/K50)+(Q53/K50)</f>
        <v>3.6666666666666665</v>
      </c>
      <c r="AP103" s="124"/>
      <c r="AQ103" s="124"/>
      <c r="AR103" s="124"/>
      <c r="AS103" s="124"/>
      <c r="AT103" s="14"/>
      <c r="AU103" s="14"/>
      <c r="AV103" s="14"/>
      <c r="AW103" s="22"/>
    </row>
    <row r="104" spans="1:52" ht="18.75" customHeight="1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152"/>
      <c r="N104" s="152"/>
      <c r="O104" s="152"/>
      <c r="P104" s="152"/>
      <c r="Q104" s="152"/>
      <c r="R104" s="152"/>
      <c r="S104" s="152"/>
      <c r="T104" s="152"/>
      <c r="U104" s="152"/>
      <c r="V104" s="152"/>
      <c r="W104" s="152"/>
      <c r="X104" s="152"/>
      <c r="Y104" s="152"/>
      <c r="Z104" s="152"/>
      <c r="AA104" s="123"/>
      <c r="AB104" s="123"/>
      <c r="AC104" s="123"/>
      <c r="AD104" s="123"/>
      <c r="AE104" s="123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24"/>
      <c r="AP104" s="124"/>
      <c r="AQ104" s="124"/>
      <c r="AR104" s="124"/>
      <c r="AS104" s="124"/>
      <c r="AT104" s="14"/>
      <c r="AU104" s="14"/>
      <c r="AV104" s="14"/>
      <c r="AW104" s="22"/>
    </row>
    <row r="105" spans="1:52" s="48" customFormat="1" ht="18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22"/>
      <c r="AB105" s="122"/>
      <c r="AC105" s="122"/>
      <c r="AD105" s="122"/>
      <c r="AE105" s="122"/>
      <c r="AF105" s="129"/>
      <c r="AG105" s="129"/>
      <c r="AH105" s="129"/>
      <c r="AI105" s="129"/>
      <c r="AJ105" s="129"/>
      <c r="AK105" s="129"/>
      <c r="AL105" s="129"/>
      <c r="AM105" s="129"/>
      <c r="AN105" s="130"/>
      <c r="AO105" s="133">
        <f>SQRT(AO103)</f>
        <v>1.9148542155126762</v>
      </c>
      <c r="AP105" s="134"/>
      <c r="AQ105" s="134"/>
      <c r="AR105" s="134"/>
      <c r="AS105" s="135"/>
      <c r="AT105" s="14"/>
      <c r="AU105" s="14"/>
      <c r="AV105" s="14"/>
    </row>
    <row r="106" spans="1:52" s="48" customFormat="1" ht="18.75" customHeight="1" x14ac:dyDescent="0.25">
      <c r="A106" s="58" t="s">
        <v>57</v>
      </c>
      <c r="B106" s="58"/>
      <c r="C106" s="58"/>
      <c r="D106" s="58"/>
      <c r="E106" s="58"/>
      <c r="F106" s="58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122"/>
      <c r="AB106" s="122"/>
      <c r="AC106" s="122"/>
      <c r="AD106" s="122"/>
      <c r="AE106" s="122"/>
      <c r="AF106" s="131"/>
      <c r="AG106" s="131"/>
      <c r="AH106" s="131"/>
      <c r="AI106" s="131"/>
      <c r="AJ106" s="131"/>
      <c r="AK106" s="131"/>
      <c r="AL106" s="131"/>
      <c r="AM106" s="131"/>
      <c r="AN106" s="132"/>
      <c r="AO106" s="136"/>
      <c r="AP106" s="137"/>
      <c r="AQ106" s="137"/>
      <c r="AR106" s="137"/>
      <c r="AS106" s="138"/>
      <c r="AT106" s="14"/>
      <c r="AU106" s="14"/>
      <c r="AV106" s="14"/>
    </row>
    <row r="107" spans="1:52" ht="18.75" customHeight="1" x14ac:dyDescent="0.2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209" t="s">
        <v>26</v>
      </c>
      <c r="AB107" s="209"/>
      <c r="AC107" s="209"/>
      <c r="AD107" s="209"/>
      <c r="AE107" s="209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39">
        <f>(K50+K50-2)*(0.5+AV107)</f>
        <v>40</v>
      </c>
      <c r="AP107" s="139"/>
      <c r="AQ107" s="139"/>
      <c r="AR107" s="139"/>
      <c r="AS107" s="139"/>
      <c r="AT107" s="103" t="s">
        <v>27</v>
      </c>
      <c r="AU107" s="104"/>
      <c r="AV107" s="102">
        <f>(K53*Q53)/(K54^4+Q54^4)</f>
        <v>0.5</v>
      </c>
      <c r="AW107" s="102"/>
    </row>
    <row r="108" spans="1:52" ht="18.75" customHeight="1" x14ac:dyDescent="0.25">
      <c r="AA108" s="210"/>
      <c r="AB108" s="210"/>
      <c r="AC108" s="210"/>
      <c r="AD108" s="210"/>
      <c r="AE108" s="210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39"/>
      <c r="AP108" s="139"/>
      <c r="AQ108" s="139"/>
      <c r="AR108" s="139"/>
      <c r="AS108" s="139"/>
      <c r="AT108" s="103"/>
      <c r="AU108" s="104"/>
      <c r="AV108" s="102"/>
      <c r="AW108" s="102"/>
    </row>
    <row r="109" spans="1:52" ht="18.75" customHeight="1" x14ac:dyDescent="0.25">
      <c r="AA109" s="105" t="s">
        <v>6</v>
      </c>
      <c r="AB109" s="105"/>
      <c r="AC109" s="105"/>
      <c r="AD109" s="105"/>
      <c r="AE109" s="105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7">
        <f>ABS(K52-Q52)/AO105</f>
        <v>0.5222329678670935</v>
      </c>
      <c r="AP109" s="107"/>
      <c r="AQ109" s="107"/>
      <c r="AR109" s="107"/>
      <c r="AS109" s="107"/>
      <c r="AT109" s="14"/>
      <c r="AU109" s="14"/>
      <c r="AV109" s="14"/>
      <c r="AW109" s="22"/>
    </row>
    <row r="110" spans="1:52" ht="18.75" customHeight="1" x14ac:dyDescent="0.25">
      <c r="AA110" s="105"/>
      <c r="AB110" s="105"/>
      <c r="AC110" s="105"/>
      <c r="AD110" s="105"/>
      <c r="AE110" s="105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7"/>
      <c r="AP110" s="107"/>
      <c r="AQ110" s="107"/>
      <c r="AR110" s="107"/>
      <c r="AS110" s="107"/>
      <c r="AT110" s="14"/>
      <c r="AU110" s="14"/>
      <c r="AV110" s="14"/>
      <c r="AW110" s="22"/>
    </row>
    <row r="111" spans="1:52" ht="18.75" customHeight="1" x14ac:dyDescent="0.25">
      <c r="A111" s="30"/>
      <c r="B111" s="30"/>
      <c r="C111" s="30"/>
      <c r="D111" s="30"/>
      <c r="E111" s="30"/>
      <c r="F111" s="30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78"/>
      <c r="X111" s="78"/>
      <c r="Y111" s="78"/>
      <c r="Z111" s="78"/>
      <c r="AA111" s="146" t="s">
        <v>24</v>
      </c>
      <c r="AB111" s="147"/>
      <c r="AC111" s="147"/>
      <c r="AD111" s="147"/>
      <c r="AE111" s="147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7">
        <f>_xlfn.T.INV.2T(0.05,AO107)</f>
        <v>2.0210753903062737</v>
      </c>
      <c r="AP111" s="107"/>
      <c r="AQ111" s="107"/>
      <c r="AR111" s="107"/>
      <c r="AS111" s="107"/>
      <c r="AT111" s="14"/>
      <c r="AU111" s="14"/>
      <c r="AV111" s="14"/>
      <c r="AW111" s="22"/>
    </row>
    <row r="112" spans="1:52" ht="18.75" customHeight="1" x14ac:dyDescent="0.25">
      <c r="A112" s="128" t="s">
        <v>29</v>
      </c>
      <c r="B112" s="128"/>
      <c r="C112" s="128"/>
      <c r="D112" s="128"/>
      <c r="E112" s="128"/>
      <c r="F112" s="128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4"/>
      <c r="U112" s="41"/>
      <c r="V112" s="41"/>
      <c r="W112" s="126" t="s">
        <v>76</v>
      </c>
      <c r="X112" s="126"/>
      <c r="Y112" s="126"/>
      <c r="Z112" s="126"/>
      <c r="AA112" s="147"/>
      <c r="AB112" s="147"/>
      <c r="AC112" s="147"/>
      <c r="AD112" s="147"/>
      <c r="AE112" s="147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7"/>
      <c r="AP112" s="107"/>
      <c r="AQ112" s="107"/>
      <c r="AR112" s="107"/>
      <c r="AS112" s="107"/>
      <c r="AT112" s="14"/>
      <c r="AU112" s="14"/>
      <c r="AV112" s="14"/>
      <c r="AW112" s="22"/>
    </row>
    <row r="113" spans="1:49" ht="18.75" customHeight="1" x14ac:dyDescent="0.25">
      <c r="A113" s="128" t="s">
        <v>30</v>
      </c>
      <c r="B113" s="128"/>
      <c r="C113" s="128"/>
      <c r="D113" s="128"/>
      <c r="E113" s="128"/>
      <c r="F113" s="128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4"/>
      <c r="U113" s="45"/>
      <c r="V113" s="45"/>
      <c r="W113" s="127" t="s">
        <v>76</v>
      </c>
      <c r="X113" s="127"/>
      <c r="Y113" s="127"/>
      <c r="Z113" s="127"/>
    </row>
    <row r="114" spans="1:49" ht="18.75" customHeight="1" thickBot="1" x14ac:dyDescent="0.3"/>
    <row r="115" spans="1:49" ht="18.75" customHeight="1" x14ac:dyDescent="0.25">
      <c r="AA115" s="108" t="s">
        <v>31</v>
      </c>
      <c r="AB115" s="109"/>
      <c r="AC115" s="109"/>
      <c r="AD115" s="109"/>
      <c r="AE115" s="109"/>
      <c r="AF115" s="109"/>
      <c r="AG115" s="109"/>
      <c r="AH115" s="109"/>
      <c r="AI115" s="109"/>
      <c r="AJ115" s="112">
        <f>ABS(K52-Q52)-AO111*AO105</f>
        <v>-2.8700647309968956</v>
      </c>
      <c r="AK115" s="112"/>
      <c r="AL115" s="113"/>
      <c r="AM115" s="116" t="s">
        <v>32</v>
      </c>
      <c r="AN115" s="116" t="s">
        <v>33</v>
      </c>
      <c r="AO115" s="116"/>
      <c r="AP115" s="116"/>
      <c r="AQ115" s="116" t="s">
        <v>32</v>
      </c>
      <c r="AR115" s="140">
        <f>ABS(K52-Q52)+AO111*AO105</f>
        <v>4.8700647309968961</v>
      </c>
      <c r="AS115" s="141"/>
      <c r="AT115" s="142"/>
    </row>
    <row r="116" spans="1:49" ht="18.75" customHeight="1" thickBot="1" x14ac:dyDescent="0.3">
      <c r="AA116" s="110"/>
      <c r="AB116" s="111"/>
      <c r="AC116" s="111"/>
      <c r="AD116" s="111"/>
      <c r="AE116" s="111"/>
      <c r="AF116" s="111"/>
      <c r="AG116" s="111"/>
      <c r="AH116" s="111"/>
      <c r="AI116" s="111"/>
      <c r="AJ116" s="114"/>
      <c r="AK116" s="114"/>
      <c r="AL116" s="115"/>
      <c r="AM116" s="117"/>
      <c r="AN116" s="117"/>
      <c r="AO116" s="117"/>
      <c r="AP116" s="117"/>
      <c r="AQ116" s="117"/>
      <c r="AR116" s="143"/>
      <c r="AS116" s="144"/>
      <c r="AT116" s="145"/>
    </row>
    <row r="118" spans="1:49" ht="18.75" customHeight="1" x14ac:dyDescent="0.25">
      <c r="AA118" s="125" t="s">
        <v>44</v>
      </c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</row>
    <row r="119" spans="1:49" ht="18.75" customHeight="1" x14ac:dyDescent="0.25"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</row>
    <row r="120" spans="1:49" ht="18.75" customHeight="1" x14ac:dyDescent="0.25"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</row>
    <row r="121" spans="1:49" ht="18.75" customHeight="1" x14ac:dyDescent="0.25">
      <c r="AA121" s="125" t="s">
        <v>43</v>
      </c>
      <c r="AB121" s="125"/>
      <c r="AC121" s="125"/>
      <c r="AD121" s="125"/>
      <c r="AE121" s="125"/>
      <c r="AF121" s="125"/>
      <c r="AG121" s="125"/>
      <c r="AH121" s="125"/>
      <c r="AI121" s="125"/>
      <c r="AJ121" s="125"/>
      <c r="AK121" s="125"/>
      <c r="AL121" s="125"/>
      <c r="AM121" s="125"/>
      <c r="AN121" s="125"/>
      <c r="AO121" s="125"/>
      <c r="AP121" s="125"/>
      <c r="AQ121" s="125"/>
      <c r="AR121" s="125"/>
      <c r="AS121" s="125"/>
      <c r="AT121" s="125"/>
      <c r="AU121" s="125"/>
      <c r="AV121" s="14"/>
      <c r="AW121" s="22"/>
    </row>
    <row r="122" spans="1:49" ht="18.75" customHeight="1" x14ac:dyDescent="0.25">
      <c r="AA122" s="125"/>
      <c r="AB122" s="125"/>
      <c r="AC122" s="125"/>
      <c r="AD122" s="125"/>
      <c r="AE122" s="125"/>
      <c r="AF122" s="125"/>
      <c r="AG122" s="125"/>
      <c r="AH122" s="125"/>
      <c r="AI122" s="125"/>
      <c r="AJ122" s="125"/>
      <c r="AK122" s="125"/>
      <c r="AL122" s="125"/>
      <c r="AM122" s="125"/>
      <c r="AN122" s="125"/>
      <c r="AO122" s="125"/>
      <c r="AP122" s="125"/>
      <c r="AQ122" s="125"/>
      <c r="AR122" s="125"/>
      <c r="AS122" s="125"/>
      <c r="AT122" s="125"/>
      <c r="AU122" s="125"/>
      <c r="AV122" s="14"/>
      <c r="AW122" s="22"/>
    </row>
    <row r="123" spans="1:49" ht="18.75" customHeight="1" x14ac:dyDescent="0.25">
      <c r="AA123" s="161" t="s">
        <v>31</v>
      </c>
      <c r="AB123" s="161"/>
      <c r="AC123" s="161"/>
      <c r="AD123" s="161"/>
      <c r="AE123" s="161"/>
      <c r="AF123" s="161"/>
      <c r="AG123" s="161"/>
      <c r="AH123" s="161"/>
      <c r="AI123" s="161"/>
      <c r="AJ123" s="203">
        <f>AJ115</f>
        <v>-2.8700647309968956</v>
      </c>
      <c r="AK123" s="203"/>
      <c r="AL123" s="189"/>
      <c r="AM123" s="205" t="s">
        <v>32</v>
      </c>
      <c r="AN123" s="205" t="s">
        <v>33</v>
      </c>
      <c r="AO123" s="205"/>
      <c r="AP123" s="205"/>
      <c r="AQ123" s="205" t="s">
        <v>32</v>
      </c>
      <c r="AR123" s="170">
        <f>AR115</f>
        <v>4.8700647309968961</v>
      </c>
      <c r="AS123" s="98"/>
      <c r="AT123" s="98"/>
      <c r="AU123" s="14"/>
      <c r="AV123" s="14"/>
      <c r="AW123" s="22"/>
    </row>
    <row r="124" spans="1:49" ht="18.75" customHeight="1" x14ac:dyDescent="0.25">
      <c r="AA124" s="161"/>
      <c r="AB124" s="161"/>
      <c r="AC124" s="161"/>
      <c r="AD124" s="161"/>
      <c r="AE124" s="161"/>
      <c r="AF124" s="161"/>
      <c r="AG124" s="161"/>
      <c r="AH124" s="161"/>
      <c r="AI124" s="161"/>
      <c r="AJ124" s="203"/>
      <c r="AK124" s="203"/>
      <c r="AL124" s="189"/>
      <c r="AM124" s="206"/>
      <c r="AN124" s="206"/>
      <c r="AO124" s="206"/>
      <c r="AP124" s="206"/>
      <c r="AQ124" s="206"/>
      <c r="AR124" s="170"/>
      <c r="AS124" s="98"/>
      <c r="AT124" s="98"/>
      <c r="AU124" s="49"/>
    </row>
    <row r="125" spans="1:49" ht="18.75" customHeight="1" x14ac:dyDescent="0.25">
      <c r="AA125" s="161" t="s">
        <v>33</v>
      </c>
      <c r="AB125" s="161"/>
      <c r="AC125" s="161"/>
      <c r="AD125" s="161"/>
      <c r="AE125" s="161"/>
      <c r="AF125" s="161"/>
      <c r="AG125" s="161"/>
      <c r="AH125" s="161"/>
      <c r="AI125" s="161"/>
      <c r="AJ125" s="203">
        <f>ABS(K52-Q52)</f>
        <v>1</v>
      </c>
      <c r="AK125" s="203"/>
      <c r="AL125" s="203"/>
      <c r="AM125" s="204"/>
      <c r="AN125" s="204"/>
      <c r="AO125" s="204"/>
      <c r="AP125" s="204"/>
      <c r="AQ125" s="204"/>
      <c r="AR125" s="203"/>
      <c r="AS125" s="203"/>
      <c r="AT125" s="203"/>
    </row>
    <row r="127" spans="1:49" s="7" customFormat="1" ht="18.75" customHeight="1" x14ac:dyDescent="0.25">
      <c r="Z127" s="8"/>
    </row>
    <row r="128" spans="1:49" s="7" customFormat="1" ht="18.75" customHeight="1" x14ac:dyDescent="0.25">
      <c r="Z128" s="8"/>
    </row>
    <row r="129" spans="1:32" s="7" customFormat="1" ht="18.75" customHeight="1" x14ac:dyDescent="0.25">
      <c r="Z129" s="8"/>
      <c r="AA129" s="8"/>
      <c r="AB129" s="8"/>
      <c r="AC129" s="8"/>
      <c r="AD129" s="8"/>
      <c r="AE129" s="8"/>
      <c r="AF129" s="8"/>
    </row>
    <row r="130" spans="1:32" s="7" customFormat="1" ht="18.75" customHeight="1" x14ac:dyDescent="0.25">
      <c r="Z130" s="8"/>
      <c r="AA130" s="8"/>
      <c r="AB130" s="8"/>
      <c r="AC130" s="8"/>
      <c r="AD130" s="8"/>
      <c r="AE130" s="8"/>
      <c r="AF130" s="8"/>
    </row>
    <row r="131" spans="1:32" s="7" customFormat="1" ht="18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8"/>
      <c r="AA131" s="8"/>
      <c r="AB131" s="8"/>
      <c r="AC131" s="8"/>
      <c r="AD131" s="8"/>
      <c r="AE131" s="8"/>
      <c r="AF131" s="8"/>
    </row>
  </sheetData>
  <sortState ref="Q20:V41">
    <sortCondition ref="Q20"/>
  </sortState>
  <mergeCells count="362">
    <mergeCell ref="AE66:AG66"/>
    <mergeCell ref="AH66:AJ66"/>
    <mergeCell ref="AK66:AM66"/>
    <mergeCell ref="AH71:AZ74"/>
    <mergeCell ref="AH75:AZ77"/>
    <mergeCell ref="AA78:AZ80"/>
    <mergeCell ref="AE67:AG67"/>
    <mergeCell ref="AH67:AJ67"/>
    <mergeCell ref="AK67:AM67"/>
    <mergeCell ref="AE68:AG68"/>
    <mergeCell ref="AH68:AJ68"/>
    <mergeCell ref="AK68:AM68"/>
    <mergeCell ref="AE63:AG63"/>
    <mergeCell ref="AH63:AJ63"/>
    <mergeCell ref="AK63:AM63"/>
    <mergeCell ref="AE64:AG64"/>
    <mergeCell ref="AH64:AJ64"/>
    <mergeCell ref="AK64:AM64"/>
    <mergeCell ref="AE65:AG65"/>
    <mergeCell ref="AH65:AJ65"/>
    <mergeCell ref="AK65:AM65"/>
    <mergeCell ref="A56:E56"/>
    <mergeCell ref="A55:E55"/>
    <mergeCell ref="AA125:AI125"/>
    <mergeCell ref="AJ125:AT125"/>
    <mergeCell ref="AA123:AI124"/>
    <mergeCell ref="AJ123:AL124"/>
    <mergeCell ref="AN123:AP124"/>
    <mergeCell ref="AM123:AM124"/>
    <mergeCell ref="AQ123:AQ124"/>
    <mergeCell ref="AR123:AT124"/>
    <mergeCell ref="F55:J55"/>
    <mergeCell ref="F56:J56"/>
    <mergeCell ref="A82:Y83"/>
    <mergeCell ref="Q85:U86"/>
    <mergeCell ref="A58:Y60"/>
    <mergeCell ref="Q62:U63"/>
    <mergeCell ref="Q64:U65"/>
    <mergeCell ref="K62:P63"/>
    <mergeCell ref="K64:P65"/>
    <mergeCell ref="D62:J63"/>
    <mergeCell ref="D64:J65"/>
    <mergeCell ref="AO111:AS112"/>
    <mergeCell ref="AA107:AE108"/>
    <mergeCell ref="AD60:AD61"/>
    <mergeCell ref="AF19:AH19"/>
    <mergeCell ref="AC40:AE40"/>
    <mergeCell ref="AF20:AH20"/>
    <mergeCell ref="AF21:AH21"/>
    <mergeCell ref="AF22:AH22"/>
    <mergeCell ref="AF23:AH23"/>
    <mergeCell ref="AF24:AH24"/>
    <mergeCell ref="AF25:AH25"/>
    <mergeCell ref="AF26:AH26"/>
    <mergeCell ref="AF27:AH27"/>
    <mergeCell ref="AF28:AH28"/>
    <mergeCell ref="AC28:AE28"/>
    <mergeCell ref="AC29:AE29"/>
    <mergeCell ref="AC30:AE30"/>
    <mergeCell ref="AC31:AE31"/>
    <mergeCell ref="AC19:AE19"/>
    <mergeCell ref="AC20:AE20"/>
    <mergeCell ref="AC21:AE21"/>
    <mergeCell ref="AC22:AE22"/>
    <mergeCell ref="AC23:AE23"/>
    <mergeCell ref="AC25:AE25"/>
    <mergeCell ref="AC26:AE26"/>
    <mergeCell ref="AC27:AE27"/>
    <mergeCell ref="AF40:AH40"/>
    <mergeCell ref="E26:J26"/>
    <mergeCell ref="Q21:V21"/>
    <mergeCell ref="K21:P21"/>
    <mergeCell ref="K22:P22"/>
    <mergeCell ref="E22:J22"/>
    <mergeCell ref="E24:J24"/>
    <mergeCell ref="E25:J25"/>
    <mergeCell ref="K25:P25"/>
    <mergeCell ref="K26:P26"/>
    <mergeCell ref="Q25:V25"/>
    <mergeCell ref="Q26:V26"/>
    <mergeCell ref="E23:J23"/>
    <mergeCell ref="Q27:V27"/>
    <mergeCell ref="E27:J27"/>
    <mergeCell ref="K27:P27"/>
    <mergeCell ref="AK4:AV4"/>
    <mergeCell ref="K20:P20"/>
    <mergeCell ref="E20:J20"/>
    <mergeCell ref="Q22:V22"/>
    <mergeCell ref="Q20:V20"/>
    <mergeCell ref="K23:P23"/>
    <mergeCell ref="K24:P24"/>
    <mergeCell ref="Q23:V23"/>
    <mergeCell ref="Q24:V24"/>
    <mergeCell ref="AL19:AN19"/>
    <mergeCell ref="AO19:AQ19"/>
    <mergeCell ref="AL20:AN20"/>
    <mergeCell ref="AO20:AQ20"/>
    <mergeCell ref="Q19:V19"/>
    <mergeCell ref="AL21:AN21"/>
    <mergeCell ref="AL22:AN22"/>
    <mergeCell ref="AL23:AN23"/>
    <mergeCell ref="AL24:AN24"/>
    <mergeCell ref="AC24:AE24"/>
    <mergeCell ref="AU19:AW19"/>
    <mergeCell ref="E21:J21"/>
    <mergeCell ref="A54:E54"/>
    <mergeCell ref="F54:J54"/>
    <mergeCell ref="A53:E53"/>
    <mergeCell ref="F53:J53"/>
    <mergeCell ref="K53:P53"/>
    <mergeCell ref="E39:J39"/>
    <mergeCell ref="E37:J37"/>
    <mergeCell ref="K37:P37"/>
    <mergeCell ref="E38:J38"/>
    <mergeCell ref="K50:V50"/>
    <mergeCell ref="A50:J50"/>
    <mergeCell ref="Q52:V52"/>
    <mergeCell ref="Q54:V54"/>
    <mergeCell ref="K54:P54"/>
    <mergeCell ref="E35:J35"/>
    <mergeCell ref="E36:J36"/>
    <mergeCell ref="K36:P36"/>
    <mergeCell ref="Q36:V36"/>
    <mergeCell ref="Q39:V39"/>
    <mergeCell ref="Q53:V53"/>
    <mergeCell ref="E40:J40"/>
    <mergeCell ref="K40:P40"/>
    <mergeCell ref="Q40:V40"/>
    <mergeCell ref="K52:P52"/>
    <mergeCell ref="K38:P38"/>
    <mergeCell ref="Q38:V38"/>
    <mergeCell ref="K39:P39"/>
    <mergeCell ref="Q37:V37"/>
    <mergeCell ref="F52:J52"/>
    <mergeCell ref="A51:J51"/>
    <mergeCell ref="K51:P51"/>
    <mergeCell ref="Q51:V51"/>
    <mergeCell ref="E29:J29"/>
    <mergeCell ref="E34:J34"/>
    <mergeCell ref="K34:P34"/>
    <mergeCell ref="E31:J31"/>
    <mergeCell ref="K31:P31"/>
    <mergeCell ref="Q31:V31"/>
    <mergeCell ref="E32:J32"/>
    <mergeCell ref="Q32:V32"/>
    <mergeCell ref="E33:J33"/>
    <mergeCell ref="K33:P33"/>
    <mergeCell ref="K32:P32"/>
    <mergeCell ref="Q33:V33"/>
    <mergeCell ref="Q34:V34"/>
    <mergeCell ref="AO32:AQ32"/>
    <mergeCell ref="AO33:AQ33"/>
    <mergeCell ref="AO34:AQ34"/>
    <mergeCell ref="AO35:AQ35"/>
    <mergeCell ref="AO36:AQ36"/>
    <mergeCell ref="A1:Y1"/>
    <mergeCell ref="A2:Y2"/>
    <mergeCell ref="A3:Y3"/>
    <mergeCell ref="A4:Y4"/>
    <mergeCell ref="A6:Y6"/>
    <mergeCell ref="A7:Y7"/>
    <mergeCell ref="D17:D19"/>
    <mergeCell ref="J11:Y11"/>
    <mergeCell ref="K15:X15"/>
    <mergeCell ref="K13:X13"/>
    <mergeCell ref="E17:J19"/>
    <mergeCell ref="K17:V18"/>
    <mergeCell ref="K19:P19"/>
    <mergeCell ref="E28:J28"/>
    <mergeCell ref="K28:P28"/>
    <mergeCell ref="Q28:V28"/>
    <mergeCell ref="K35:P35"/>
    <mergeCell ref="Q35:V35"/>
    <mergeCell ref="E30:J30"/>
    <mergeCell ref="AA1:AJ1"/>
    <mergeCell ref="AK1:AP1"/>
    <mergeCell ref="AQ1:AV1"/>
    <mergeCell ref="AA4:AJ4"/>
    <mergeCell ref="AC17:AH18"/>
    <mergeCell ref="AL16:AQ18"/>
    <mergeCell ref="AF30:AH30"/>
    <mergeCell ref="AF31:AH31"/>
    <mergeCell ref="AL25:AN25"/>
    <mergeCell ref="AL26:AN26"/>
    <mergeCell ref="AL27:AN27"/>
    <mergeCell ref="AL28:AN28"/>
    <mergeCell ref="AL29:AN29"/>
    <mergeCell ref="AO21:AQ21"/>
    <mergeCell ref="AO22:AQ22"/>
    <mergeCell ref="AO23:AQ23"/>
    <mergeCell ref="AO24:AQ24"/>
    <mergeCell ref="AO25:AQ25"/>
    <mergeCell ref="AO26:AQ26"/>
    <mergeCell ref="AO27:AQ27"/>
    <mergeCell ref="AO28:AQ28"/>
    <mergeCell ref="AO29:AQ29"/>
    <mergeCell ref="AO30:AQ30"/>
    <mergeCell ref="AO31:AQ31"/>
    <mergeCell ref="AL35:AN35"/>
    <mergeCell ref="AL36:AN36"/>
    <mergeCell ref="Q29:V29"/>
    <mergeCell ref="K29:P29"/>
    <mergeCell ref="Q30:V30"/>
    <mergeCell ref="AC33:AE33"/>
    <mergeCell ref="AC34:AE34"/>
    <mergeCell ref="AF33:AH33"/>
    <mergeCell ref="AF34:AH34"/>
    <mergeCell ref="AF35:AH35"/>
    <mergeCell ref="AF36:AH36"/>
    <mergeCell ref="AC32:AE32"/>
    <mergeCell ref="AC35:AE35"/>
    <mergeCell ref="AC36:AE36"/>
    <mergeCell ref="AF29:AH29"/>
    <mergeCell ref="AL30:AN30"/>
    <mergeCell ref="AL31:AN31"/>
    <mergeCell ref="AL32:AN32"/>
    <mergeCell ref="AL33:AN33"/>
    <mergeCell ref="AL34:AN34"/>
    <mergeCell ref="K30:P30"/>
    <mergeCell ref="AF32:AH32"/>
    <mergeCell ref="A69:Z70"/>
    <mergeCell ref="AO84:AS85"/>
    <mergeCell ref="AF84:AN85"/>
    <mergeCell ref="AA86:AE87"/>
    <mergeCell ref="AF86:AN87"/>
    <mergeCell ref="AO86:AS87"/>
    <mergeCell ref="AF88:AN89"/>
    <mergeCell ref="AO88:AS89"/>
    <mergeCell ref="AO37:AQ37"/>
    <mergeCell ref="AO38:AQ38"/>
    <mergeCell ref="K55:P55"/>
    <mergeCell ref="Q55:V55"/>
    <mergeCell ref="AC39:AE39"/>
    <mergeCell ref="AF39:AH39"/>
    <mergeCell ref="AF37:AH37"/>
    <mergeCell ref="AF38:AH38"/>
    <mergeCell ref="AC37:AE37"/>
    <mergeCell ref="AC38:AE38"/>
    <mergeCell ref="AL40:AN40"/>
    <mergeCell ref="AO39:AQ39"/>
    <mergeCell ref="AO40:AQ40"/>
    <mergeCell ref="AL37:AN37"/>
    <mergeCell ref="AL38:AN38"/>
    <mergeCell ref="AL39:AN39"/>
    <mergeCell ref="AL44:AN44"/>
    <mergeCell ref="AO44:AQ44"/>
    <mergeCell ref="K56:P56"/>
    <mergeCell ref="Q56:V56"/>
    <mergeCell ref="AE61:AG61"/>
    <mergeCell ref="AH61:AJ61"/>
    <mergeCell ref="AK61:AM61"/>
    <mergeCell ref="AE60:AM60"/>
    <mergeCell ref="AE62:AG62"/>
    <mergeCell ref="AH62:AJ62"/>
    <mergeCell ref="AK62:AM62"/>
    <mergeCell ref="AB49:AX49"/>
    <mergeCell ref="AB50:AX50"/>
    <mergeCell ref="AD52:AV52"/>
    <mergeCell ref="AD53:AV53"/>
    <mergeCell ref="AD54:AV54"/>
    <mergeCell ref="AD56:AV56"/>
    <mergeCell ref="AD55:AV55"/>
    <mergeCell ref="AA88:AE89"/>
    <mergeCell ref="D85:J86"/>
    <mergeCell ref="K85:P86"/>
    <mergeCell ref="D87:J88"/>
    <mergeCell ref="K87:P88"/>
    <mergeCell ref="Q87:U88"/>
    <mergeCell ref="AA84:AE85"/>
    <mergeCell ref="AO94:AS95"/>
    <mergeCell ref="M101:Z104"/>
    <mergeCell ref="AA94:AE95"/>
    <mergeCell ref="AO90:AS91"/>
    <mergeCell ref="AA92:AE93"/>
    <mergeCell ref="AF92:AN93"/>
    <mergeCell ref="AO92:AS93"/>
    <mergeCell ref="F90:Z93"/>
    <mergeCell ref="AF94:AN95"/>
    <mergeCell ref="AA90:AE91"/>
    <mergeCell ref="AF90:AN91"/>
    <mergeCell ref="AA121:AU122"/>
    <mergeCell ref="W112:Z112"/>
    <mergeCell ref="W113:Z113"/>
    <mergeCell ref="A113:F113"/>
    <mergeCell ref="A112:F112"/>
    <mergeCell ref="AA105:AE106"/>
    <mergeCell ref="AF105:AN106"/>
    <mergeCell ref="AO105:AS106"/>
    <mergeCell ref="AA118:AU120"/>
    <mergeCell ref="AF107:AN108"/>
    <mergeCell ref="AO107:AS108"/>
    <mergeCell ref="AA115:AI116"/>
    <mergeCell ref="AJ115:AL116"/>
    <mergeCell ref="AM115:AM116"/>
    <mergeCell ref="AN115:AP116"/>
    <mergeCell ref="AQ115:AQ116"/>
    <mergeCell ref="AR115:AT116"/>
    <mergeCell ref="AA111:AE112"/>
    <mergeCell ref="AF111:AN112"/>
    <mergeCell ref="AV107:AW108"/>
    <mergeCell ref="AT107:AU108"/>
    <mergeCell ref="AA109:AE110"/>
    <mergeCell ref="AF109:AN110"/>
    <mergeCell ref="AO109:AS110"/>
    <mergeCell ref="AA98:AI99"/>
    <mergeCell ref="AJ98:AL99"/>
    <mergeCell ref="AM98:AM99"/>
    <mergeCell ref="AN98:AP99"/>
    <mergeCell ref="AQ98:AQ99"/>
    <mergeCell ref="AR98:AT99"/>
    <mergeCell ref="AA103:AE104"/>
    <mergeCell ref="AF103:AN104"/>
    <mergeCell ref="AO103:AS104"/>
    <mergeCell ref="AX19:AZ19"/>
    <mergeCell ref="AU20:AW20"/>
    <mergeCell ref="AX20:AZ20"/>
    <mergeCell ref="AU21:AW21"/>
    <mergeCell ref="AU22:AW22"/>
    <mergeCell ref="AU23:AW23"/>
    <mergeCell ref="AU24:AW24"/>
    <mergeCell ref="AU25:AW25"/>
    <mergeCell ref="AU26:AW26"/>
    <mergeCell ref="AX32:AZ32"/>
    <mergeCell ref="AX33:AZ33"/>
    <mergeCell ref="AX34:AZ34"/>
    <mergeCell ref="AX35:AZ35"/>
    <mergeCell ref="AX36:AZ36"/>
    <mergeCell ref="AX37:AZ37"/>
    <mergeCell ref="AX38:AZ38"/>
    <mergeCell ref="AU27:AW27"/>
    <mergeCell ref="AU28:AW28"/>
    <mergeCell ref="AU29:AW29"/>
    <mergeCell ref="AU30:AW30"/>
    <mergeCell ref="AU31:AW31"/>
    <mergeCell ref="AU32:AW32"/>
    <mergeCell ref="AU33:AW33"/>
    <mergeCell ref="AU34:AW34"/>
    <mergeCell ref="AU35:AW35"/>
    <mergeCell ref="J9:Y9"/>
    <mergeCell ref="AX39:AZ39"/>
    <mergeCell ref="AX40:AZ40"/>
    <mergeCell ref="AC15:AE16"/>
    <mergeCell ref="AF15:AH16"/>
    <mergeCell ref="AD13:AG14"/>
    <mergeCell ref="AU9:AV9"/>
    <mergeCell ref="AW9:AX9"/>
    <mergeCell ref="AU36:AW36"/>
    <mergeCell ref="AU37:AW37"/>
    <mergeCell ref="AU38:AW38"/>
    <mergeCell ref="AU39:AW39"/>
    <mergeCell ref="AU40:AW40"/>
    <mergeCell ref="AX21:AZ21"/>
    <mergeCell ref="AX22:AZ22"/>
    <mergeCell ref="AX23:AZ23"/>
    <mergeCell ref="AX24:AZ24"/>
    <mergeCell ref="AX25:AZ25"/>
    <mergeCell ref="AX26:AZ26"/>
    <mergeCell ref="AX27:AZ27"/>
    <mergeCell ref="AX28:AZ28"/>
    <mergeCell ref="AX29:AZ29"/>
    <mergeCell ref="AX30:AZ30"/>
    <mergeCell ref="AX31:AZ31"/>
  </mergeCells>
  <pageMargins left="0.78740157480314965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57"/>
  <sheetViews>
    <sheetView view="pageLayout" zoomScaleNormal="100" workbookViewId="0">
      <selection activeCell="J10" sqref="J10:AK11"/>
    </sheetView>
  </sheetViews>
  <sheetFormatPr defaultColWidth="3.42578125" defaultRowHeight="18.75" customHeight="1" x14ac:dyDescent="0.25"/>
  <cols>
    <col min="1" max="4" width="3.42578125" style="49"/>
    <col min="5" max="5" width="3.42578125" style="49" customWidth="1"/>
    <col min="6" max="28" width="3.42578125" style="49"/>
    <col min="29" max="29" width="4.140625" style="49" customWidth="1"/>
    <col min="30" max="31" width="3.42578125" style="49" customWidth="1"/>
    <col min="32" max="46" width="3.42578125" style="49"/>
    <col min="47" max="47" width="5.140625" style="49" bestFit="1" customWidth="1"/>
    <col min="48" max="50" width="3.42578125" style="49"/>
    <col min="51" max="51" width="4" style="49" bestFit="1" customWidth="1"/>
    <col min="52" max="16384" width="3.42578125" style="49"/>
  </cols>
  <sheetData>
    <row r="1" spans="2:38" ht="18.75" customHeight="1" x14ac:dyDescent="0.25">
      <c r="B1" s="225" t="s">
        <v>83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</row>
    <row r="2" spans="2:38" ht="18.75" customHeight="1" x14ac:dyDescent="0.25"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</row>
    <row r="3" spans="2:38" ht="18.75" customHeight="1" x14ac:dyDescent="0.25">
      <c r="H3" s="217" t="s">
        <v>51</v>
      </c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  <c r="AF3" s="217"/>
    </row>
    <row r="4" spans="2:38" ht="18.75" customHeight="1" x14ac:dyDescent="0.25"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</row>
    <row r="5" spans="2:38" ht="18.75" customHeight="1" x14ac:dyDescent="0.25"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222" t="s">
        <v>65</v>
      </c>
      <c r="V5" s="222"/>
      <c r="W5" s="222"/>
      <c r="X5" s="222"/>
      <c r="Y5" s="222"/>
      <c r="Z5" s="222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</row>
    <row r="6" spans="2:38" ht="18.75" customHeight="1" x14ac:dyDescent="0.25">
      <c r="U6" s="221" t="s">
        <v>82</v>
      </c>
      <c r="V6" s="221"/>
      <c r="W6" s="221"/>
      <c r="X6" s="221"/>
      <c r="Y6" s="221"/>
      <c r="Z6" s="221"/>
      <c r="AA6" s="221"/>
      <c r="AB6" s="221"/>
      <c r="AC6" s="221"/>
      <c r="AD6" s="221"/>
      <c r="AE6" s="221"/>
      <c r="AF6" s="221"/>
      <c r="AG6" s="221"/>
      <c r="AH6" s="221"/>
      <c r="AI6" s="221"/>
      <c r="AJ6" s="221"/>
      <c r="AK6" s="221"/>
    </row>
    <row r="7" spans="2:38" ht="18.75" customHeight="1" x14ac:dyDescent="0.25"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</row>
    <row r="8" spans="2:38" ht="18.75" customHeight="1" x14ac:dyDescent="0.25">
      <c r="AD8" s="73"/>
      <c r="AE8" s="72"/>
      <c r="AF8" s="72"/>
      <c r="AG8" s="223" t="s">
        <v>76</v>
      </c>
      <c r="AH8" s="224"/>
      <c r="AI8" s="224"/>
      <c r="AJ8" s="224"/>
      <c r="AK8" s="224"/>
    </row>
    <row r="9" spans="2:38" ht="18.75" customHeight="1" x14ac:dyDescent="0.25">
      <c r="AD9" s="31"/>
      <c r="AG9" s="79"/>
      <c r="AH9" s="216" t="s">
        <v>68</v>
      </c>
      <c r="AI9" s="216"/>
      <c r="AJ9" s="216"/>
      <c r="AK9" s="216"/>
    </row>
    <row r="10" spans="2:38" ht="18.75" customHeight="1" x14ac:dyDescent="0.25">
      <c r="C10" s="61" t="s">
        <v>3</v>
      </c>
      <c r="D10" s="60"/>
      <c r="E10" s="60"/>
      <c r="F10" s="60"/>
      <c r="G10" s="60"/>
      <c r="H10" s="60"/>
      <c r="I10" s="59"/>
      <c r="J10" s="218" t="str">
        <f>шаблон_21!J9</f>
        <v>препарат</v>
      </c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8"/>
      <c r="W10" s="218"/>
      <c r="X10" s="218"/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8"/>
    </row>
    <row r="11" spans="2:38" ht="18.75" customHeight="1" x14ac:dyDescent="0.25">
      <c r="C11" s="59"/>
      <c r="D11" s="59"/>
      <c r="E11" s="59"/>
      <c r="F11" s="59"/>
      <c r="G11" s="59"/>
      <c r="H11" s="59"/>
      <c r="I11" s="59"/>
      <c r="J11" s="219"/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19"/>
      <c r="AI11" s="219"/>
      <c r="AJ11" s="219"/>
      <c r="AK11" s="219"/>
    </row>
    <row r="12" spans="2:38" ht="18.75" customHeight="1" x14ac:dyDescent="0.25">
      <c r="C12" s="59"/>
      <c r="D12" s="59"/>
      <c r="E12" s="59"/>
      <c r="F12" s="59"/>
      <c r="G12" s="59"/>
      <c r="H12" s="59"/>
      <c r="I12" s="59"/>
      <c r="J12" s="66"/>
      <c r="P12" s="66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</row>
    <row r="13" spans="2:38" ht="18.75" customHeight="1" x14ac:dyDescent="0.25">
      <c r="C13" s="61" t="s">
        <v>4</v>
      </c>
      <c r="D13" s="60"/>
      <c r="E13" s="60"/>
      <c r="F13" s="60"/>
      <c r="G13" s="59"/>
      <c r="H13" s="59"/>
      <c r="I13" s="59"/>
      <c r="J13" s="101" t="str">
        <f>шаблон_21!J11</f>
        <v>фирма</v>
      </c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2:38" ht="18.75" customHeight="1" x14ac:dyDescent="0.25">
      <c r="C14" s="59"/>
      <c r="D14" s="59"/>
      <c r="E14" s="59"/>
      <c r="F14" s="59"/>
      <c r="G14" s="59"/>
      <c r="H14" s="59"/>
      <c r="I14" s="59"/>
      <c r="J14" s="59"/>
      <c r="P14" s="59"/>
      <c r="T14" s="64"/>
      <c r="U14" s="64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</row>
    <row r="15" spans="2:38" ht="18.75" customHeight="1" x14ac:dyDescent="0.25">
      <c r="C15" s="61" t="s">
        <v>5</v>
      </c>
      <c r="D15" s="60"/>
      <c r="E15" s="60"/>
      <c r="F15" s="60"/>
      <c r="G15" s="60"/>
      <c r="H15" s="60"/>
      <c r="I15" s="59"/>
      <c r="J15" s="101" t="str">
        <f>шаблон_21!K13</f>
        <v>лс-</v>
      </c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2:38" ht="18.75" customHeight="1" x14ac:dyDescent="0.25">
      <c r="C16" s="31"/>
      <c r="I16" s="71"/>
    </row>
    <row r="17" spans="1:39" ht="18.75" customHeight="1" x14ac:dyDescent="0.25">
      <c r="A17" s="2"/>
      <c r="B17" s="59"/>
      <c r="C17" s="59"/>
      <c r="D17" s="59"/>
      <c r="E17" s="59"/>
      <c r="F17" s="59"/>
      <c r="G17" s="59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39" ht="18.75" customHeight="1" x14ac:dyDescent="0.25">
      <c r="A18" s="99" t="s">
        <v>1</v>
      </c>
      <c r="B18" s="159" t="s">
        <v>50</v>
      </c>
      <c r="C18" s="159"/>
      <c r="D18" s="159"/>
      <c r="E18" s="159"/>
      <c r="F18" s="159"/>
      <c r="G18" s="159"/>
      <c r="H18" s="159"/>
      <c r="I18" s="159"/>
      <c r="J18" s="159"/>
      <c r="K18" s="213" t="s">
        <v>55</v>
      </c>
      <c r="L18" s="213"/>
      <c r="M18" s="213"/>
      <c r="N18" s="213"/>
      <c r="O18" s="213"/>
      <c r="P18" s="213"/>
      <c r="Q18" s="213"/>
      <c r="R18" s="159" t="s">
        <v>49</v>
      </c>
      <c r="S18" s="159"/>
      <c r="T18" s="159"/>
      <c r="U18" s="159"/>
      <c r="V18" s="159" t="s">
        <v>52</v>
      </c>
      <c r="W18" s="159"/>
      <c r="X18" s="159"/>
      <c r="Y18" s="159"/>
      <c r="Z18" s="159"/>
      <c r="AA18" s="159"/>
      <c r="AB18" s="159" t="s">
        <v>47</v>
      </c>
      <c r="AC18" s="159"/>
      <c r="AD18" s="159"/>
      <c r="AE18" s="159"/>
      <c r="AF18" s="159"/>
      <c r="AG18" s="159"/>
      <c r="AH18" s="226" t="s">
        <v>48</v>
      </c>
      <c r="AI18" s="226"/>
      <c r="AJ18" s="226"/>
      <c r="AK18" s="226"/>
      <c r="AL18" s="226"/>
      <c r="AM18" s="227"/>
    </row>
    <row r="19" spans="1:39" ht="18.75" customHeight="1" x14ac:dyDescent="0.25">
      <c r="A19" s="99"/>
      <c r="B19" s="159"/>
      <c r="C19" s="159"/>
      <c r="D19" s="159"/>
      <c r="E19" s="159"/>
      <c r="F19" s="159"/>
      <c r="G19" s="159"/>
      <c r="H19" s="159"/>
      <c r="I19" s="159"/>
      <c r="J19" s="159"/>
      <c r="K19" s="213"/>
      <c r="L19" s="213"/>
      <c r="M19" s="213"/>
      <c r="N19" s="213"/>
      <c r="O19" s="213"/>
      <c r="P19" s="213"/>
      <c r="Q19" s="213"/>
      <c r="R19" s="159"/>
      <c r="S19" s="159"/>
      <c r="T19" s="159"/>
      <c r="U19" s="159"/>
      <c r="V19" s="159" t="s">
        <v>13</v>
      </c>
      <c r="W19" s="159"/>
      <c r="X19" s="159"/>
      <c r="Y19" s="220" t="s">
        <v>7</v>
      </c>
      <c r="Z19" s="220"/>
      <c r="AA19" s="220"/>
      <c r="AB19" s="159" t="s">
        <v>53</v>
      </c>
      <c r="AC19" s="159"/>
      <c r="AD19" s="159"/>
      <c r="AE19" s="99" t="s">
        <v>54</v>
      </c>
      <c r="AF19" s="99"/>
      <c r="AG19" s="99"/>
      <c r="AH19" s="159" t="s">
        <v>53</v>
      </c>
      <c r="AI19" s="159"/>
      <c r="AJ19" s="159"/>
      <c r="AK19" s="99" t="s">
        <v>54</v>
      </c>
      <c r="AL19" s="99"/>
      <c r="AM19" s="99"/>
    </row>
    <row r="20" spans="1:39" ht="18.75" customHeight="1" x14ac:dyDescent="0.25">
      <c r="A20" s="99">
        <v>1</v>
      </c>
      <c r="B20" s="213"/>
      <c r="C20" s="213"/>
      <c r="D20" s="213"/>
      <c r="E20" s="213"/>
      <c r="F20" s="213"/>
      <c r="G20" s="213"/>
      <c r="H20" s="213"/>
      <c r="I20" s="213"/>
      <c r="J20" s="213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2"/>
      <c r="W20" s="162"/>
      <c r="X20" s="162"/>
      <c r="Y20" s="203"/>
      <c r="Z20" s="203"/>
      <c r="AA20" s="203"/>
      <c r="AB20" s="211"/>
      <c r="AC20" s="211"/>
      <c r="AD20" s="211"/>
      <c r="AE20" s="212"/>
      <c r="AF20" s="212"/>
      <c r="AG20" s="212"/>
      <c r="AH20" s="211"/>
      <c r="AI20" s="211"/>
      <c r="AJ20" s="211"/>
      <c r="AK20" s="212"/>
      <c r="AL20" s="212"/>
      <c r="AM20" s="212"/>
    </row>
    <row r="21" spans="1:39" ht="18.75" customHeight="1" x14ac:dyDescent="0.25">
      <c r="A21" s="99"/>
      <c r="B21" s="213"/>
      <c r="C21" s="213"/>
      <c r="D21" s="213"/>
      <c r="E21" s="213"/>
      <c r="F21" s="213"/>
      <c r="G21" s="213"/>
      <c r="H21" s="213"/>
      <c r="I21" s="213"/>
      <c r="J21" s="213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2"/>
      <c r="W21" s="162"/>
      <c r="X21" s="162"/>
      <c r="Y21" s="203"/>
      <c r="Z21" s="203"/>
      <c r="AA21" s="203"/>
      <c r="AB21" s="211"/>
      <c r="AC21" s="211"/>
      <c r="AD21" s="211"/>
      <c r="AE21" s="212"/>
      <c r="AF21" s="212"/>
      <c r="AG21" s="212"/>
      <c r="AH21" s="211"/>
      <c r="AI21" s="211"/>
      <c r="AJ21" s="211"/>
      <c r="AK21" s="212"/>
      <c r="AL21" s="212"/>
      <c r="AM21" s="212"/>
    </row>
    <row r="22" spans="1:39" ht="18.75" customHeight="1" x14ac:dyDescent="0.25">
      <c r="A22" s="99">
        <v>2</v>
      </c>
      <c r="B22" s="213"/>
      <c r="C22" s="213"/>
      <c r="D22" s="213"/>
      <c r="E22" s="213"/>
      <c r="F22" s="213"/>
      <c r="G22" s="213"/>
      <c r="H22" s="213"/>
      <c r="I22" s="213"/>
      <c r="J22" s="213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2"/>
      <c r="W22" s="162"/>
      <c r="X22" s="162"/>
      <c r="Y22" s="203"/>
      <c r="Z22" s="203"/>
      <c r="AA22" s="203"/>
      <c r="AB22" s="211"/>
      <c r="AC22" s="211"/>
      <c r="AD22" s="211"/>
      <c r="AE22" s="212"/>
      <c r="AF22" s="212"/>
      <c r="AG22" s="212"/>
      <c r="AH22" s="211"/>
      <c r="AI22" s="211"/>
      <c r="AJ22" s="211"/>
      <c r="AK22" s="212"/>
      <c r="AL22" s="212"/>
      <c r="AM22" s="212"/>
    </row>
    <row r="23" spans="1:39" ht="18.75" customHeight="1" x14ac:dyDescent="0.25">
      <c r="A23" s="99"/>
      <c r="B23" s="213"/>
      <c r="C23" s="213"/>
      <c r="D23" s="213"/>
      <c r="E23" s="213"/>
      <c r="F23" s="213"/>
      <c r="G23" s="213"/>
      <c r="H23" s="213"/>
      <c r="I23" s="213"/>
      <c r="J23" s="213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62"/>
      <c r="X23" s="162"/>
      <c r="Y23" s="203"/>
      <c r="Z23" s="203"/>
      <c r="AA23" s="203"/>
      <c r="AB23" s="211"/>
      <c r="AC23" s="211"/>
      <c r="AD23" s="211"/>
      <c r="AE23" s="212"/>
      <c r="AF23" s="212"/>
      <c r="AG23" s="212"/>
      <c r="AH23" s="211"/>
      <c r="AI23" s="211"/>
      <c r="AJ23" s="211"/>
      <c r="AK23" s="212"/>
      <c r="AL23" s="212"/>
      <c r="AM23" s="212"/>
    </row>
    <row r="24" spans="1:39" ht="18.75" customHeight="1" x14ac:dyDescent="0.25">
      <c r="A24" s="99">
        <v>3</v>
      </c>
      <c r="B24" s="213"/>
      <c r="C24" s="213"/>
      <c r="D24" s="213"/>
      <c r="E24" s="213"/>
      <c r="F24" s="213"/>
      <c r="G24" s="213"/>
      <c r="H24" s="213"/>
      <c r="I24" s="213"/>
      <c r="J24" s="213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2"/>
      <c r="W24" s="162"/>
      <c r="X24" s="162"/>
      <c r="Y24" s="203"/>
      <c r="Z24" s="203"/>
      <c r="AA24" s="203"/>
      <c r="AB24" s="211"/>
      <c r="AC24" s="211"/>
      <c r="AD24" s="211"/>
      <c r="AE24" s="212"/>
      <c r="AF24" s="212"/>
      <c r="AG24" s="212"/>
      <c r="AH24" s="211"/>
      <c r="AI24" s="211"/>
      <c r="AJ24" s="211"/>
      <c r="AK24" s="212"/>
      <c r="AL24" s="212"/>
      <c r="AM24" s="212"/>
    </row>
    <row r="25" spans="1:39" ht="18.75" customHeight="1" x14ac:dyDescent="0.25">
      <c r="A25" s="99"/>
      <c r="B25" s="213"/>
      <c r="C25" s="213"/>
      <c r="D25" s="213"/>
      <c r="E25" s="213"/>
      <c r="F25" s="213"/>
      <c r="G25" s="213"/>
      <c r="H25" s="213"/>
      <c r="I25" s="213"/>
      <c r="J25" s="213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2"/>
      <c r="W25" s="162"/>
      <c r="X25" s="162"/>
      <c r="Y25" s="203"/>
      <c r="Z25" s="203"/>
      <c r="AA25" s="203"/>
      <c r="AB25" s="211"/>
      <c r="AC25" s="211"/>
      <c r="AD25" s="211"/>
      <c r="AE25" s="212"/>
      <c r="AF25" s="212"/>
      <c r="AG25" s="212"/>
      <c r="AH25" s="211"/>
      <c r="AI25" s="211"/>
      <c r="AJ25" s="211"/>
      <c r="AK25" s="212"/>
      <c r="AL25" s="212"/>
      <c r="AM25" s="212"/>
    </row>
    <row r="26" spans="1:39" ht="18.75" customHeight="1" x14ac:dyDescent="0.25">
      <c r="A26" s="99">
        <v>4</v>
      </c>
      <c r="B26" s="213"/>
      <c r="C26" s="213"/>
      <c r="D26" s="213"/>
      <c r="E26" s="213"/>
      <c r="F26" s="213"/>
      <c r="G26" s="213"/>
      <c r="H26" s="213"/>
      <c r="I26" s="213"/>
      <c r="J26" s="213"/>
      <c r="K26" s="148"/>
      <c r="L26" s="148"/>
      <c r="M26" s="148"/>
      <c r="N26" s="148"/>
      <c r="O26" s="148"/>
      <c r="P26" s="148"/>
      <c r="Q26" s="148"/>
      <c r="R26" s="161"/>
      <c r="S26" s="161"/>
      <c r="T26" s="161"/>
      <c r="U26" s="161"/>
      <c r="V26" s="162"/>
      <c r="W26" s="162"/>
      <c r="X26" s="162"/>
      <c r="Y26" s="203"/>
      <c r="Z26" s="203"/>
      <c r="AA26" s="203"/>
      <c r="AB26" s="211"/>
      <c r="AC26" s="211"/>
      <c r="AD26" s="211"/>
      <c r="AE26" s="212"/>
      <c r="AF26" s="212"/>
      <c r="AG26" s="212"/>
      <c r="AH26" s="211"/>
      <c r="AI26" s="211"/>
      <c r="AJ26" s="211"/>
      <c r="AK26" s="212"/>
      <c r="AL26" s="212"/>
      <c r="AM26" s="212"/>
    </row>
    <row r="27" spans="1:39" ht="18.75" customHeight="1" x14ac:dyDescent="0.25">
      <c r="A27" s="99"/>
      <c r="B27" s="213"/>
      <c r="C27" s="213"/>
      <c r="D27" s="213"/>
      <c r="E27" s="213"/>
      <c r="F27" s="213"/>
      <c r="G27" s="213"/>
      <c r="H27" s="213"/>
      <c r="I27" s="213"/>
      <c r="J27" s="213"/>
      <c r="K27" s="148"/>
      <c r="L27" s="148"/>
      <c r="M27" s="148"/>
      <c r="N27" s="148"/>
      <c r="O27" s="148"/>
      <c r="P27" s="148"/>
      <c r="Q27" s="148"/>
      <c r="R27" s="161"/>
      <c r="S27" s="161"/>
      <c r="T27" s="161"/>
      <c r="U27" s="161"/>
      <c r="V27" s="162"/>
      <c r="W27" s="162"/>
      <c r="X27" s="162"/>
      <c r="Y27" s="203"/>
      <c r="Z27" s="203"/>
      <c r="AA27" s="203"/>
      <c r="AB27" s="211"/>
      <c r="AC27" s="211"/>
      <c r="AD27" s="211"/>
      <c r="AE27" s="212"/>
      <c r="AF27" s="212"/>
      <c r="AG27" s="212"/>
      <c r="AH27" s="211"/>
      <c r="AI27" s="211"/>
      <c r="AJ27" s="211"/>
      <c r="AK27" s="212"/>
      <c r="AL27" s="212"/>
      <c r="AM27" s="212"/>
    </row>
    <row r="28" spans="1:39" ht="18.75" customHeight="1" x14ac:dyDescent="0.25">
      <c r="A28" s="99">
        <v>5</v>
      </c>
      <c r="B28" s="213"/>
      <c r="C28" s="213"/>
      <c r="D28" s="213"/>
      <c r="E28" s="213"/>
      <c r="F28" s="213"/>
      <c r="G28" s="213"/>
      <c r="H28" s="213"/>
      <c r="I28" s="213"/>
      <c r="J28" s="213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2"/>
      <c r="W28" s="162"/>
      <c r="X28" s="162"/>
      <c r="Y28" s="203"/>
      <c r="Z28" s="203"/>
      <c r="AA28" s="203"/>
      <c r="AB28" s="211"/>
      <c r="AC28" s="211"/>
      <c r="AD28" s="211"/>
      <c r="AE28" s="212"/>
      <c r="AF28" s="212"/>
      <c r="AG28" s="212"/>
      <c r="AH28" s="211"/>
      <c r="AI28" s="211"/>
      <c r="AJ28" s="211"/>
      <c r="AK28" s="212"/>
      <c r="AL28" s="212"/>
      <c r="AM28" s="212"/>
    </row>
    <row r="29" spans="1:39" ht="18.75" customHeight="1" x14ac:dyDescent="0.25">
      <c r="A29" s="99"/>
      <c r="B29" s="213"/>
      <c r="C29" s="213"/>
      <c r="D29" s="213"/>
      <c r="E29" s="213"/>
      <c r="F29" s="213"/>
      <c r="G29" s="213"/>
      <c r="H29" s="213"/>
      <c r="I29" s="213"/>
      <c r="J29" s="213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2"/>
      <c r="W29" s="162"/>
      <c r="X29" s="162"/>
      <c r="Y29" s="203"/>
      <c r="Z29" s="203"/>
      <c r="AA29" s="203"/>
      <c r="AB29" s="211"/>
      <c r="AC29" s="211"/>
      <c r="AD29" s="211"/>
      <c r="AE29" s="212"/>
      <c r="AF29" s="212"/>
      <c r="AG29" s="212"/>
      <c r="AH29" s="211"/>
      <c r="AI29" s="211"/>
      <c r="AJ29" s="211"/>
      <c r="AK29" s="212"/>
      <c r="AL29" s="212"/>
      <c r="AM29" s="212"/>
    </row>
    <row r="30" spans="1:39" ht="18.75" customHeight="1" x14ac:dyDescent="0.25">
      <c r="A30" s="99">
        <v>6</v>
      </c>
      <c r="B30" s="213"/>
      <c r="C30" s="213"/>
      <c r="D30" s="213"/>
      <c r="E30" s="213"/>
      <c r="F30" s="213"/>
      <c r="G30" s="213"/>
      <c r="H30" s="213"/>
      <c r="I30" s="213"/>
      <c r="J30" s="213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2"/>
      <c r="W30" s="162"/>
      <c r="X30" s="162"/>
      <c r="Y30" s="203"/>
      <c r="Z30" s="203"/>
      <c r="AA30" s="203"/>
      <c r="AB30" s="211"/>
      <c r="AC30" s="211"/>
      <c r="AD30" s="211"/>
      <c r="AE30" s="212"/>
      <c r="AF30" s="212"/>
      <c r="AG30" s="212"/>
      <c r="AH30" s="211"/>
      <c r="AI30" s="211"/>
      <c r="AJ30" s="211"/>
      <c r="AK30" s="212"/>
      <c r="AL30" s="212"/>
      <c r="AM30" s="212"/>
    </row>
    <row r="31" spans="1:39" ht="18.75" customHeight="1" x14ac:dyDescent="0.25">
      <c r="A31" s="99"/>
      <c r="B31" s="213"/>
      <c r="C31" s="213"/>
      <c r="D31" s="213"/>
      <c r="E31" s="213"/>
      <c r="F31" s="213"/>
      <c r="G31" s="213"/>
      <c r="H31" s="213"/>
      <c r="I31" s="213"/>
      <c r="J31" s="213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2"/>
      <c r="W31" s="162"/>
      <c r="X31" s="162"/>
      <c r="Y31" s="203"/>
      <c r="Z31" s="203"/>
      <c r="AA31" s="203"/>
      <c r="AB31" s="211"/>
      <c r="AC31" s="211"/>
      <c r="AD31" s="211"/>
      <c r="AE31" s="212"/>
      <c r="AF31" s="212"/>
      <c r="AG31" s="212"/>
      <c r="AH31" s="211"/>
      <c r="AI31" s="211"/>
      <c r="AJ31" s="211"/>
      <c r="AK31" s="212"/>
      <c r="AL31" s="212"/>
      <c r="AM31" s="212"/>
    </row>
    <row r="32" spans="1:39" ht="18.75" customHeight="1" x14ac:dyDescent="0.25">
      <c r="A32" s="99">
        <v>7</v>
      </c>
      <c r="B32" s="213"/>
      <c r="C32" s="213"/>
      <c r="D32" s="213"/>
      <c r="E32" s="213"/>
      <c r="F32" s="213"/>
      <c r="G32" s="213"/>
      <c r="H32" s="213"/>
      <c r="I32" s="213"/>
      <c r="J32" s="213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2"/>
      <c r="W32" s="162"/>
      <c r="X32" s="162"/>
      <c r="Y32" s="203"/>
      <c r="Z32" s="203"/>
      <c r="AA32" s="203"/>
      <c r="AB32" s="211"/>
      <c r="AC32" s="211"/>
      <c r="AD32" s="211"/>
      <c r="AE32" s="212"/>
      <c r="AF32" s="212"/>
      <c r="AG32" s="212"/>
      <c r="AH32" s="211"/>
      <c r="AI32" s="211"/>
      <c r="AJ32" s="211"/>
      <c r="AK32" s="212"/>
      <c r="AL32" s="212"/>
      <c r="AM32" s="212"/>
    </row>
    <row r="33" spans="1:39" ht="18.75" customHeight="1" x14ac:dyDescent="0.25">
      <c r="A33" s="99"/>
      <c r="B33" s="213"/>
      <c r="C33" s="213"/>
      <c r="D33" s="213"/>
      <c r="E33" s="213"/>
      <c r="F33" s="213"/>
      <c r="G33" s="213"/>
      <c r="H33" s="213"/>
      <c r="I33" s="213"/>
      <c r="J33" s="213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2"/>
      <c r="X33" s="162"/>
      <c r="Y33" s="203"/>
      <c r="Z33" s="203"/>
      <c r="AA33" s="203"/>
      <c r="AB33" s="211"/>
      <c r="AC33" s="211"/>
      <c r="AD33" s="211"/>
      <c r="AE33" s="212"/>
      <c r="AF33" s="212"/>
      <c r="AG33" s="212"/>
      <c r="AH33" s="211"/>
      <c r="AI33" s="211"/>
      <c r="AJ33" s="211"/>
      <c r="AK33" s="212"/>
      <c r="AL33" s="212"/>
      <c r="AM33" s="212"/>
    </row>
    <row r="34" spans="1:39" ht="18.75" customHeight="1" x14ac:dyDescent="0.25">
      <c r="A34" s="99">
        <v>8</v>
      </c>
      <c r="B34" s="213"/>
      <c r="C34" s="213"/>
      <c r="D34" s="213"/>
      <c r="E34" s="213"/>
      <c r="F34" s="213"/>
      <c r="G34" s="213"/>
      <c r="H34" s="213"/>
      <c r="I34" s="213"/>
      <c r="J34" s="213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2"/>
      <c r="W34" s="162"/>
      <c r="X34" s="162"/>
      <c r="Y34" s="203"/>
      <c r="Z34" s="203"/>
      <c r="AA34" s="203"/>
      <c r="AB34" s="211"/>
      <c r="AC34" s="211"/>
      <c r="AD34" s="211"/>
      <c r="AE34" s="212"/>
      <c r="AF34" s="212"/>
      <c r="AG34" s="212"/>
      <c r="AH34" s="211"/>
      <c r="AI34" s="211"/>
      <c r="AJ34" s="211"/>
      <c r="AK34" s="212"/>
      <c r="AL34" s="212"/>
      <c r="AM34" s="212"/>
    </row>
    <row r="35" spans="1:39" ht="18.75" customHeight="1" x14ac:dyDescent="0.25">
      <c r="A35" s="99"/>
      <c r="B35" s="213"/>
      <c r="C35" s="213"/>
      <c r="D35" s="213"/>
      <c r="E35" s="213"/>
      <c r="F35" s="213"/>
      <c r="G35" s="213"/>
      <c r="H35" s="213"/>
      <c r="I35" s="213"/>
      <c r="J35" s="213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2"/>
      <c r="W35" s="162"/>
      <c r="X35" s="162"/>
      <c r="Y35" s="203"/>
      <c r="Z35" s="203"/>
      <c r="AA35" s="203"/>
      <c r="AB35" s="211"/>
      <c r="AC35" s="211"/>
      <c r="AD35" s="211"/>
      <c r="AE35" s="212"/>
      <c r="AF35" s="212"/>
      <c r="AG35" s="212"/>
      <c r="AH35" s="211"/>
      <c r="AI35" s="211"/>
      <c r="AJ35" s="211"/>
      <c r="AK35" s="212"/>
      <c r="AL35" s="212"/>
      <c r="AM35" s="212"/>
    </row>
    <row r="36" spans="1:39" ht="18.75" customHeight="1" x14ac:dyDescent="0.25">
      <c r="A36" s="99">
        <v>9</v>
      </c>
      <c r="B36" s="213"/>
      <c r="C36" s="213"/>
      <c r="D36" s="213"/>
      <c r="E36" s="213"/>
      <c r="F36" s="213"/>
      <c r="G36" s="213"/>
      <c r="H36" s="213"/>
      <c r="I36" s="213"/>
      <c r="J36" s="213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2"/>
      <c r="W36" s="162"/>
      <c r="X36" s="162"/>
      <c r="Y36" s="203"/>
      <c r="Z36" s="203"/>
      <c r="AA36" s="203"/>
      <c r="AB36" s="211"/>
      <c r="AC36" s="211"/>
      <c r="AD36" s="211"/>
      <c r="AE36" s="212"/>
      <c r="AF36" s="212"/>
      <c r="AG36" s="212"/>
      <c r="AH36" s="211"/>
      <c r="AI36" s="211"/>
      <c r="AJ36" s="211"/>
      <c r="AK36" s="212"/>
      <c r="AL36" s="212"/>
      <c r="AM36" s="212"/>
    </row>
    <row r="37" spans="1:39" ht="18.75" customHeight="1" x14ac:dyDescent="0.25">
      <c r="A37" s="99"/>
      <c r="B37" s="213"/>
      <c r="C37" s="213"/>
      <c r="D37" s="213"/>
      <c r="E37" s="213"/>
      <c r="F37" s="213"/>
      <c r="G37" s="213"/>
      <c r="H37" s="213"/>
      <c r="I37" s="213"/>
      <c r="J37" s="213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2"/>
      <c r="W37" s="162"/>
      <c r="X37" s="162"/>
      <c r="Y37" s="203"/>
      <c r="Z37" s="203"/>
      <c r="AA37" s="203"/>
      <c r="AB37" s="211"/>
      <c r="AC37" s="211"/>
      <c r="AD37" s="211"/>
      <c r="AE37" s="212"/>
      <c r="AF37" s="212"/>
      <c r="AG37" s="212"/>
      <c r="AH37" s="211"/>
      <c r="AI37" s="211"/>
      <c r="AJ37" s="211"/>
      <c r="AK37" s="212"/>
      <c r="AL37" s="212"/>
      <c r="AM37" s="212"/>
    </row>
    <row r="38" spans="1:39" ht="18.75" customHeight="1" x14ac:dyDescent="0.25">
      <c r="A38" s="99">
        <v>10</v>
      </c>
      <c r="B38" s="213"/>
      <c r="C38" s="213"/>
      <c r="D38" s="213"/>
      <c r="E38" s="213"/>
      <c r="F38" s="213"/>
      <c r="G38" s="213"/>
      <c r="H38" s="213"/>
      <c r="I38" s="213"/>
      <c r="J38" s="213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2"/>
      <c r="W38" s="162"/>
      <c r="X38" s="162"/>
      <c r="Y38" s="203"/>
      <c r="Z38" s="203"/>
      <c r="AA38" s="203"/>
      <c r="AB38" s="211"/>
      <c r="AC38" s="211"/>
      <c r="AD38" s="211"/>
      <c r="AE38" s="212"/>
      <c r="AF38" s="212"/>
      <c r="AG38" s="212"/>
      <c r="AH38" s="211"/>
      <c r="AI38" s="211"/>
      <c r="AJ38" s="211"/>
      <c r="AK38" s="212"/>
      <c r="AL38" s="212"/>
      <c r="AM38" s="212"/>
    </row>
    <row r="39" spans="1:39" ht="18.75" customHeight="1" x14ac:dyDescent="0.25">
      <c r="A39" s="99"/>
      <c r="B39" s="213"/>
      <c r="C39" s="213"/>
      <c r="D39" s="213"/>
      <c r="E39" s="213"/>
      <c r="F39" s="213"/>
      <c r="G39" s="213"/>
      <c r="H39" s="213"/>
      <c r="I39" s="213"/>
      <c r="J39" s="213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2"/>
      <c r="W39" s="162"/>
      <c r="X39" s="162"/>
      <c r="Y39" s="203"/>
      <c r="Z39" s="203"/>
      <c r="AA39" s="203"/>
      <c r="AB39" s="211"/>
      <c r="AC39" s="211"/>
      <c r="AD39" s="211"/>
      <c r="AE39" s="212"/>
      <c r="AF39" s="212"/>
      <c r="AG39" s="212"/>
      <c r="AH39" s="211"/>
      <c r="AI39" s="211"/>
      <c r="AJ39" s="211"/>
      <c r="AK39" s="212"/>
      <c r="AL39" s="212"/>
      <c r="AM39" s="212"/>
    </row>
    <row r="40" spans="1:39" ht="18.75" customHeight="1" x14ac:dyDescent="0.25">
      <c r="A40" s="99">
        <v>11</v>
      </c>
      <c r="B40" s="213"/>
      <c r="C40" s="213"/>
      <c r="D40" s="213"/>
      <c r="E40" s="213"/>
      <c r="F40" s="213"/>
      <c r="G40" s="213"/>
      <c r="H40" s="213"/>
      <c r="I40" s="213"/>
      <c r="J40" s="213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2"/>
      <c r="W40" s="162"/>
      <c r="X40" s="162"/>
      <c r="Y40" s="203"/>
      <c r="Z40" s="203"/>
      <c r="AA40" s="203"/>
      <c r="AB40" s="211"/>
      <c r="AC40" s="211"/>
      <c r="AD40" s="211"/>
      <c r="AE40" s="212"/>
      <c r="AF40" s="212"/>
      <c r="AG40" s="212"/>
      <c r="AH40" s="211"/>
      <c r="AI40" s="211"/>
      <c r="AJ40" s="211"/>
      <c r="AK40" s="212"/>
      <c r="AL40" s="212"/>
      <c r="AM40" s="212"/>
    </row>
    <row r="41" spans="1:39" ht="18.75" customHeight="1" x14ac:dyDescent="0.25">
      <c r="A41" s="99"/>
      <c r="B41" s="213"/>
      <c r="C41" s="213"/>
      <c r="D41" s="213"/>
      <c r="E41" s="213"/>
      <c r="F41" s="213"/>
      <c r="G41" s="213"/>
      <c r="H41" s="213"/>
      <c r="I41" s="213"/>
      <c r="J41" s="213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2"/>
      <c r="W41" s="162"/>
      <c r="X41" s="162"/>
      <c r="Y41" s="203"/>
      <c r="Z41" s="203"/>
      <c r="AA41" s="203"/>
      <c r="AB41" s="211"/>
      <c r="AC41" s="211"/>
      <c r="AD41" s="211"/>
      <c r="AE41" s="212"/>
      <c r="AF41" s="212"/>
      <c r="AG41" s="212"/>
      <c r="AH41" s="211"/>
      <c r="AI41" s="211"/>
      <c r="AJ41" s="211"/>
      <c r="AK41" s="212"/>
      <c r="AL41" s="212"/>
      <c r="AM41" s="212"/>
    </row>
    <row r="42" spans="1:39" ht="18.75" customHeight="1" x14ac:dyDescent="0.25">
      <c r="A42" s="99">
        <v>12</v>
      </c>
      <c r="B42" s="213"/>
      <c r="C42" s="213"/>
      <c r="D42" s="213"/>
      <c r="E42" s="213"/>
      <c r="F42" s="213"/>
      <c r="G42" s="213"/>
      <c r="H42" s="213"/>
      <c r="I42" s="213"/>
      <c r="J42" s="213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2"/>
      <c r="W42" s="162"/>
      <c r="X42" s="162"/>
      <c r="Y42" s="203"/>
      <c r="Z42" s="203"/>
      <c r="AA42" s="203"/>
      <c r="AB42" s="211"/>
      <c r="AC42" s="211"/>
      <c r="AD42" s="211"/>
      <c r="AE42" s="212"/>
      <c r="AF42" s="212"/>
      <c r="AG42" s="212"/>
      <c r="AH42" s="211"/>
      <c r="AI42" s="211"/>
      <c r="AJ42" s="211"/>
      <c r="AK42" s="212"/>
      <c r="AL42" s="212"/>
      <c r="AM42" s="212"/>
    </row>
    <row r="43" spans="1:39" ht="18.75" customHeight="1" x14ac:dyDescent="0.25">
      <c r="A43" s="99"/>
      <c r="B43" s="213"/>
      <c r="C43" s="213"/>
      <c r="D43" s="213"/>
      <c r="E43" s="213"/>
      <c r="F43" s="213"/>
      <c r="G43" s="213"/>
      <c r="H43" s="213"/>
      <c r="I43" s="213"/>
      <c r="J43" s="213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2"/>
      <c r="W43" s="162"/>
      <c r="X43" s="162"/>
      <c r="Y43" s="203"/>
      <c r="Z43" s="203"/>
      <c r="AA43" s="203"/>
      <c r="AB43" s="211"/>
      <c r="AC43" s="211"/>
      <c r="AD43" s="211"/>
      <c r="AE43" s="212"/>
      <c r="AF43" s="212"/>
      <c r="AG43" s="212"/>
      <c r="AH43" s="211"/>
      <c r="AI43" s="211"/>
      <c r="AJ43" s="211"/>
      <c r="AK43" s="212"/>
      <c r="AL43" s="212"/>
      <c r="AM43" s="212"/>
    </row>
    <row r="44" spans="1:39" ht="18.75" customHeight="1" x14ac:dyDescent="0.25">
      <c r="A44" s="99">
        <v>13</v>
      </c>
      <c r="B44" s="213"/>
      <c r="C44" s="213"/>
      <c r="D44" s="213"/>
      <c r="E44" s="213"/>
      <c r="F44" s="213"/>
      <c r="G44" s="213"/>
      <c r="H44" s="213"/>
      <c r="I44" s="213"/>
      <c r="J44" s="213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2"/>
      <c r="W44" s="162"/>
      <c r="X44" s="162"/>
      <c r="Y44" s="203"/>
      <c r="Z44" s="203"/>
      <c r="AA44" s="203"/>
      <c r="AB44" s="211"/>
      <c r="AC44" s="211"/>
      <c r="AD44" s="211"/>
      <c r="AE44" s="212"/>
      <c r="AF44" s="212"/>
      <c r="AG44" s="212"/>
      <c r="AH44" s="211"/>
      <c r="AI44" s="211"/>
      <c r="AJ44" s="211"/>
      <c r="AK44" s="212"/>
      <c r="AL44" s="212"/>
      <c r="AM44" s="212"/>
    </row>
    <row r="45" spans="1:39" ht="18.75" customHeight="1" x14ac:dyDescent="0.25">
      <c r="A45" s="99"/>
      <c r="B45" s="213"/>
      <c r="C45" s="213"/>
      <c r="D45" s="213"/>
      <c r="E45" s="213"/>
      <c r="F45" s="213"/>
      <c r="G45" s="213"/>
      <c r="H45" s="213"/>
      <c r="I45" s="213"/>
      <c r="J45" s="213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2"/>
      <c r="W45" s="162"/>
      <c r="X45" s="162"/>
      <c r="Y45" s="203"/>
      <c r="Z45" s="203"/>
      <c r="AA45" s="203"/>
      <c r="AB45" s="211"/>
      <c r="AC45" s="211"/>
      <c r="AD45" s="211"/>
      <c r="AE45" s="212"/>
      <c r="AF45" s="212"/>
      <c r="AG45" s="212"/>
      <c r="AH45" s="211"/>
      <c r="AI45" s="211"/>
      <c r="AJ45" s="211"/>
      <c r="AK45" s="212"/>
      <c r="AL45" s="212"/>
      <c r="AM45" s="212"/>
    </row>
    <row r="48" spans="1:39" ht="18.75" customHeight="1" x14ac:dyDescent="0.25">
      <c r="B48" s="70"/>
      <c r="C48" s="67" t="s">
        <v>62</v>
      </c>
      <c r="D48" s="77" t="s">
        <v>66</v>
      </c>
    </row>
    <row r="49" spans="1:38" ht="18.75" customHeight="1" x14ac:dyDescent="0.25">
      <c r="B49" s="75"/>
      <c r="C49" s="68" t="s">
        <v>62</v>
      </c>
      <c r="D49" s="77" t="s">
        <v>61</v>
      </c>
    </row>
    <row r="50" spans="1:38" ht="18.75" customHeight="1" x14ac:dyDescent="0.25">
      <c r="B50" s="76"/>
      <c r="C50" s="67" t="s">
        <v>62</v>
      </c>
      <c r="D50" s="77" t="s">
        <v>67</v>
      </c>
    </row>
    <row r="55" spans="1:38" ht="18.75" customHeight="1" x14ac:dyDescent="0.25">
      <c r="A55" s="52" t="s">
        <v>56</v>
      </c>
      <c r="B55" s="52"/>
      <c r="C55" s="52"/>
      <c r="D55" s="52"/>
      <c r="E55" s="52"/>
      <c r="F55" s="52"/>
      <c r="K55" s="59"/>
      <c r="L55" s="59"/>
      <c r="M55" s="59"/>
      <c r="N55" s="59"/>
      <c r="O55" s="59"/>
      <c r="P55" s="59"/>
      <c r="Q55" s="59"/>
      <c r="S55" s="59"/>
      <c r="T55" s="59"/>
      <c r="AG55" s="72"/>
      <c r="AH55" s="72"/>
      <c r="AI55" s="215">
        <f ca="1">TODAY()</f>
        <v>43900</v>
      </c>
      <c r="AJ55" s="216"/>
      <c r="AK55" s="216"/>
      <c r="AL55" s="216"/>
    </row>
    <row r="56" spans="1:38" ht="18.75" customHeight="1" x14ac:dyDescent="0.25">
      <c r="A56" s="214" t="s">
        <v>29</v>
      </c>
      <c r="B56" s="214"/>
      <c r="C56" s="214"/>
      <c r="D56" s="214"/>
      <c r="E56" s="214"/>
      <c r="F56" s="214"/>
      <c r="K56" s="59"/>
      <c r="L56" s="59"/>
      <c r="M56" s="59"/>
      <c r="N56" s="59"/>
      <c r="O56" s="59"/>
      <c r="P56" s="59"/>
      <c r="Q56" s="59"/>
      <c r="S56" s="59"/>
      <c r="T56" s="59"/>
      <c r="AG56" s="60"/>
      <c r="AH56" s="60"/>
      <c r="AI56" s="128" t="s">
        <v>76</v>
      </c>
      <c r="AJ56" s="128"/>
      <c r="AK56" s="128"/>
      <c r="AL56" s="128"/>
    </row>
    <row r="57" spans="1:38" ht="18.75" customHeight="1" x14ac:dyDescent="0.25">
      <c r="A57" s="214" t="s">
        <v>30</v>
      </c>
      <c r="B57" s="214"/>
      <c r="C57" s="214"/>
      <c r="D57" s="214"/>
      <c r="E57" s="214"/>
      <c r="F57" s="214"/>
      <c r="K57" s="59"/>
      <c r="L57" s="59"/>
      <c r="M57" s="59"/>
      <c r="N57" s="59"/>
      <c r="O57" s="59"/>
      <c r="P57" s="59"/>
      <c r="Q57" s="59"/>
      <c r="S57" s="59"/>
      <c r="T57" s="59"/>
      <c r="AG57" s="62"/>
      <c r="AH57" s="62"/>
      <c r="AI57" s="214" t="s">
        <v>76</v>
      </c>
      <c r="AJ57" s="214"/>
      <c r="AK57" s="214"/>
      <c r="AL57" s="214"/>
    </row>
  </sheetData>
  <mergeCells count="157">
    <mergeCell ref="B44:J45"/>
    <mergeCell ref="K44:Q45"/>
    <mergeCell ref="R44:U45"/>
    <mergeCell ref="V44:X45"/>
    <mergeCell ref="Y44:AA45"/>
    <mergeCell ref="AB44:AD45"/>
    <mergeCell ref="AE44:AG45"/>
    <mergeCell ref="AH44:AJ45"/>
    <mergeCell ref="AK44:AM45"/>
    <mergeCell ref="B42:J43"/>
    <mergeCell ref="K42:Q43"/>
    <mergeCell ref="R42:U43"/>
    <mergeCell ref="V42:X43"/>
    <mergeCell ref="Y42:AA43"/>
    <mergeCell ref="AB42:AD43"/>
    <mergeCell ref="AE42:AG43"/>
    <mergeCell ref="AH42:AJ43"/>
    <mergeCell ref="AK42:AM43"/>
    <mergeCell ref="B40:J41"/>
    <mergeCell ref="K40:Q41"/>
    <mergeCell ref="R40:U41"/>
    <mergeCell ref="V40:X41"/>
    <mergeCell ref="Y40:AA41"/>
    <mergeCell ref="AB40:AD41"/>
    <mergeCell ref="AE40:AG41"/>
    <mergeCell ref="AH40:AJ41"/>
    <mergeCell ref="AK40:AM41"/>
    <mergeCell ref="AB36:AD37"/>
    <mergeCell ref="AE36:AG37"/>
    <mergeCell ref="AH36:AJ37"/>
    <mergeCell ref="AK36:AM37"/>
    <mergeCell ref="B38:J39"/>
    <mergeCell ref="K38:Q39"/>
    <mergeCell ref="R38:U39"/>
    <mergeCell ref="V38:X39"/>
    <mergeCell ref="Y38:AA39"/>
    <mergeCell ref="AB38:AD39"/>
    <mergeCell ref="AE38:AG39"/>
    <mergeCell ref="AH38:AJ39"/>
    <mergeCell ref="AK38:AM39"/>
    <mergeCell ref="B1:AL2"/>
    <mergeCell ref="R22:U23"/>
    <mergeCell ref="V22:X23"/>
    <mergeCell ref="Y22:AA23"/>
    <mergeCell ref="AB22:AD23"/>
    <mergeCell ref="AE22:AG23"/>
    <mergeCell ref="R32:U33"/>
    <mergeCell ref="V32:X33"/>
    <mergeCell ref="AH19:AJ19"/>
    <mergeCell ref="R18:U19"/>
    <mergeCell ref="B18:J19"/>
    <mergeCell ref="K18:Q19"/>
    <mergeCell ref="AH18:AM18"/>
    <mergeCell ref="AB18:AG18"/>
    <mergeCell ref="V18:AA18"/>
    <mergeCell ref="AK19:AM19"/>
    <mergeCell ref="B22:J23"/>
    <mergeCell ref="K22:Q23"/>
    <mergeCell ref="R20:U21"/>
    <mergeCell ref="AH22:AJ23"/>
    <mergeCell ref="AK22:AM23"/>
    <mergeCell ref="AH20:AJ21"/>
    <mergeCell ref="AK20:AM21"/>
    <mergeCell ref="V19:X19"/>
    <mergeCell ref="H3:AF3"/>
    <mergeCell ref="R24:U25"/>
    <mergeCell ref="V24:X25"/>
    <mergeCell ref="Y24:AA25"/>
    <mergeCell ref="AB24:AD25"/>
    <mergeCell ref="AE24:AG25"/>
    <mergeCell ref="J10:AK11"/>
    <mergeCell ref="J13:AK13"/>
    <mergeCell ref="J15:AK15"/>
    <mergeCell ref="AE20:AG21"/>
    <mergeCell ref="B20:J21"/>
    <mergeCell ref="K20:Q21"/>
    <mergeCell ref="Y19:AA19"/>
    <mergeCell ref="AB19:AD19"/>
    <mergeCell ref="AE19:AG19"/>
    <mergeCell ref="V20:X21"/>
    <mergeCell ref="Y20:AA21"/>
    <mergeCell ref="AB20:AD21"/>
    <mergeCell ref="AH9:AK9"/>
    <mergeCell ref="U6:AK6"/>
    <mergeCell ref="U5:AK5"/>
    <mergeCell ref="AG8:AK8"/>
    <mergeCell ref="K26:Q27"/>
    <mergeCell ref="B28:J29"/>
    <mergeCell ref="K28:Q29"/>
    <mergeCell ref="B30:J31"/>
    <mergeCell ref="K30:Q31"/>
    <mergeCell ref="AH24:AJ25"/>
    <mergeCell ref="AK24:AM25"/>
    <mergeCell ref="AH26:AJ27"/>
    <mergeCell ref="AK26:AM27"/>
    <mergeCell ref="R28:U29"/>
    <mergeCell ref="V28:X29"/>
    <mergeCell ref="Y28:AA29"/>
    <mergeCell ref="AB28:AD29"/>
    <mergeCell ref="AE28:AG29"/>
    <mergeCell ref="AH28:AJ29"/>
    <mergeCell ref="AK28:AM29"/>
    <mergeCell ref="R26:U27"/>
    <mergeCell ref="V26:X27"/>
    <mergeCell ref="Y26:AA27"/>
    <mergeCell ref="AB26:AD27"/>
    <mergeCell ref="AE26:AG27"/>
    <mergeCell ref="B24:J25"/>
    <mergeCell ref="K24:Q25"/>
    <mergeCell ref="A56:F56"/>
    <mergeCell ref="AI56:AL56"/>
    <mergeCell ref="A57:F57"/>
    <mergeCell ref="AI57:AL57"/>
    <mergeCell ref="AI55:AL55"/>
    <mergeCell ref="AH34:AJ35"/>
    <mergeCell ref="AK34:AM35"/>
    <mergeCell ref="R34:U35"/>
    <mergeCell ref="V34:X35"/>
    <mergeCell ref="Y34:AA35"/>
    <mergeCell ref="AB34:AD35"/>
    <mergeCell ref="AE34:AG35"/>
    <mergeCell ref="B34:J35"/>
    <mergeCell ref="K34:Q35"/>
    <mergeCell ref="A36:A37"/>
    <mergeCell ref="A38:A39"/>
    <mergeCell ref="A40:A41"/>
    <mergeCell ref="A42:A43"/>
    <mergeCell ref="A44:A45"/>
    <mergeCell ref="B36:J37"/>
    <mergeCell ref="K36:Q37"/>
    <mergeCell ref="R36:U37"/>
    <mergeCell ref="V36:X37"/>
    <mergeCell ref="Y36:AA37"/>
    <mergeCell ref="A32:A33"/>
    <mergeCell ref="A34:A35"/>
    <mergeCell ref="A18:A19"/>
    <mergeCell ref="A20:A21"/>
    <mergeCell ref="A22:A23"/>
    <mergeCell ref="A24:A25"/>
    <mergeCell ref="A26:A27"/>
    <mergeCell ref="A28:A29"/>
    <mergeCell ref="B32:J33"/>
    <mergeCell ref="A30:A31"/>
    <mergeCell ref="B26:J27"/>
    <mergeCell ref="K32:Q33"/>
    <mergeCell ref="Y32:AA33"/>
    <mergeCell ref="AB32:AD33"/>
    <mergeCell ref="AE32:AG33"/>
    <mergeCell ref="AH32:AJ33"/>
    <mergeCell ref="AK32:AM33"/>
    <mergeCell ref="R30:U31"/>
    <mergeCell ref="V30:X31"/>
    <mergeCell ref="Y30:AA31"/>
    <mergeCell ref="AB30:AD31"/>
    <mergeCell ref="AE30:AG31"/>
    <mergeCell ref="AH30:AJ31"/>
    <mergeCell ref="AK30:AM31"/>
  </mergeCells>
  <conditionalFormatting sqref="V20:AA21">
    <cfRule type="colorScale" priority="102">
      <colorScale>
        <cfvo type="min"/>
        <cfvo type="max"/>
        <color theme="0"/>
        <color theme="0" tint="-0.249977111117893"/>
      </colorScale>
    </cfRule>
    <cfRule type="colorScale" priority="125">
      <colorScale>
        <cfvo type="min"/>
        <cfvo type="max"/>
        <color theme="0"/>
        <color theme="0" tint="-4.9989318521683403E-2"/>
      </colorScale>
    </cfRule>
    <cfRule type="colorScale" priority="129">
      <colorScale>
        <cfvo type="min"/>
        <cfvo type="max"/>
        <color theme="0"/>
        <color theme="5" tint="0.79998168889431442"/>
      </colorScale>
    </cfRule>
  </conditionalFormatting>
  <conditionalFormatting sqref="AB20:AG21">
    <cfRule type="colorScale" priority="99">
      <colorScale>
        <cfvo type="min"/>
        <cfvo type="max"/>
        <color theme="0"/>
        <color theme="0" tint="-0.249977111117893"/>
      </colorScale>
    </cfRule>
    <cfRule type="colorScale" priority="101">
      <colorScale>
        <cfvo type="num" val="0"/>
        <cfvo type="max"/>
        <color theme="0"/>
        <color theme="0" tint="-0.249977111117893"/>
      </colorScale>
    </cfRule>
    <cfRule type="colorScale" priority="118">
      <colorScale>
        <cfvo type="min"/>
        <cfvo type="max"/>
        <color theme="0"/>
        <color theme="0" tint="-4.9989318521683403E-2"/>
      </colorScale>
    </cfRule>
  </conditionalFormatting>
  <conditionalFormatting sqref="AH20:AM21">
    <cfRule type="colorScale" priority="100">
      <colorScale>
        <cfvo type="min"/>
        <cfvo type="max"/>
        <color theme="0"/>
        <color theme="0" tint="-0.249977111117893"/>
      </colorScale>
    </cfRule>
    <cfRule type="colorScale" priority="117">
      <colorScale>
        <cfvo type="min"/>
        <cfvo type="max"/>
        <color theme="0"/>
        <color theme="0" tint="-4.9989318521683403E-2"/>
      </colorScale>
    </cfRule>
  </conditionalFormatting>
  <conditionalFormatting sqref="V22:AA23">
    <cfRule type="colorScale" priority="96">
      <colorScale>
        <cfvo type="min"/>
        <cfvo type="max"/>
        <color theme="0"/>
        <color theme="0" tint="-0.249977111117893"/>
      </colorScale>
    </cfRule>
    <cfRule type="colorScale" priority="97">
      <colorScale>
        <cfvo type="min"/>
        <cfvo type="max"/>
        <color theme="0"/>
        <color theme="0" tint="-4.9989318521683403E-2"/>
      </colorScale>
    </cfRule>
    <cfRule type="colorScale" priority="98">
      <colorScale>
        <cfvo type="min"/>
        <cfvo type="max"/>
        <color theme="0"/>
        <color theme="5" tint="0.79998168889431442"/>
      </colorScale>
    </cfRule>
  </conditionalFormatting>
  <conditionalFormatting sqref="V24:AA25">
    <cfRule type="colorScale" priority="93">
      <colorScale>
        <cfvo type="min"/>
        <cfvo type="max"/>
        <color theme="0"/>
        <color theme="0" tint="-0.249977111117893"/>
      </colorScale>
    </cfRule>
    <cfRule type="colorScale" priority="94">
      <colorScale>
        <cfvo type="min"/>
        <cfvo type="max"/>
        <color theme="0"/>
        <color theme="0" tint="-4.9989318521683403E-2"/>
      </colorScale>
    </cfRule>
    <cfRule type="colorScale" priority="95">
      <colorScale>
        <cfvo type="min"/>
        <cfvo type="max"/>
        <color theme="0"/>
        <color theme="5" tint="0.79998168889431442"/>
      </colorScale>
    </cfRule>
  </conditionalFormatting>
  <conditionalFormatting sqref="V26:AA27">
    <cfRule type="colorScale" priority="90">
      <colorScale>
        <cfvo type="min"/>
        <cfvo type="max"/>
        <color theme="0"/>
        <color theme="0" tint="-0.249977111117893"/>
      </colorScale>
    </cfRule>
    <cfRule type="colorScale" priority="91">
      <colorScale>
        <cfvo type="min"/>
        <cfvo type="max"/>
        <color theme="0"/>
        <color theme="0" tint="-4.9989318521683403E-2"/>
      </colorScale>
    </cfRule>
    <cfRule type="colorScale" priority="92">
      <colorScale>
        <cfvo type="min"/>
        <cfvo type="max"/>
        <color theme="0"/>
        <color theme="5" tint="0.79998168889431442"/>
      </colorScale>
    </cfRule>
  </conditionalFormatting>
  <conditionalFormatting sqref="V28:AA29">
    <cfRule type="colorScale" priority="87">
      <colorScale>
        <cfvo type="min"/>
        <cfvo type="max"/>
        <color theme="0"/>
        <color theme="0" tint="-0.249977111117893"/>
      </colorScale>
    </cfRule>
    <cfRule type="colorScale" priority="88">
      <colorScale>
        <cfvo type="min"/>
        <cfvo type="max"/>
        <color theme="0"/>
        <color theme="0" tint="-4.9989318521683403E-2"/>
      </colorScale>
    </cfRule>
    <cfRule type="colorScale" priority="89">
      <colorScale>
        <cfvo type="min"/>
        <cfvo type="max"/>
        <color theme="0"/>
        <color theme="5" tint="0.79998168889431442"/>
      </colorScale>
    </cfRule>
  </conditionalFormatting>
  <conditionalFormatting sqref="V30:AA31">
    <cfRule type="colorScale" priority="84">
      <colorScale>
        <cfvo type="min"/>
        <cfvo type="max"/>
        <color theme="0"/>
        <color theme="0" tint="-0.249977111117893"/>
      </colorScale>
    </cfRule>
    <cfRule type="colorScale" priority="85">
      <colorScale>
        <cfvo type="min"/>
        <cfvo type="max"/>
        <color theme="0"/>
        <color theme="0" tint="-4.9989318521683403E-2"/>
      </colorScale>
    </cfRule>
    <cfRule type="colorScale" priority="86">
      <colorScale>
        <cfvo type="min"/>
        <cfvo type="max"/>
        <color theme="0"/>
        <color theme="5" tint="0.79998168889431442"/>
      </colorScale>
    </cfRule>
  </conditionalFormatting>
  <conditionalFormatting sqref="V32:AA33">
    <cfRule type="colorScale" priority="81">
      <colorScale>
        <cfvo type="min"/>
        <cfvo type="max"/>
        <color theme="0"/>
        <color theme="0" tint="-0.249977111117893"/>
      </colorScale>
    </cfRule>
    <cfRule type="colorScale" priority="82">
      <colorScale>
        <cfvo type="min"/>
        <cfvo type="max"/>
        <color theme="0"/>
        <color theme="0" tint="-4.9989318521683403E-2"/>
      </colorScale>
    </cfRule>
    <cfRule type="colorScale" priority="83">
      <colorScale>
        <cfvo type="min"/>
        <cfvo type="max"/>
        <color theme="0"/>
        <color theme="5" tint="0.79998168889431442"/>
      </colorScale>
    </cfRule>
  </conditionalFormatting>
  <conditionalFormatting sqref="V34:AA35">
    <cfRule type="colorScale" priority="78">
      <colorScale>
        <cfvo type="min"/>
        <cfvo type="max"/>
        <color theme="0"/>
        <color theme="0" tint="-0.249977111117893"/>
      </colorScale>
    </cfRule>
    <cfRule type="colorScale" priority="79">
      <colorScale>
        <cfvo type="min"/>
        <cfvo type="max"/>
        <color theme="0"/>
        <color theme="0" tint="-4.9989318521683403E-2"/>
      </colorScale>
    </cfRule>
    <cfRule type="colorScale" priority="80">
      <colorScale>
        <cfvo type="min"/>
        <cfvo type="max"/>
        <color theme="0"/>
        <color theme="5" tint="0.79998168889431442"/>
      </colorScale>
    </cfRule>
  </conditionalFormatting>
  <conditionalFormatting sqref="V36:AA37">
    <cfRule type="colorScale" priority="75">
      <colorScale>
        <cfvo type="min"/>
        <cfvo type="max"/>
        <color theme="0"/>
        <color theme="0" tint="-0.249977111117893"/>
      </colorScale>
    </cfRule>
    <cfRule type="colorScale" priority="76">
      <colorScale>
        <cfvo type="min"/>
        <cfvo type="max"/>
        <color theme="0"/>
        <color theme="0" tint="-4.9989318521683403E-2"/>
      </colorScale>
    </cfRule>
    <cfRule type="colorScale" priority="77">
      <colorScale>
        <cfvo type="min"/>
        <cfvo type="max"/>
        <color theme="0"/>
        <color theme="5" tint="0.79998168889431442"/>
      </colorScale>
    </cfRule>
  </conditionalFormatting>
  <conditionalFormatting sqref="V38:AA39">
    <cfRule type="colorScale" priority="72">
      <colorScale>
        <cfvo type="min"/>
        <cfvo type="max"/>
        <color theme="0"/>
        <color theme="0" tint="-0.249977111117893"/>
      </colorScale>
    </cfRule>
    <cfRule type="colorScale" priority="73">
      <colorScale>
        <cfvo type="min"/>
        <cfvo type="max"/>
        <color theme="0"/>
        <color theme="0" tint="-4.9989318521683403E-2"/>
      </colorScale>
    </cfRule>
    <cfRule type="colorScale" priority="74">
      <colorScale>
        <cfvo type="min"/>
        <cfvo type="max"/>
        <color theme="0"/>
        <color theme="5" tint="0.79998168889431442"/>
      </colorScale>
    </cfRule>
  </conditionalFormatting>
  <conditionalFormatting sqref="V40:AA41">
    <cfRule type="colorScale" priority="69">
      <colorScale>
        <cfvo type="min"/>
        <cfvo type="max"/>
        <color theme="0"/>
        <color theme="0" tint="-0.249977111117893"/>
      </colorScale>
    </cfRule>
    <cfRule type="colorScale" priority="70">
      <colorScale>
        <cfvo type="min"/>
        <cfvo type="max"/>
        <color theme="0"/>
        <color theme="0" tint="-4.9989318521683403E-2"/>
      </colorScale>
    </cfRule>
    <cfRule type="colorScale" priority="71">
      <colorScale>
        <cfvo type="min"/>
        <cfvo type="max"/>
        <color theme="0"/>
        <color theme="5" tint="0.79998168889431442"/>
      </colorScale>
    </cfRule>
  </conditionalFormatting>
  <conditionalFormatting sqref="V42:AA43">
    <cfRule type="colorScale" priority="66">
      <colorScale>
        <cfvo type="min"/>
        <cfvo type="max"/>
        <color theme="0"/>
        <color theme="0" tint="-0.249977111117893"/>
      </colorScale>
    </cfRule>
    <cfRule type="colorScale" priority="67">
      <colorScale>
        <cfvo type="min"/>
        <cfvo type="max"/>
        <color theme="0"/>
        <color theme="0" tint="-4.9989318521683403E-2"/>
      </colorScale>
    </cfRule>
    <cfRule type="colorScale" priority="68">
      <colorScale>
        <cfvo type="min"/>
        <cfvo type="max"/>
        <color theme="0"/>
        <color theme="5" tint="0.79998168889431442"/>
      </colorScale>
    </cfRule>
  </conditionalFormatting>
  <conditionalFormatting sqref="V44:AA45">
    <cfRule type="colorScale" priority="63">
      <colorScale>
        <cfvo type="min"/>
        <cfvo type="max"/>
        <color theme="0"/>
        <color theme="0" tint="-0.249977111117893"/>
      </colorScale>
    </cfRule>
    <cfRule type="colorScale" priority="64">
      <colorScale>
        <cfvo type="min"/>
        <cfvo type="max"/>
        <color theme="0"/>
        <color theme="0" tint="-4.9989318521683403E-2"/>
      </colorScale>
    </cfRule>
    <cfRule type="colorScale" priority="65">
      <colorScale>
        <cfvo type="min"/>
        <cfvo type="max"/>
        <color theme="0"/>
        <color theme="5" tint="0.79998168889431442"/>
      </colorScale>
    </cfRule>
  </conditionalFormatting>
  <conditionalFormatting sqref="AB22:AG23">
    <cfRule type="colorScale" priority="60">
      <colorScale>
        <cfvo type="min"/>
        <cfvo type="max"/>
        <color theme="0"/>
        <color theme="0" tint="-0.249977111117893"/>
      </colorScale>
    </cfRule>
    <cfRule type="colorScale" priority="61">
      <colorScale>
        <cfvo type="num" val="0"/>
        <cfvo type="max"/>
        <color theme="0"/>
        <color theme="0" tint="-0.249977111117893"/>
      </colorScale>
    </cfRule>
    <cfRule type="colorScale" priority="62">
      <colorScale>
        <cfvo type="min"/>
        <cfvo type="max"/>
        <color theme="0"/>
        <color theme="0" tint="-4.9989318521683403E-2"/>
      </colorScale>
    </cfRule>
  </conditionalFormatting>
  <conditionalFormatting sqref="AB24:AG25">
    <cfRule type="colorScale" priority="57">
      <colorScale>
        <cfvo type="min"/>
        <cfvo type="max"/>
        <color theme="0"/>
        <color theme="0" tint="-0.249977111117893"/>
      </colorScale>
    </cfRule>
    <cfRule type="colorScale" priority="58">
      <colorScale>
        <cfvo type="num" val="0"/>
        <cfvo type="max"/>
        <color theme="0"/>
        <color theme="0" tint="-0.249977111117893"/>
      </colorScale>
    </cfRule>
    <cfRule type="colorScale" priority="59">
      <colorScale>
        <cfvo type="min"/>
        <cfvo type="max"/>
        <color theme="0"/>
        <color theme="0" tint="-4.9989318521683403E-2"/>
      </colorScale>
    </cfRule>
  </conditionalFormatting>
  <conditionalFormatting sqref="AB26:AG27">
    <cfRule type="colorScale" priority="54">
      <colorScale>
        <cfvo type="min"/>
        <cfvo type="max"/>
        <color theme="0"/>
        <color theme="0" tint="-0.249977111117893"/>
      </colorScale>
    </cfRule>
    <cfRule type="colorScale" priority="55">
      <colorScale>
        <cfvo type="num" val="0"/>
        <cfvo type="max"/>
        <color theme="0"/>
        <color theme="0" tint="-0.249977111117893"/>
      </colorScale>
    </cfRule>
    <cfRule type="colorScale" priority="56">
      <colorScale>
        <cfvo type="min"/>
        <cfvo type="max"/>
        <color theme="0"/>
        <color theme="0" tint="-4.9989318521683403E-2"/>
      </colorScale>
    </cfRule>
  </conditionalFormatting>
  <conditionalFormatting sqref="AB28:AG29">
    <cfRule type="colorScale" priority="51">
      <colorScale>
        <cfvo type="min"/>
        <cfvo type="max"/>
        <color theme="0"/>
        <color theme="0" tint="-0.249977111117893"/>
      </colorScale>
    </cfRule>
    <cfRule type="colorScale" priority="52">
      <colorScale>
        <cfvo type="num" val="0"/>
        <cfvo type="max"/>
        <color theme="0"/>
        <color theme="0" tint="-0.249977111117893"/>
      </colorScale>
    </cfRule>
    <cfRule type="colorScale" priority="53">
      <colorScale>
        <cfvo type="min"/>
        <cfvo type="max"/>
        <color theme="0"/>
        <color theme="0" tint="-4.9989318521683403E-2"/>
      </colorScale>
    </cfRule>
  </conditionalFormatting>
  <conditionalFormatting sqref="AB30:AG31">
    <cfRule type="colorScale" priority="48">
      <colorScale>
        <cfvo type="min"/>
        <cfvo type="max"/>
        <color theme="0"/>
        <color theme="0" tint="-0.249977111117893"/>
      </colorScale>
    </cfRule>
    <cfRule type="colorScale" priority="49">
      <colorScale>
        <cfvo type="num" val="0"/>
        <cfvo type="max"/>
        <color theme="0"/>
        <color theme="0" tint="-0.249977111117893"/>
      </colorScale>
    </cfRule>
    <cfRule type="colorScale" priority="50">
      <colorScale>
        <cfvo type="min"/>
        <cfvo type="max"/>
        <color theme="0"/>
        <color theme="0" tint="-4.9989318521683403E-2"/>
      </colorScale>
    </cfRule>
  </conditionalFormatting>
  <conditionalFormatting sqref="AB32:AG33">
    <cfRule type="colorScale" priority="45">
      <colorScale>
        <cfvo type="min"/>
        <cfvo type="max"/>
        <color theme="0"/>
        <color theme="0" tint="-0.249977111117893"/>
      </colorScale>
    </cfRule>
    <cfRule type="colorScale" priority="46">
      <colorScale>
        <cfvo type="num" val="0"/>
        <cfvo type="max"/>
        <color theme="0"/>
        <color theme="0" tint="-0.249977111117893"/>
      </colorScale>
    </cfRule>
    <cfRule type="colorScale" priority="47">
      <colorScale>
        <cfvo type="min"/>
        <cfvo type="max"/>
        <color theme="0"/>
        <color theme="0" tint="-4.9989318521683403E-2"/>
      </colorScale>
    </cfRule>
  </conditionalFormatting>
  <conditionalFormatting sqref="AB34:AG35">
    <cfRule type="colorScale" priority="42">
      <colorScale>
        <cfvo type="min"/>
        <cfvo type="max"/>
        <color theme="0"/>
        <color theme="0" tint="-0.249977111117893"/>
      </colorScale>
    </cfRule>
    <cfRule type="colorScale" priority="43">
      <colorScale>
        <cfvo type="num" val="0"/>
        <cfvo type="max"/>
        <color theme="0"/>
        <color theme="0" tint="-0.249977111117893"/>
      </colorScale>
    </cfRule>
    <cfRule type="colorScale" priority="44">
      <colorScale>
        <cfvo type="min"/>
        <cfvo type="max"/>
        <color theme="0"/>
        <color theme="0" tint="-4.9989318521683403E-2"/>
      </colorScale>
    </cfRule>
  </conditionalFormatting>
  <conditionalFormatting sqref="AB36:AG37">
    <cfRule type="colorScale" priority="39">
      <colorScale>
        <cfvo type="min"/>
        <cfvo type="max"/>
        <color theme="0"/>
        <color theme="0" tint="-0.249977111117893"/>
      </colorScale>
    </cfRule>
    <cfRule type="colorScale" priority="40">
      <colorScale>
        <cfvo type="num" val="0"/>
        <cfvo type="max"/>
        <color theme="0"/>
        <color theme="0" tint="-0.249977111117893"/>
      </colorScale>
    </cfRule>
    <cfRule type="colorScale" priority="41">
      <colorScale>
        <cfvo type="min"/>
        <cfvo type="max"/>
        <color theme="0"/>
        <color theme="0" tint="-4.9989318521683403E-2"/>
      </colorScale>
    </cfRule>
  </conditionalFormatting>
  <conditionalFormatting sqref="AB38:AG39">
    <cfRule type="colorScale" priority="36">
      <colorScale>
        <cfvo type="min"/>
        <cfvo type="max"/>
        <color theme="0"/>
        <color theme="0" tint="-0.249977111117893"/>
      </colorScale>
    </cfRule>
    <cfRule type="colorScale" priority="37">
      <colorScale>
        <cfvo type="num" val="0"/>
        <cfvo type="max"/>
        <color theme="0"/>
        <color theme="0" tint="-0.249977111117893"/>
      </colorScale>
    </cfRule>
    <cfRule type="colorScale" priority="38">
      <colorScale>
        <cfvo type="min"/>
        <cfvo type="max"/>
        <color theme="0"/>
        <color theme="0" tint="-4.9989318521683403E-2"/>
      </colorScale>
    </cfRule>
  </conditionalFormatting>
  <conditionalFormatting sqref="AB40:AG41">
    <cfRule type="colorScale" priority="33">
      <colorScale>
        <cfvo type="min"/>
        <cfvo type="max"/>
        <color theme="0"/>
        <color theme="0" tint="-0.249977111117893"/>
      </colorScale>
    </cfRule>
    <cfRule type="colorScale" priority="34">
      <colorScale>
        <cfvo type="num" val="0"/>
        <cfvo type="max"/>
        <color theme="0"/>
        <color theme="0" tint="-0.249977111117893"/>
      </colorScale>
    </cfRule>
    <cfRule type="colorScale" priority="35">
      <colorScale>
        <cfvo type="min"/>
        <cfvo type="max"/>
        <color theme="0"/>
        <color theme="0" tint="-4.9989318521683403E-2"/>
      </colorScale>
    </cfRule>
  </conditionalFormatting>
  <conditionalFormatting sqref="AB42:AG43">
    <cfRule type="colorScale" priority="30">
      <colorScale>
        <cfvo type="min"/>
        <cfvo type="max"/>
        <color theme="0"/>
        <color theme="0" tint="-0.249977111117893"/>
      </colorScale>
    </cfRule>
    <cfRule type="colorScale" priority="31">
      <colorScale>
        <cfvo type="num" val="0"/>
        <cfvo type="max"/>
        <color theme="0"/>
        <color theme="0" tint="-0.249977111117893"/>
      </colorScale>
    </cfRule>
    <cfRule type="colorScale" priority="32">
      <colorScale>
        <cfvo type="min"/>
        <cfvo type="max"/>
        <color theme="0"/>
        <color theme="0" tint="-4.9989318521683403E-2"/>
      </colorScale>
    </cfRule>
  </conditionalFormatting>
  <conditionalFormatting sqref="AB44:AG45">
    <cfRule type="colorScale" priority="27">
      <colorScale>
        <cfvo type="min"/>
        <cfvo type="max"/>
        <color theme="0"/>
        <color theme="0" tint="-0.249977111117893"/>
      </colorScale>
    </cfRule>
    <cfRule type="colorScale" priority="28">
      <colorScale>
        <cfvo type="num" val="0"/>
        <cfvo type="max"/>
        <color theme="0"/>
        <color theme="0" tint="-0.249977111117893"/>
      </colorScale>
    </cfRule>
    <cfRule type="colorScale" priority="29">
      <colorScale>
        <cfvo type="min"/>
        <cfvo type="max"/>
        <color theme="0"/>
        <color theme="0" tint="-4.9989318521683403E-2"/>
      </colorScale>
    </cfRule>
  </conditionalFormatting>
  <conditionalFormatting sqref="AH22:AM23">
    <cfRule type="colorScale" priority="25">
      <colorScale>
        <cfvo type="min"/>
        <cfvo type="max"/>
        <color theme="0"/>
        <color theme="0" tint="-0.249977111117893"/>
      </colorScale>
    </cfRule>
    <cfRule type="colorScale" priority="26">
      <colorScale>
        <cfvo type="min"/>
        <cfvo type="max"/>
        <color theme="0"/>
        <color theme="0" tint="-4.9989318521683403E-2"/>
      </colorScale>
    </cfRule>
  </conditionalFormatting>
  <conditionalFormatting sqref="AH24:AM25">
    <cfRule type="colorScale" priority="23">
      <colorScale>
        <cfvo type="min"/>
        <cfvo type="max"/>
        <color theme="0"/>
        <color theme="0" tint="-0.249977111117893"/>
      </colorScale>
    </cfRule>
    <cfRule type="colorScale" priority="24">
      <colorScale>
        <cfvo type="min"/>
        <cfvo type="max"/>
        <color theme="0"/>
        <color theme="0" tint="-4.9989318521683403E-2"/>
      </colorScale>
    </cfRule>
  </conditionalFormatting>
  <conditionalFormatting sqref="AH26:AM27">
    <cfRule type="colorScale" priority="21">
      <colorScale>
        <cfvo type="min"/>
        <cfvo type="max"/>
        <color theme="0"/>
        <color theme="0" tint="-0.249977111117893"/>
      </colorScale>
    </cfRule>
    <cfRule type="colorScale" priority="22">
      <colorScale>
        <cfvo type="min"/>
        <cfvo type="max"/>
        <color theme="0"/>
        <color theme="0" tint="-4.9989318521683403E-2"/>
      </colorScale>
    </cfRule>
  </conditionalFormatting>
  <conditionalFormatting sqref="AH28:AM29">
    <cfRule type="colorScale" priority="19">
      <colorScale>
        <cfvo type="min"/>
        <cfvo type="max"/>
        <color theme="0"/>
        <color theme="0" tint="-0.249977111117893"/>
      </colorScale>
    </cfRule>
    <cfRule type="colorScale" priority="20">
      <colorScale>
        <cfvo type="min"/>
        <cfvo type="max"/>
        <color theme="0"/>
        <color theme="0" tint="-4.9989318521683403E-2"/>
      </colorScale>
    </cfRule>
  </conditionalFormatting>
  <conditionalFormatting sqref="AH30:AM31">
    <cfRule type="colorScale" priority="17">
      <colorScale>
        <cfvo type="min"/>
        <cfvo type="max"/>
        <color theme="0"/>
        <color theme="0" tint="-0.249977111117893"/>
      </colorScale>
    </cfRule>
    <cfRule type="colorScale" priority="18">
      <colorScale>
        <cfvo type="min"/>
        <cfvo type="max"/>
        <color theme="0"/>
        <color theme="0" tint="-4.9989318521683403E-2"/>
      </colorScale>
    </cfRule>
  </conditionalFormatting>
  <conditionalFormatting sqref="AH32:AM33">
    <cfRule type="colorScale" priority="15">
      <colorScale>
        <cfvo type="min"/>
        <cfvo type="max"/>
        <color theme="0"/>
        <color theme="0" tint="-0.249977111117893"/>
      </colorScale>
    </cfRule>
    <cfRule type="colorScale" priority="16">
      <colorScale>
        <cfvo type="min"/>
        <cfvo type="max"/>
        <color theme="0"/>
        <color theme="0" tint="-4.9989318521683403E-2"/>
      </colorScale>
    </cfRule>
  </conditionalFormatting>
  <conditionalFormatting sqref="AH34:AM35">
    <cfRule type="colorScale" priority="13">
      <colorScale>
        <cfvo type="min"/>
        <cfvo type="max"/>
        <color theme="0"/>
        <color theme="0" tint="-0.249977111117893"/>
      </colorScale>
    </cfRule>
    <cfRule type="colorScale" priority="14">
      <colorScale>
        <cfvo type="min"/>
        <cfvo type="max"/>
        <color theme="0"/>
        <color theme="0" tint="-4.9989318521683403E-2"/>
      </colorScale>
    </cfRule>
  </conditionalFormatting>
  <conditionalFormatting sqref="AH36:AM37">
    <cfRule type="colorScale" priority="11">
      <colorScale>
        <cfvo type="min"/>
        <cfvo type="max"/>
        <color theme="0"/>
        <color theme="0" tint="-0.249977111117893"/>
      </colorScale>
    </cfRule>
    <cfRule type="colorScale" priority="12">
      <colorScale>
        <cfvo type="min"/>
        <cfvo type="max"/>
        <color theme="0"/>
        <color theme="0" tint="-4.9989318521683403E-2"/>
      </colorScale>
    </cfRule>
  </conditionalFormatting>
  <conditionalFormatting sqref="AH38:AM39">
    <cfRule type="colorScale" priority="9">
      <colorScale>
        <cfvo type="min"/>
        <cfvo type="max"/>
        <color theme="0"/>
        <color theme="0" tint="-0.249977111117893"/>
      </colorScale>
    </cfRule>
    <cfRule type="colorScale" priority="10">
      <colorScale>
        <cfvo type="min"/>
        <cfvo type="max"/>
        <color theme="0"/>
        <color theme="0" tint="-4.9989318521683403E-2"/>
      </colorScale>
    </cfRule>
  </conditionalFormatting>
  <conditionalFormatting sqref="AH40:AM41">
    <cfRule type="colorScale" priority="7">
      <colorScale>
        <cfvo type="min"/>
        <cfvo type="max"/>
        <color theme="0"/>
        <color theme="0" tint="-0.249977111117893"/>
      </colorScale>
    </cfRule>
    <cfRule type="colorScale" priority="8">
      <colorScale>
        <cfvo type="min"/>
        <cfvo type="max"/>
        <color theme="0"/>
        <color theme="0" tint="-4.9989318521683403E-2"/>
      </colorScale>
    </cfRule>
  </conditionalFormatting>
  <conditionalFormatting sqref="AH42:AM43">
    <cfRule type="colorScale" priority="5">
      <colorScale>
        <cfvo type="min"/>
        <cfvo type="max"/>
        <color theme="0"/>
        <color theme="0" tint="-0.249977111117893"/>
      </colorScale>
    </cfRule>
    <cfRule type="colorScale" priority="6">
      <colorScale>
        <cfvo type="min"/>
        <cfvo type="max"/>
        <color theme="0"/>
        <color theme="0" tint="-4.9989318521683403E-2"/>
      </colorScale>
    </cfRule>
  </conditionalFormatting>
  <conditionalFormatting sqref="AH44:AM45">
    <cfRule type="colorScale" priority="1">
      <colorScale>
        <cfvo type="min"/>
        <cfvo type="max"/>
        <color theme="0"/>
        <color theme="0" tint="-0.249977111117893"/>
      </colorScale>
    </cfRule>
    <cfRule type="colorScale" priority="2">
      <colorScale>
        <cfvo type="min"/>
        <cfvo type="max"/>
        <color theme="0"/>
        <color theme="0" tint="-4.9989318521683403E-2"/>
      </colorScale>
    </cfRule>
  </conditionalFormatting>
  <pageMargins left="0.78740157480314965" right="0.19685039370078741" top="0.19685039370078741" bottom="0.19685039370078741" header="0.19685039370078741" footer="0.19685039370078741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33"/>
  <sheetViews>
    <sheetView tabSelected="1" view="pageLayout" topLeftCell="AA1" zoomScaleNormal="100" workbookViewId="0">
      <selection activeCell="M8" sqref="M8"/>
    </sheetView>
  </sheetViews>
  <sheetFormatPr defaultColWidth="3.42578125" defaultRowHeight="18.75" customHeight="1" x14ac:dyDescent="0.25"/>
  <cols>
    <col min="1" max="4" width="3.42578125" style="81"/>
    <col min="5" max="5" width="4.42578125" style="81" bestFit="1" customWidth="1"/>
    <col min="6" max="28" width="3.42578125" style="81"/>
    <col min="29" max="29" width="4.140625" style="81" customWidth="1"/>
    <col min="30" max="31" width="3.42578125" style="81" customWidth="1"/>
    <col min="32" max="46" width="3.42578125" style="81"/>
    <col min="47" max="47" width="5.140625" style="81" bestFit="1" customWidth="1"/>
    <col min="48" max="50" width="3.42578125" style="81"/>
    <col min="51" max="51" width="4" style="81" bestFit="1" customWidth="1"/>
    <col min="52" max="16384" width="3.42578125" style="81"/>
  </cols>
  <sheetData>
    <row r="1" spans="1:50" ht="13.5" customHeight="1" x14ac:dyDescent="0.25">
      <c r="A1" s="177" t="s">
        <v>2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8"/>
      <c r="AA1" s="172" t="s">
        <v>12</v>
      </c>
      <c r="AB1" s="173"/>
      <c r="AC1" s="173"/>
      <c r="AD1" s="173"/>
      <c r="AE1" s="173"/>
      <c r="AF1" s="173"/>
      <c r="AG1" s="173"/>
      <c r="AH1" s="173"/>
      <c r="AI1" s="173"/>
      <c r="AJ1" s="174"/>
      <c r="AK1" s="175">
        <f>SUM(K20:P34)</f>
        <v>135</v>
      </c>
      <c r="AL1" s="175"/>
      <c r="AM1" s="175"/>
      <c r="AN1" s="175"/>
      <c r="AO1" s="175"/>
      <c r="AP1" s="175"/>
      <c r="AQ1" s="175">
        <f>SUM(Q20:V34)</f>
        <v>150</v>
      </c>
      <c r="AR1" s="175"/>
      <c r="AS1" s="175"/>
      <c r="AT1" s="175"/>
      <c r="AU1" s="175"/>
      <c r="AV1" s="175"/>
    </row>
    <row r="2" spans="1:50" ht="13.5" customHeight="1" x14ac:dyDescent="0.25">
      <c r="A2" s="178" t="s">
        <v>84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8"/>
      <c r="AA2" s="8"/>
      <c r="AB2" s="8"/>
      <c r="AC2" s="8"/>
      <c r="AD2" s="8"/>
      <c r="AE2" s="8"/>
      <c r="AF2" s="8"/>
    </row>
    <row r="3" spans="1:50" ht="13.5" customHeight="1" x14ac:dyDescent="0.25">
      <c r="A3" s="178" t="s">
        <v>84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8"/>
    </row>
    <row r="4" spans="1:50" ht="13.5" customHeight="1" x14ac:dyDescent="0.25">
      <c r="A4" s="178" t="s">
        <v>84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8"/>
      <c r="AA4" s="176" t="s">
        <v>15</v>
      </c>
      <c r="AB4" s="176"/>
      <c r="AC4" s="176"/>
      <c r="AD4" s="176"/>
      <c r="AE4" s="176"/>
      <c r="AF4" s="176"/>
      <c r="AG4" s="176"/>
      <c r="AH4" s="176"/>
      <c r="AI4" s="176"/>
      <c r="AJ4" s="176"/>
      <c r="AK4" s="198">
        <f>K52-1</f>
        <v>14</v>
      </c>
      <c r="AL4" s="199"/>
      <c r="AM4" s="199"/>
      <c r="AN4" s="199"/>
      <c r="AO4" s="199"/>
      <c r="AP4" s="199"/>
      <c r="AQ4" s="199"/>
      <c r="AR4" s="199"/>
      <c r="AS4" s="199"/>
      <c r="AT4" s="199"/>
      <c r="AU4" s="199"/>
      <c r="AV4" s="200"/>
    </row>
    <row r="5" spans="1:50" ht="3.75" customHeight="1" x14ac:dyDescent="0.25">
      <c r="Z5" s="8"/>
      <c r="AA5" s="8"/>
      <c r="AB5" s="8"/>
      <c r="AC5" s="8"/>
      <c r="AD5" s="8"/>
      <c r="AE5" s="8"/>
      <c r="AF5" s="8"/>
    </row>
    <row r="6" spans="1:50" ht="14.25" customHeight="1" x14ac:dyDescent="0.25">
      <c r="A6" s="179" t="s">
        <v>85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8"/>
      <c r="AA6" s="8"/>
      <c r="AB6" s="8"/>
      <c r="AC6" s="8"/>
      <c r="AD6" s="8"/>
      <c r="AE6" s="8"/>
      <c r="AF6" s="8"/>
    </row>
    <row r="7" spans="1:50" ht="14.25" customHeight="1" x14ac:dyDescent="0.25">
      <c r="A7" s="180" t="s">
        <v>69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8"/>
      <c r="AA7" s="8"/>
      <c r="AB7" s="8"/>
      <c r="AC7" s="8"/>
      <c r="AD7" s="8"/>
      <c r="AE7" s="8"/>
      <c r="AF7" s="8"/>
    </row>
    <row r="8" spans="1:50" ht="15" customHeight="1" x14ac:dyDescent="0.25">
      <c r="Z8" s="8"/>
      <c r="AA8" s="8"/>
      <c r="AB8" s="8"/>
      <c r="AC8" s="8"/>
      <c r="AD8" s="8"/>
      <c r="AE8" s="8"/>
      <c r="AF8" s="8"/>
    </row>
    <row r="9" spans="1:50" ht="49.5" customHeight="1" x14ac:dyDescent="0.25">
      <c r="A9" s="2" t="s">
        <v>3</v>
      </c>
      <c r="I9" s="3"/>
      <c r="J9" s="97" t="s">
        <v>70</v>
      </c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8"/>
      <c r="AA9" s="8"/>
      <c r="AB9" s="8"/>
      <c r="AC9" s="8"/>
      <c r="AD9" s="8"/>
      <c r="AE9" s="8"/>
      <c r="AF9" s="8"/>
      <c r="AU9" s="99"/>
      <c r="AV9" s="99"/>
      <c r="AW9" s="99"/>
      <c r="AX9" s="99"/>
    </row>
    <row r="10" spans="1:50" ht="7.5" customHeight="1" x14ac:dyDescent="0.25">
      <c r="Z10" s="8"/>
      <c r="AA10" s="8"/>
      <c r="AB10" s="8"/>
      <c r="AC10" s="8"/>
      <c r="AD10" s="8"/>
      <c r="AE10" s="8"/>
      <c r="AF10" s="8"/>
    </row>
    <row r="11" spans="1:50" ht="18.75" customHeight="1" x14ac:dyDescent="0.25">
      <c r="A11" s="2" t="s">
        <v>4</v>
      </c>
      <c r="H11" s="3"/>
      <c r="I11" s="3"/>
      <c r="J11" s="181" t="s">
        <v>71</v>
      </c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8"/>
      <c r="AA11" s="8"/>
      <c r="AB11" s="8"/>
      <c r="AC11" s="8"/>
      <c r="AD11" s="8"/>
      <c r="AE11" s="8"/>
      <c r="AF11" s="8"/>
      <c r="AG11" s="8"/>
      <c r="AH11" s="8"/>
    </row>
    <row r="12" spans="1:50" ht="7.5" customHeight="1" x14ac:dyDescent="0.25">
      <c r="Z12" s="8"/>
      <c r="AA12" s="8"/>
      <c r="AB12" s="8"/>
      <c r="AC12" s="8"/>
      <c r="AD12" s="8"/>
      <c r="AE12" s="8"/>
      <c r="AF12" s="8"/>
      <c r="AG12" s="8"/>
      <c r="AH12" s="8"/>
    </row>
    <row r="13" spans="1:50" ht="18.75" customHeight="1" x14ac:dyDescent="0.25">
      <c r="A13" s="2" t="s">
        <v>5</v>
      </c>
      <c r="H13" s="3"/>
      <c r="I13" s="3"/>
      <c r="J13" s="3"/>
      <c r="K13" s="181" t="s">
        <v>72</v>
      </c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3"/>
      <c r="Z13" s="8"/>
      <c r="AA13" s="8"/>
      <c r="AB13" s="8"/>
      <c r="AC13" s="8"/>
      <c r="AD13" s="100" t="s">
        <v>34</v>
      </c>
      <c r="AE13" s="100"/>
      <c r="AF13" s="100"/>
      <c r="AG13" s="100"/>
      <c r="AH13" s="8"/>
    </row>
    <row r="14" spans="1:50" ht="7.5" customHeight="1" x14ac:dyDescent="0.25">
      <c r="A14" s="2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8"/>
      <c r="AA14" s="8"/>
      <c r="AB14" s="8"/>
      <c r="AC14" s="52"/>
      <c r="AD14" s="101"/>
      <c r="AE14" s="101"/>
      <c r="AF14" s="101"/>
      <c r="AG14" s="101"/>
      <c r="AH14" s="52"/>
    </row>
    <row r="15" spans="1:50" ht="28.5" customHeight="1" x14ac:dyDescent="0.25">
      <c r="A15" s="2" t="s">
        <v>9</v>
      </c>
      <c r="H15" s="4"/>
      <c r="I15" s="4"/>
      <c r="J15" s="4"/>
      <c r="K15" s="97" t="s">
        <v>73</v>
      </c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4"/>
      <c r="Z15" s="8"/>
      <c r="AA15" s="8"/>
      <c r="AB15" s="8"/>
      <c r="AC15" s="99">
        <f>3*K56</f>
        <v>13.416407864998739</v>
      </c>
      <c r="AD15" s="99"/>
      <c r="AE15" s="99"/>
      <c r="AF15" s="99">
        <f>3*Q56</f>
        <v>13.416407864998739</v>
      </c>
      <c r="AG15" s="99"/>
      <c r="AH15" s="99"/>
    </row>
    <row r="16" spans="1:50" ht="11.25" customHeight="1" x14ac:dyDescent="0.25">
      <c r="Z16" s="8"/>
      <c r="AA16" s="8"/>
      <c r="AB16" s="8"/>
      <c r="AC16" s="99"/>
      <c r="AD16" s="99"/>
      <c r="AE16" s="99"/>
      <c r="AF16" s="99"/>
      <c r="AG16" s="99"/>
      <c r="AH16" s="99"/>
      <c r="AL16" s="100"/>
      <c r="AM16" s="100"/>
      <c r="AN16" s="100"/>
      <c r="AO16" s="100"/>
      <c r="AP16" s="100"/>
      <c r="AQ16" s="100"/>
    </row>
    <row r="17" spans="4:52" ht="15" customHeight="1" x14ac:dyDescent="0.25">
      <c r="D17" s="161" t="s">
        <v>1</v>
      </c>
      <c r="E17" s="99" t="s">
        <v>0</v>
      </c>
      <c r="F17" s="99"/>
      <c r="G17" s="99"/>
      <c r="H17" s="99"/>
      <c r="I17" s="99"/>
      <c r="J17" s="99"/>
      <c r="K17" s="182" t="str">
        <f>A7</f>
        <v>показатель</v>
      </c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Z17" s="8"/>
      <c r="AA17" s="8"/>
      <c r="AB17" s="8"/>
      <c r="AC17" s="100"/>
      <c r="AD17" s="100"/>
      <c r="AE17" s="100"/>
      <c r="AF17" s="100"/>
      <c r="AG17" s="100"/>
      <c r="AH17" s="100"/>
      <c r="AK17" s="49"/>
      <c r="AL17" s="100"/>
      <c r="AM17" s="100"/>
      <c r="AN17" s="100"/>
      <c r="AO17" s="100"/>
      <c r="AP17" s="100"/>
      <c r="AQ17" s="100"/>
      <c r="AR17" s="49"/>
      <c r="AS17" s="49"/>
      <c r="AT17" s="49"/>
      <c r="AU17" s="30"/>
      <c r="AV17" s="30"/>
      <c r="AW17" s="30"/>
      <c r="AX17" s="30"/>
      <c r="AY17" s="30"/>
      <c r="AZ17" s="30"/>
    </row>
    <row r="18" spans="4:52" ht="15" customHeight="1" x14ac:dyDescent="0.25">
      <c r="D18" s="161"/>
      <c r="E18" s="99"/>
      <c r="F18" s="99"/>
      <c r="G18" s="99"/>
      <c r="H18" s="99"/>
      <c r="I18" s="99"/>
      <c r="J18" s="99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Z18" s="8"/>
      <c r="AA18" s="8"/>
      <c r="AB18" s="8"/>
      <c r="AC18" s="101"/>
      <c r="AD18" s="101"/>
      <c r="AE18" s="101"/>
      <c r="AF18" s="101"/>
      <c r="AG18" s="101"/>
      <c r="AH18" s="101"/>
      <c r="AK18" s="49"/>
      <c r="AL18" s="101"/>
      <c r="AM18" s="101"/>
      <c r="AN18" s="101"/>
      <c r="AO18" s="101"/>
      <c r="AP18" s="101"/>
      <c r="AQ18" s="101"/>
      <c r="AR18" s="49"/>
      <c r="AS18" s="49"/>
      <c r="AT18" s="49"/>
      <c r="AU18" s="30"/>
      <c r="AV18" s="30"/>
      <c r="AW18" s="30"/>
      <c r="AX18" s="30"/>
      <c r="AY18" s="30"/>
      <c r="AZ18" s="30"/>
    </row>
    <row r="19" spans="4:52" ht="31.5" customHeight="1" x14ac:dyDescent="0.25">
      <c r="D19" s="161"/>
      <c r="E19" s="99"/>
      <c r="F19" s="99"/>
      <c r="G19" s="99"/>
      <c r="H19" s="99"/>
      <c r="I19" s="99"/>
      <c r="J19" s="99"/>
      <c r="K19" s="183" t="s">
        <v>90</v>
      </c>
      <c r="L19" s="183"/>
      <c r="M19" s="183"/>
      <c r="N19" s="183"/>
      <c r="O19" s="183"/>
      <c r="P19" s="183"/>
      <c r="Q19" s="202" t="s">
        <v>7</v>
      </c>
      <c r="R19" s="202"/>
      <c r="S19" s="202"/>
      <c r="T19" s="202"/>
      <c r="U19" s="202"/>
      <c r="V19" s="202"/>
      <c r="Z19" s="8"/>
      <c r="AA19" s="8"/>
      <c r="AB19" s="8"/>
      <c r="AC19" s="99" t="s">
        <v>13</v>
      </c>
      <c r="AD19" s="99"/>
      <c r="AE19" s="99"/>
      <c r="AF19" s="99" t="s">
        <v>14</v>
      </c>
      <c r="AG19" s="99"/>
      <c r="AH19" s="99"/>
      <c r="AK19" s="49"/>
      <c r="AL19" s="99" t="s">
        <v>13</v>
      </c>
      <c r="AM19" s="99"/>
      <c r="AN19" s="99"/>
      <c r="AO19" s="99" t="s">
        <v>14</v>
      </c>
      <c r="AP19" s="99"/>
      <c r="AQ19" s="99"/>
      <c r="AR19" s="49"/>
      <c r="AS19" s="49"/>
      <c r="AT19" s="49"/>
      <c r="AU19" s="99"/>
      <c r="AV19" s="99"/>
      <c r="AW19" s="99"/>
      <c r="AX19" s="99"/>
      <c r="AY19" s="99"/>
      <c r="AZ19" s="99"/>
    </row>
    <row r="20" spans="4:52" ht="18.75" customHeight="1" x14ac:dyDescent="0.25">
      <c r="D20" s="80">
        <v>1</v>
      </c>
      <c r="E20" s="201" t="s">
        <v>78</v>
      </c>
      <c r="F20" s="201"/>
      <c r="G20" s="201"/>
      <c r="H20" s="201"/>
      <c r="I20" s="201"/>
      <c r="J20" s="201"/>
      <c r="K20" s="171">
        <v>2</v>
      </c>
      <c r="L20" s="171"/>
      <c r="M20" s="171"/>
      <c r="N20" s="171"/>
      <c r="O20" s="171"/>
      <c r="P20" s="171"/>
      <c r="Q20" s="171">
        <v>3</v>
      </c>
      <c r="R20" s="171"/>
      <c r="S20" s="171"/>
      <c r="T20" s="171"/>
      <c r="U20" s="171"/>
      <c r="V20" s="171"/>
      <c r="Z20" s="8"/>
      <c r="AA20" s="8"/>
      <c r="AB20" s="8"/>
      <c r="AC20" s="98">
        <f t="shared" ref="AC20:AC34" si="0">K20-$K$54</f>
        <v>-7</v>
      </c>
      <c r="AD20" s="99"/>
      <c r="AE20" s="99"/>
      <c r="AF20" s="98">
        <f t="shared" ref="AF20:AF34" si="1">Q20-$Q$54</f>
        <v>-7</v>
      </c>
      <c r="AG20" s="99"/>
      <c r="AH20" s="99"/>
      <c r="AK20" s="49"/>
      <c r="AL20" s="98">
        <f>K20^2</f>
        <v>4</v>
      </c>
      <c r="AM20" s="99"/>
      <c r="AN20" s="99"/>
      <c r="AO20" s="98">
        <f>Q20^2</f>
        <v>9</v>
      </c>
      <c r="AP20" s="99"/>
      <c r="AQ20" s="99"/>
      <c r="AR20" s="49"/>
      <c r="AS20" s="49"/>
      <c r="AT20" s="49"/>
      <c r="AU20" s="98"/>
      <c r="AV20" s="98"/>
      <c r="AW20" s="98"/>
      <c r="AX20" s="98"/>
      <c r="AY20" s="98"/>
      <c r="AZ20" s="98"/>
    </row>
    <row r="21" spans="4:52" ht="18.75" customHeight="1" x14ac:dyDescent="0.25">
      <c r="D21" s="80">
        <v>2</v>
      </c>
      <c r="E21" s="201" t="s">
        <v>79</v>
      </c>
      <c r="F21" s="201"/>
      <c r="G21" s="201"/>
      <c r="H21" s="201"/>
      <c r="I21" s="201"/>
      <c r="J21" s="201"/>
      <c r="K21" s="171">
        <v>3</v>
      </c>
      <c r="L21" s="171"/>
      <c r="M21" s="171"/>
      <c r="N21" s="171"/>
      <c r="O21" s="171"/>
      <c r="P21" s="171"/>
      <c r="Q21" s="171">
        <v>4</v>
      </c>
      <c r="R21" s="171"/>
      <c r="S21" s="171"/>
      <c r="T21" s="171"/>
      <c r="U21" s="171"/>
      <c r="V21" s="171"/>
      <c r="Z21" s="8"/>
      <c r="AA21" s="8"/>
      <c r="AB21" s="8"/>
      <c r="AC21" s="98">
        <f t="shared" si="0"/>
        <v>-6</v>
      </c>
      <c r="AD21" s="99"/>
      <c r="AE21" s="99"/>
      <c r="AF21" s="98">
        <f t="shared" si="1"/>
        <v>-6</v>
      </c>
      <c r="AG21" s="99"/>
      <c r="AH21" s="99"/>
      <c r="AK21" s="49"/>
      <c r="AL21" s="98">
        <f t="shared" ref="AL21:AL34" si="2">K21^2</f>
        <v>9</v>
      </c>
      <c r="AM21" s="99"/>
      <c r="AN21" s="99"/>
      <c r="AO21" s="98">
        <f t="shared" ref="AO21:AO34" si="3">Q21^2</f>
        <v>16</v>
      </c>
      <c r="AP21" s="99"/>
      <c r="AQ21" s="99"/>
      <c r="AR21" s="49"/>
      <c r="AS21" s="49"/>
      <c r="AT21" s="49"/>
      <c r="AU21" s="98"/>
      <c r="AV21" s="98"/>
      <c r="AW21" s="98"/>
      <c r="AX21" s="98"/>
      <c r="AY21" s="98"/>
      <c r="AZ21" s="98"/>
    </row>
    <row r="22" spans="4:52" ht="18.75" customHeight="1" x14ac:dyDescent="0.25">
      <c r="D22" s="80">
        <v>3</v>
      </c>
      <c r="E22" s="184"/>
      <c r="F22" s="185"/>
      <c r="G22" s="185"/>
      <c r="H22" s="185"/>
      <c r="I22" s="185"/>
      <c r="J22" s="185"/>
      <c r="K22" s="171">
        <v>4</v>
      </c>
      <c r="L22" s="171"/>
      <c r="M22" s="171"/>
      <c r="N22" s="171"/>
      <c r="O22" s="171"/>
      <c r="P22" s="171"/>
      <c r="Q22" s="171">
        <v>5</v>
      </c>
      <c r="R22" s="171"/>
      <c r="S22" s="171"/>
      <c r="T22" s="171"/>
      <c r="U22" s="171"/>
      <c r="V22" s="171"/>
      <c r="Z22" s="8"/>
      <c r="AA22" s="8"/>
      <c r="AB22" s="8"/>
      <c r="AC22" s="98">
        <f t="shared" si="0"/>
        <v>-5</v>
      </c>
      <c r="AD22" s="99"/>
      <c r="AE22" s="99"/>
      <c r="AF22" s="98">
        <f t="shared" si="1"/>
        <v>-5</v>
      </c>
      <c r="AG22" s="99"/>
      <c r="AH22" s="99"/>
      <c r="AK22" s="49"/>
      <c r="AL22" s="98">
        <f t="shared" si="2"/>
        <v>16</v>
      </c>
      <c r="AM22" s="99"/>
      <c r="AN22" s="99"/>
      <c r="AO22" s="98">
        <f t="shared" si="3"/>
        <v>25</v>
      </c>
      <c r="AP22" s="99"/>
      <c r="AQ22" s="99"/>
      <c r="AR22" s="49"/>
      <c r="AS22" s="49"/>
      <c r="AT22" s="49"/>
      <c r="AU22" s="98"/>
      <c r="AV22" s="98"/>
      <c r="AW22" s="98"/>
      <c r="AX22" s="98"/>
      <c r="AY22" s="98"/>
      <c r="AZ22" s="98"/>
    </row>
    <row r="23" spans="4:52" ht="18.75" customHeight="1" x14ac:dyDescent="0.25">
      <c r="D23" s="80">
        <v>4</v>
      </c>
      <c r="E23" s="184"/>
      <c r="F23" s="185"/>
      <c r="G23" s="185"/>
      <c r="H23" s="185"/>
      <c r="I23" s="185"/>
      <c r="J23" s="185"/>
      <c r="K23" s="171">
        <v>5</v>
      </c>
      <c r="L23" s="171"/>
      <c r="M23" s="171"/>
      <c r="N23" s="171"/>
      <c r="O23" s="171"/>
      <c r="P23" s="171"/>
      <c r="Q23" s="171">
        <v>6</v>
      </c>
      <c r="R23" s="171"/>
      <c r="S23" s="171"/>
      <c r="T23" s="171"/>
      <c r="U23" s="171"/>
      <c r="V23" s="171"/>
      <c r="Z23" s="8"/>
      <c r="AA23" s="8"/>
      <c r="AB23" s="8"/>
      <c r="AC23" s="98">
        <f t="shared" si="0"/>
        <v>-4</v>
      </c>
      <c r="AD23" s="99"/>
      <c r="AE23" s="99"/>
      <c r="AF23" s="98">
        <f t="shared" si="1"/>
        <v>-4</v>
      </c>
      <c r="AG23" s="99"/>
      <c r="AH23" s="99"/>
      <c r="AK23" s="49"/>
      <c r="AL23" s="98">
        <f t="shared" si="2"/>
        <v>25</v>
      </c>
      <c r="AM23" s="99"/>
      <c r="AN23" s="99"/>
      <c r="AO23" s="98">
        <f t="shared" si="3"/>
        <v>36</v>
      </c>
      <c r="AP23" s="99"/>
      <c r="AQ23" s="99"/>
      <c r="AR23" s="49"/>
      <c r="AS23" s="49"/>
      <c r="AT23" s="49"/>
      <c r="AU23" s="98"/>
      <c r="AV23" s="98"/>
      <c r="AW23" s="98"/>
      <c r="AX23" s="98"/>
      <c r="AY23" s="98"/>
      <c r="AZ23" s="98"/>
    </row>
    <row r="24" spans="4:52" ht="18.75" customHeight="1" x14ac:dyDescent="0.25">
      <c r="D24" s="80">
        <v>5</v>
      </c>
      <c r="E24" s="184"/>
      <c r="F24" s="185"/>
      <c r="G24" s="185"/>
      <c r="H24" s="185"/>
      <c r="I24" s="185"/>
      <c r="J24" s="185"/>
      <c r="K24" s="171">
        <v>6</v>
      </c>
      <c r="L24" s="171"/>
      <c r="M24" s="171"/>
      <c r="N24" s="171"/>
      <c r="O24" s="171"/>
      <c r="P24" s="171"/>
      <c r="Q24" s="171">
        <v>7</v>
      </c>
      <c r="R24" s="171"/>
      <c r="S24" s="171"/>
      <c r="T24" s="171"/>
      <c r="U24" s="171"/>
      <c r="V24" s="171"/>
      <c r="Z24" s="8"/>
      <c r="AA24" s="8"/>
      <c r="AB24" s="8"/>
      <c r="AC24" s="98">
        <f t="shared" si="0"/>
        <v>-3</v>
      </c>
      <c r="AD24" s="99"/>
      <c r="AE24" s="99"/>
      <c r="AF24" s="98">
        <f t="shared" si="1"/>
        <v>-3</v>
      </c>
      <c r="AG24" s="99"/>
      <c r="AH24" s="99"/>
      <c r="AK24" s="49"/>
      <c r="AL24" s="98">
        <f t="shared" si="2"/>
        <v>36</v>
      </c>
      <c r="AM24" s="99"/>
      <c r="AN24" s="99"/>
      <c r="AO24" s="98">
        <f t="shared" si="3"/>
        <v>49</v>
      </c>
      <c r="AP24" s="99"/>
      <c r="AQ24" s="99"/>
      <c r="AR24" s="49"/>
      <c r="AS24" s="49"/>
      <c r="AT24" s="49"/>
      <c r="AU24" s="98"/>
      <c r="AV24" s="98"/>
      <c r="AW24" s="98"/>
      <c r="AX24" s="98"/>
      <c r="AY24" s="98"/>
      <c r="AZ24" s="98"/>
    </row>
    <row r="25" spans="4:52" ht="18.75" customHeight="1" x14ac:dyDescent="0.25">
      <c r="D25" s="80">
        <v>6</v>
      </c>
      <c r="E25" s="184"/>
      <c r="F25" s="185"/>
      <c r="G25" s="185"/>
      <c r="H25" s="185"/>
      <c r="I25" s="185"/>
      <c r="J25" s="185"/>
      <c r="K25" s="171">
        <v>7</v>
      </c>
      <c r="L25" s="171"/>
      <c r="M25" s="171"/>
      <c r="N25" s="171"/>
      <c r="O25" s="171"/>
      <c r="P25" s="171"/>
      <c r="Q25" s="171">
        <v>8</v>
      </c>
      <c r="R25" s="171"/>
      <c r="S25" s="171"/>
      <c r="T25" s="171"/>
      <c r="U25" s="171"/>
      <c r="V25" s="171"/>
      <c r="Z25" s="8"/>
      <c r="AA25" s="8"/>
      <c r="AB25" s="8"/>
      <c r="AC25" s="98">
        <f t="shared" si="0"/>
        <v>-2</v>
      </c>
      <c r="AD25" s="99"/>
      <c r="AE25" s="99"/>
      <c r="AF25" s="98">
        <f t="shared" si="1"/>
        <v>-2</v>
      </c>
      <c r="AG25" s="99"/>
      <c r="AH25" s="99"/>
      <c r="AK25" s="49"/>
      <c r="AL25" s="98">
        <f t="shared" si="2"/>
        <v>49</v>
      </c>
      <c r="AM25" s="99"/>
      <c r="AN25" s="99"/>
      <c r="AO25" s="98">
        <f t="shared" si="3"/>
        <v>64</v>
      </c>
      <c r="AP25" s="99"/>
      <c r="AQ25" s="99"/>
      <c r="AR25" s="49"/>
      <c r="AS25" s="49"/>
      <c r="AT25" s="49"/>
      <c r="AU25" s="98"/>
      <c r="AV25" s="98"/>
      <c r="AW25" s="98"/>
      <c r="AX25" s="98"/>
      <c r="AY25" s="98"/>
      <c r="AZ25" s="98"/>
    </row>
    <row r="26" spans="4:52" ht="18.75" customHeight="1" x14ac:dyDescent="0.25">
      <c r="D26" s="80">
        <v>7</v>
      </c>
      <c r="E26" s="184"/>
      <c r="F26" s="185"/>
      <c r="G26" s="185"/>
      <c r="H26" s="185"/>
      <c r="I26" s="185"/>
      <c r="J26" s="185"/>
      <c r="K26" s="171">
        <v>8</v>
      </c>
      <c r="L26" s="171"/>
      <c r="M26" s="171"/>
      <c r="N26" s="171"/>
      <c r="O26" s="171"/>
      <c r="P26" s="171"/>
      <c r="Q26" s="171">
        <v>9</v>
      </c>
      <c r="R26" s="171"/>
      <c r="S26" s="171"/>
      <c r="T26" s="171"/>
      <c r="U26" s="171"/>
      <c r="V26" s="171"/>
      <c r="Z26" s="8"/>
      <c r="AA26" s="8"/>
      <c r="AB26" s="8"/>
      <c r="AC26" s="98">
        <f t="shared" si="0"/>
        <v>-1</v>
      </c>
      <c r="AD26" s="99"/>
      <c r="AE26" s="99"/>
      <c r="AF26" s="98">
        <f t="shared" si="1"/>
        <v>-1</v>
      </c>
      <c r="AG26" s="99"/>
      <c r="AH26" s="99"/>
      <c r="AK26" s="49"/>
      <c r="AL26" s="98">
        <f t="shared" si="2"/>
        <v>64</v>
      </c>
      <c r="AM26" s="99"/>
      <c r="AN26" s="99"/>
      <c r="AO26" s="98">
        <f t="shared" si="3"/>
        <v>81</v>
      </c>
      <c r="AP26" s="99"/>
      <c r="AQ26" s="99"/>
      <c r="AR26" s="49"/>
      <c r="AS26" s="49"/>
      <c r="AT26" s="49"/>
      <c r="AU26" s="98"/>
      <c r="AV26" s="98"/>
      <c r="AW26" s="98"/>
      <c r="AX26" s="98"/>
      <c r="AY26" s="98"/>
      <c r="AZ26" s="98"/>
    </row>
    <row r="27" spans="4:52" ht="18.75" customHeight="1" x14ac:dyDescent="0.25">
      <c r="D27" s="80">
        <v>8</v>
      </c>
      <c r="E27" s="184"/>
      <c r="F27" s="185"/>
      <c r="G27" s="185"/>
      <c r="H27" s="185"/>
      <c r="I27" s="185"/>
      <c r="J27" s="185"/>
      <c r="K27" s="171">
        <v>9</v>
      </c>
      <c r="L27" s="171"/>
      <c r="M27" s="171"/>
      <c r="N27" s="171"/>
      <c r="O27" s="171"/>
      <c r="P27" s="171"/>
      <c r="Q27" s="171">
        <v>10</v>
      </c>
      <c r="R27" s="171"/>
      <c r="S27" s="171"/>
      <c r="T27" s="171"/>
      <c r="U27" s="171"/>
      <c r="V27" s="171"/>
      <c r="Z27" s="8"/>
      <c r="AA27" s="8"/>
      <c r="AB27" s="8"/>
      <c r="AC27" s="98">
        <f t="shared" si="0"/>
        <v>0</v>
      </c>
      <c r="AD27" s="99"/>
      <c r="AE27" s="99"/>
      <c r="AF27" s="98">
        <f t="shared" si="1"/>
        <v>0</v>
      </c>
      <c r="AG27" s="99"/>
      <c r="AH27" s="99"/>
      <c r="AK27" s="49"/>
      <c r="AL27" s="98">
        <f t="shared" si="2"/>
        <v>81</v>
      </c>
      <c r="AM27" s="99"/>
      <c r="AN27" s="99"/>
      <c r="AO27" s="98">
        <f t="shared" si="3"/>
        <v>100</v>
      </c>
      <c r="AP27" s="99"/>
      <c r="AQ27" s="99"/>
      <c r="AR27" s="49"/>
      <c r="AS27" s="49"/>
      <c r="AT27" s="49"/>
      <c r="AU27" s="98"/>
      <c r="AV27" s="98"/>
      <c r="AW27" s="98"/>
      <c r="AX27" s="98"/>
      <c r="AY27" s="98"/>
      <c r="AZ27" s="98"/>
    </row>
    <row r="28" spans="4:52" ht="18.75" customHeight="1" x14ac:dyDescent="0.25">
      <c r="D28" s="80">
        <v>9</v>
      </c>
      <c r="E28" s="184"/>
      <c r="F28" s="185"/>
      <c r="G28" s="185"/>
      <c r="H28" s="185"/>
      <c r="I28" s="185"/>
      <c r="J28" s="185"/>
      <c r="K28" s="171">
        <v>10</v>
      </c>
      <c r="L28" s="171"/>
      <c r="M28" s="171"/>
      <c r="N28" s="171"/>
      <c r="O28" s="171"/>
      <c r="P28" s="171"/>
      <c r="Q28" s="171">
        <v>11</v>
      </c>
      <c r="R28" s="171"/>
      <c r="S28" s="171"/>
      <c r="T28" s="171"/>
      <c r="U28" s="171"/>
      <c r="V28" s="171"/>
      <c r="Z28" s="8"/>
      <c r="AA28" s="8"/>
      <c r="AB28" s="8"/>
      <c r="AC28" s="98">
        <f t="shared" si="0"/>
        <v>1</v>
      </c>
      <c r="AD28" s="99"/>
      <c r="AE28" s="99"/>
      <c r="AF28" s="98">
        <f t="shared" si="1"/>
        <v>1</v>
      </c>
      <c r="AG28" s="99"/>
      <c r="AH28" s="99"/>
      <c r="AK28" s="49"/>
      <c r="AL28" s="98">
        <f t="shared" si="2"/>
        <v>100</v>
      </c>
      <c r="AM28" s="99"/>
      <c r="AN28" s="99"/>
      <c r="AO28" s="98">
        <f t="shared" si="3"/>
        <v>121</v>
      </c>
      <c r="AP28" s="99"/>
      <c r="AQ28" s="99"/>
      <c r="AR28" s="49"/>
      <c r="AS28" s="49"/>
      <c r="AT28" s="49"/>
      <c r="AU28" s="98"/>
      <c r="AV28" s="98"/>
      <c r="AW28" s="98"/>
      <c r="AX28" s="98"/>
      <c r="AY28" s="98"/>
      <c r="AZ28" s="98"/>
    </row>
    <row r="29" spans="4:52" ht="18.75" customHeight="1" x14ac:dyDescent="0.25">
      <c r="D29" s="80">
        <v>10</v>
      </c>
      <c r="E29" s="184"/>
      <c r="F29" s="185"/>
      <c r="G29" s="185"/>
      <c r="H29" s="185"/>
      <c r="I29" s="185"/>
      <c r="J29" s="185"/>
      <c r="K29" s="171">
        <v>11</v>
      </c>
      <c r="L29" s="171"/>
      <c r="M29" s="171"/>
      <c r="N29" s="171"/>
      <c r="O29" s="171"/>
      <c r="P29" s="171"/>
      <c r="Q29" s="171">
        <v>12</v>
      </c>
      <c r="R29" s="171"/>
      <c r="S29" s="171"/>
      <c r="T29" s="171"/>
      <c r="U29" s="171"/>
      <c r="V29" s="171"/>
      <c r="Z29" s="8"/>
      <c r="AA29" s="8"/>
      <c r="AB29" s="8"/>
      <c r="AC29" s="98">
        <f t="shared" si="0"/>
        <v>2</v>
      </c>
      <c r="AD29" s="99"/>
      <c r="AE29" s="99"/>
      <c r="AF29" s="98">
        <f t="shared" si="1"/>
        <v>2</v>
      </c>
      <c r="AG29" s="99"/>
      <c r="AH29" s="99"/>
      <c r="AK29" s="49"/>
      <c r="AL29" s="98">
        <f t="shared" si="2"/>
        <v>121</v>
      </c>
      <c r="AM29" s="99"/>
      <c r="AN29" s="99"/>
      <c r="AO29" s="98">
        <f t="shared" si="3"/>
        <v>144</v>
      </c>
      <c r="AP29" s="99"/>
      <c r="AQ29" s="99"/>
      <c r="AR29" s="49"/>
      <c r="AS29" s="49"/>
      <c r="AT29" s="49"/>
      <c r="AU29" s="98"/>
      <c r="AV29" s="98"/>
      <c r="AW29" s="98"/>
      <c r="AX29" s="98"/>
      <c r="AY29" s="98"/>
      <c r="AZ29" s="98"/>
    </row>
    <row r="30" spans="4:52" ht="18.75" customHeight="1" x14ac:dyDescent="0.25">
      <c r="D30" s="80">
        <v>11</v>
      </c>
      <c r="E30" s="184"/>
      <c r="F30" s="185"/>
      <c r="G30" s="185"/>
      <c r="H30" s="185"/>
      <c r="I30" s="185"/>
      <c r="J30" s="185"/>
      <c r="K30" s="171">
        <v>12</v>
      </c>
      <c r="L30" s="171"/>
      <c r="M30" s="171"/>
      <c r="N30" s="171"/>
      <c r="O30" s="171"/>
      <c r="P30" s="171"/>
      <c r="Q30" s="171">
        <v>13</v>
      </c>
      <c r="R30" s="171"/>
      <c r="S30" s="171"/>
      <c r="T30" s="171"/>
      <c r="U30" s="171"/>
      <c r="V30" s="171"/>
      <c r="Z30" s="8"/>
      <c r="AA30" s="8"/>
      <c r="AB30" s="8"/>
      <c r="AC30" s="98">
        <f t="shared" si="0"/>
        <v>3</v>
      </c>
      <c r="AD30" s="99"/>
      <c r="AE30" s="99"/>
      <c r="AF30" s="98">
        <f t="shared" si="1"/>
        <v>3</v>
      </c>
      <c r="AG30" s="99"/>
      <c r="AH30" s="99"/>
      <c r="AK30" s="49"/>
      <c r="AL30" s="98">
        <f t="shared" si="2"/>
        <v>144</v>
      </c>
      <c r="AM30" s="99"/>
      <c r="AN30" s="99"/>
      <c r="AO30" s="98">
        <f t="shared" si="3"/>
        <v>169</v>
      </c>
      <c r="AP30" s="99"/>
      <c r="AQ30" s="99"/>
      <c r="AR30" s="49"/>
      <c r="AS30" s="49"/>
      <c r="AT30" s="49"/>
      <c r="AU30" s="98"/>
      <c r="AV30" s="98"/>
      <c r="AW30" s="98"/>
      <c r="AX30" s="98"/>
      <c r="AY30" s="98"/>
      <c r="AZ30" s="98"/>
    </row>
    <row r="31" spans="4:52" ht="18.75" customHeight="1" x14ac:dyDescent="0.25">
      <c r="D31" s="80">
        <v>12</v>
      </c>
      <c r="E31" s="184"/>
      <c r="F31" s="185"/>
      <c r="G31" s="185"/>
      <c r="H31" s="185"/>
      <c r="I31" s="185"/>
      <c r="J31" s="185"/>
      <c r="K31" s="171">
        <v>13</v>
      </c>
      <c r="L31" s="171"/>
      <c r="M31" s="171"/>
      <c r="N31" s="171"/>
      <c r="O31" s="171"/>
      <c r="P31" s="171"/>
      <c r="Q31" s="171">
        <v>14</v>
      </c>
      <c r="R31" s="171"/>
      <c r="S31" s="171"/>
      <c r="T31" s="171"/>
      <c r="U31" s="171"/>
      <c r="V31" s="171"/>
      <c r="Z31" s="8"/>
      <c r="AA31" s="8"/>
      <c r="AB31" s="8"/>
      <c r="AC31" s="98">
        <f t="shared" si="0"/>
        <v>4</v>
      </c>
      <c r="AD31" s="99"/>
      <c r="AE31" s="99"/>
      <c r="AF31" s="98">
        <f t="shared" si="1"/>
        <v>4</v>
      </c>
      <c r="AG31" s="99"/>
      <c r="AH31" s="99"/>
      <c r="AK31" s="49"/>
      <c r="AL31" s="98">
        <f t="shared" si="2"/>
        <v>169</v>
      </c>
      <c r="AM31" s="99"/>
      <c r="AN31" s="99"/>
      <c r="AO31" s="98">
        <f t="shared" si="3"/>
        <v>196</v>
      </c>
      <c r="AP31" s="99"/>
      <c r="AQ31" s="99"/>
      <c r="AR31" s="49"/>
      <c r="AS31" s="49"/>
      <c r="AT31" s="49"/>
      <c r="AU31" s="98"/>
      <c r="AV31" s="98"/>
      <c r="AW31" s="98"/>
      <c r="AX31" s="98"/>
      <c r="AY31" s="98"/>
      <c r="AZ31" s="98"/>
    </row>
    <row r="32" spans="4:52" ht="18.75" customHeight="1" x14ac:dyDescent="0.25">
      <c r="D32" s="80">
        <v>13</v>
      </c>
      <c r="E32" s="184"/>
      <c r="F32" s="185"/>
      <c r="G32" s="185"/>
      <c r="H32" s="185"/>
      <c r="I32" s="185"/>
      <c r="J32" s="185"/>
      <c r="K32" s="171">
        <v>14</v>
      </c>
      <c r="L32" s="171"/>
      <c r="M32" s="171"/>
      <c r="N32" s="171"/>
      <c r="O32" s="171"/>
      <c r="P32" s="171"/>
      <c r="Q32" s="171">
        <v>15</v>
      </c>
      <c r="R32" s="171"/>
      <c r="S32" s="171"/>
      <c r="T32" s="171"/>
      <c r="U32" s="171"/>
      <c r="V32" s="171"/>
      <c r="Z32" s="8"/>
      <c r="AA32" s="8"/>
      <c r="AB32" s="8"/>
      <c r="AC32" s="98">
        <f t="shared" si="0"/>
        <v>5</v>
      </c>
      <c r="AD32" s="99"/>
      <c r="AE32" s="99"/>
      <c r="AF32" s="98">
        <f t="shared" si="1"/>
        <v>5</v>
      </c>
      <c r="AG32" s="99"/>
      <c r="AH32" s="99"/>
      <c r="AK32" s="49"/>
      <c r="AL32" s="98">
        <f t="shared" si="2"/>
        <v>196</v>
      </c>
      <c r="AM32" s="99"/>
      <c r="AN32" s="99"/>
      <c r="AO32" s="98">
        <f t="shared" si="3"/>
        <v>225</v>
      </c>
      <c r="AP32" s="99"/>
      <c r="AQ32" s="99"/>
      <c r="AR32" s="49"/>
      <c r="AS32" s="49"/>
      <c r="AT32" s="49"/>
      <c r="AU32" s="98"/>
      <c r="AV32" s="98"/>
      <c r="AW32" s="98"/>
      <c r="AX32" s="98"/>
      <c r="AY32" s="98"/>
      <c r="AZ32" s="98"/>
    </row>
    <row r="33" spans="1:52" ht="18.75" customHeight="1" x14ac:dyDescent="0.25">
      <c r="D33" s="80">
        <v>14</v>
      </c>
      <c r="E33" s="184"/>
      <c r="F33" s="185"/>
      <c r="G33" s="185"/>
      <c r="H33" s="185"/>
      <c r="I33" s="185"/>
      <c r="J33" s="185"/>
      <c r="K33" s="171">
        <v>15</v>
      </c>
      <c r="L33" s="171"/>
      <c r="M33" s="171"/>
      <c r="N33" s="171"/>
      <c r="O33" s="171"/>
      <c r="P33" s="171"/>
      <c r="Q33" s="171">
        <v>16</v>
      </c>
      <c r="R33" s="171"/>
      <c r="S33" s="171"/>
      <c r="T33" s="171"/>
      <c r="U33" s="171"/>
      <c r="V33" s="171"/>
      <c r="Z33" s="8"/>
      <c r="AA33" s="8"/>
      <c r="AB33" s="8"/>
      <c r="AC33" s="98">
        <f t="shared" si="0"/>
        <v>6</v>
      </c>
      <c r="AD33" s="99"/>
      <c r="AE33" s="99"/>
      <c r="AF33" s="98">
        <f t="shared" si="1"/>
        <v>6</v>
      </c>
      <c r="AG33" s="99"/>
      <c r="AH33" s="99"/>
      <c r="AK33" s="49"/>
      <c r="AL33" s="98">
        <f t="shared" si="2"/>
        <v>225</v>
      </c>
      <c r="AM33" s="99"/>
      <c r="AN33" s="99"/>
      <c r="AO33" s="98">
        <f t="shared" si="3"/>
        <v>256</v>
      </c>
      <c r="AP33" s="99"/>
      <c r="AQ33" s="99"/>
      <c r="AR33" s="49"/>
      <c r="AS33" s="49"/>
      <c r="AT33" s="49"/>
      <c r="AU33" s="98"/>
      <c r="AV33" s="98"/>
      <c r="AW33" s="98"/>
      <c r="AX33" s="98"/>
      <c r="AY33" s="98"/>
      <c r="AZ33" s="98"/>
    </row>
    <row r="34" spans="1:52" ht="18.75" customHeight="1" x14ac:dyDescent="0.25">
      <c r="D34" s="80">
        <v>15</v>
      </c>
      <c r="E34" s="184"/>
      <c r="F34" s="185"/>
      <c r="G34" s="185"/>
      <c r="H34" s="185"/>
      <c r="I34" s="185"/>
      <c r="J34" s="185"/>
      <c r="K34" s="171">
        <v>16</v>
      </c>
      <c r="L34" s="171"/>
      <c r="M34" s="171"/>
      <c r="N34" s="171"/>
      <c r="O34" s="171"/>
      <c r="P34" s="171"/>
      <c r="Q34" s="171">
        <v>17</v>
      </c>
      <c r="R34" s="171"/>
      <c r="S34" s="171"/>
      <c r="T34" s="171"/>
      <c r="U34" s="171"/>
      <c r="V34" s="171"/>
      <c r="Z34" s="8"/>
      <c r="AA34" s="8"/>
      <c r="AB34" s="8"/>
      <c r="AC34" s="98">
        <f t="shared" si="0"/>
        <v>7</v>
      </c>
      <c r="AD34" s="99"/>
      <c r="AE34" s="99"/>
      <c r="AF34" s="98">
        <f t="shared" si="1"/>
        <v>7</v>
      </c>
      <c r="AG34" s="99"/>
      <c r="AH34" s="99"/>
      <c r="AK34" s="49"/>
      <c r="AL34" s="98">
        <f t="shared" si="2"/>
        <v>256</v>
      </c>
      <c r="AM34" s="99"/>
      <c r="AN34" s="99"/>
      <c r="AO34" s="98">
        <f t="shared" si="3"/>
        <v>289</v>
      </c>
      <c r="AP34" s="99"/>
      <c r="AQ34" s="99"/>
      <c r="AR34" s="49"/>
      <c r="AS34" s="49"/>
      <c r="AT34" s="49"/>
      <c r="AU34" s="98"/>
      <c r="AV34" s="98"/>
      <c r="AW34" s="98"/>
      <c r="AX34" s="98"/>
      <c r="AY34" s="98"/>
      <c r="AZ34" s="98"/>
    </row>
    <row r="35" spans="1:52" ht="18.75" customHeight="1" x14ac:dyDescent="0.25">
      <c r="D35" s="49"/>
      <c r="E35" s="9"/>
      <c r="F35" s="38"/>
      <c r="G35" s="38"/>
      <c r="H35" s="38"/>
      <c r="I35" s="38"/>
      <c r="J35" s="38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Z35" s="8"/>
      <c r="AA35" s="8"/>
      <c r="AB35" s="8"/>
      <c r="AC35" s="43"/>
      <c r="AD35" s="42"/>
      <c r="AE35" s="42"/>
      <c r="AF35" s="43"/>
      <c r="AG35" s="42"/>
      <c r="AH35" s="42"/>
      <c r="AK35" s="49"/>
      <c r="AL35" s="47"/>
      <c r="AM35" s="47"/>
      <c r="AN35" s="47"/>
      <c r="AO35" s="47"/>
      <c r="AP35" s="47"/>
      <c r="AQ35" s="47"/>
      <c r="AR35" s="49"/>
      <c r="AS35" s="49"/>
      <c r="AT35" s="49"/>
    </row>
    <row r="36" spans="1:52" ht="18.75" customHeight="1" x14ac:dyDescent="0.25">
      <c r="A36" s="17"/>
      <c r="B36" s="49"/>
      <c r="C36" s="49"/>
      <c r="D36" s="49"/>
      <c r="E36" s="9"/>
      <c r="F36" s="9"/>
      <c r="G36" s="9"/>
      <c r="H36" s="9"/>
      <c r="I36" s="9"/>
      <c r="J36" s="9"/>
      <c r="K36" s="11"/>
      <c r="L36" s="11"/>
      <c r="M36" s="11"/>
      <c r="N36" s="11"/>
      <c r="O36" s="11"/>
      <c r="P36" s="11"/>
      <c r="Q36" s="12"/>
      <c r="R36" s="12"/>
      <c r="S36" s="12"/>
      <c r="T36" s="12"/>
      <c r="U36" s="12"/>
      <c r="V36" s="12"/>
      <c r="Z36" s="8"/>
      <c r="AA36" s="8"/>
      <c r="AB36" s="8"/>
      <c r="AC36" s="30"/>
      <c r="AD36" s="30"/>
      <c r="AE36" s="30"/>
      <c r="AF36" s="30"/>
      <c r="AG36" s="30"/>
      <c r="AH36" s="30"/>
      <c r="AK36" s="49"/>
      <c r="AL36" s="36"/>
      <c r="AM36" s="36"/>
      <c r="AN36" s="36"/>
      <c r="AO36" s="36"/>
      <c r="AP36" s="36"/>
      <c r="AQ36" s="36"/>
      <c r="AR36" s="49"/>
      <c r="AS36" s="49"/>
      <c r="AT36" s="49"/>
      <c r="AU36" s="49"/>
      <c r="AV36" s="49"/>
      <c r="AW36" s="49"/>
    </row>
    <row r="37" spans="1:52" ht="18.75" customHeight="1" x14ac:dyDescent="0.25">
      <c r="A37" s="17"/>
      <c r="B37" s="49"/>
      <c r="C37" s="49"/>
      <c r="D37" s="49"/>
      <c r="E37" s="9"/>
      <c r="F37" s="9"/>
      <c r="G37" s="9"/>
      <c r="H37" s="9"/>
      <c r="I37" s="9"/>
      <c r="J37" s="9"/>
      <c r="K37" s="11"/>
      <c r="L37" s="11"/>
      <c r="M37" s="11"/>
      <c r="N37" s="11"/>
      <c r="O37" s="11"/>
      <c r="P37" s="11"/>
      <c r="Q37" s="12"/>
      <c r="R37" s="12"/>
      <c r="S37" s="12"/>
      <c r="T37" s="12"/>
      <c r="U37" s="12"/>
      <c r="V37" s="12"/>
      <c r="Z37" s="8"/>
      <c r="AA37" s="8"/>
      <c r="AB37" s="8"/>
      <c r="AC37" s="30"/>
      <c r="AD37" s="30"/>
      <c r="AE37" s="30"/>
      <c r="AF37" s="30"/>
      <c r="AG37" s="30"/>
      <c r="AH37" s="30"/>
      <c r="AK37" s="49"/>
      <c r="AL37" s="11"/>
      <c r="AM37" s="11"/>
      <c r="AN37" s="11"/>
      <c r="AO37" s="11"/>
      <c r="AP37" s="11"/>
      <c r="AQ37" s="11"/>
      <c r="AR37" s="49"/>
      <c r="AS37" s="49"/>
      <c r="AT37" s="49"/>
      <c r="AU37" s="49"/>
      <c r="AV37" s="49"/>
      <c r="AW37" s="49"/>
    </row>
    <row r="38" spans="1:52" ht="18.75" customHeight="1" thickBot="1" x14ac:dyDescent="0.3">
      <c r="A38" s="17"/>
      <c r="B38" s="49"/>
      <c r="C38" s="49"/>
      <c r="D38" s="49"/>
      <c r="E38" s="9"/>
      <c r="F38" s="9"/>
      <c r="G38" s="9"/>
      <c r="H38" s="9"/>
      <c r="I38" s="9"/>
      <c r="J38" s="9"/>
      <c r="K38" s="11"/>
      <c r="L38" s="11"/>
      <c r="M38" s="11"/>
      <c r="N38" s="11"/>
      <c r="O38" s="11"/>
      <c r="P38" s="11"/>
      <c r="Q38" s="12"/>
      <c r="R38" s="12"/>
      <c r="S38" s="12"/>
      <c r="T38" s="12"/>
      <c r="U38" s="12"/>
      <c r="V38" s="12"/>
      <c r="Z38" s="8"/>
      <c r="AA38" s="8"/>
      <c r="AB38" s="30"/>
      <c r="AC38" s="30"/>
      <c r="AD38" s="30"/>
      <c r="AE38" s="30"/>
      <c r="AF38" s="30"/>
      <c r="AG38" s="30"/>
      <c r="AH38" s="30"/>
      <c r="AK38" s="49"/>
      <c r="AL38" s="154">
        <f>SUM(AL20:AN34)-(K52*(K54^2))</f>
        <v>280</v>
      </c>
      <c r="AM38" s="155"/>
      <c r="AN38" s="155"/>
      <c r="AO38" s="120">
        <f>SUM(AO20:AQ34)-(K52*(Q54^2))</f>
        <v>280</v>
      </c>
      <c r="AP38" s="155"/>
      <c r="AQ38" s="156"/>
      <c r="AR38" s="49"/>
      <c r="AS38" s="49"/>
      <c r="AT38" s="49"/>
      <c r="AU38" s="49"/>
      <c r="AV38" s="49"/>
      <c r="AW38" s="49"/>
    </row>
    <row r="39" spans="1:52" ht="15" customHeight="1" x14ac:dyDescent="0.25">
      <c r="Z39" s="8"/>
      <c r="AA39" s="8"/>
      <c r="AB39" s="8"/>
      <c r="AC39" s="8"/>
      <c r="AD39" s="8"/>
      <c r="AE39" s="8"/>
      <c r="AF39" s="8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</row>
    <row r="40" spans="1:52" ht="15" customHeight="1" x14ac:dyDescent="0.25">
      <c r="Z40" s="8"/>
      <c r="AA40" s="8"/>
      <c r="AB40" s="8"/>
      <c r="AC40" s="8"/>
      <c r="AD40" s="8"/>
      <c r="AE40" s="8"/>
      <c r="AF40" s="8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</row>
    <row r="41" spans="1:52" ht="15" customHeight="1" x14ac:dyDescent="0.25">
      <c r="A41" s="87"/>
      <c r="Z41" s="8"/>
      <c r="AA41" s="8"/>
      <c r="AB41" s="8"/>
      <c r="AC41" s="8"/>
      <c r="AD41" s="8"/>
      <c r="AE41" s="8"/>
      <c r="AF41" s="8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</row>
    <row r="42" spans="1:52" ht="15" customHeight="1" x14ac:dyDescent="0.25">
      <c r="A42" s="87"/>
      <c r="Z42" s="8"/>
      <c r="AA42" s="8"/>
      <c r="AB42" s="8"/>
      <c r="AC42" s="8"/>
      <c r="AD42" s="8"/>
      <c r="AE42" s="8"/>
      <c r="AF42" s="8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</row>
    <row r="43" spans="1:52" ht="15" customHeight="1" x14ac:dyDescent="0.25">
      <c r="A43" s="87"/>
      <c r="Z43" s="8"/>
      <c r="AA43" s="8"/>
      <c r="AB43" s="8"/>
      <c r="AC43" s="8"/>
      <c r="AD43" s="8"/>
      <c r="AE43" s="8"/>
      <c r="AF43" s="8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</row>
    <row r="44" spans="1:52" ht="15" customHeight="1" x14ac:dyDescent="0.25">
      <c r="A44" s="87"/>
      <c r="Z44" s="8"/>
      <c r="AA44" s="8"/>
      <c r="AB44" s="8"/>
      <c r="AC44" s="8"/>
      <c r="AD44" s="8"/>
      <c r="AE44" s="8"/>
      <c r="AF44" s="8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</row>
    <row r="45" spans="1:52" ht="15" customHeight="1" x14ac:dyDescent="0.25">
      <c r="A45" s="87"/>
      <c r="Z45" s="8"/>
      <c r="AA45" s="8"/>
      <c r="AB45" s="8"/>
      <c r="AC45" s="8"/>
      <c r="AD45" s="8"/>
      <c r="AE45" s="8"/>
      <c r="AF45" s="8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</row>
    <row r="46" spans="1:52" ht="15" customHeight="1" x14ac:dyDescent="0.25">
      <c r="A46" s="87"/>
      <c r="Z46" s="8"/>
      <c r="AA46" s="8"/>
      <c r="AB46" s="8"/>
      <c r="AC46" s="8"/>
      <c r="AD46" s="8"/>
      <c r="AE46" s="8"/>
      <c r="AF46" s="8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</row>
    <row r="47" spans="1:52" ht="15" customHeight="1" x14ac:dyDescent="0.25">
      <c r="A47" s="87"/>
      <c r="Z47" s="8"/>
      <c r="AA47" s="8"/>
      <c r="AB47" s="8"/>
      <c r="AC47" s="8"/>
      <c r="AD47" s="8"/>
      <c r="AE47" s="8"/>
      <c r="AF47" s="8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</row>
    <row r="48" spans="1:52" ht="15" customHeight="1" x14ac:dyDescent="0.25">
      <c r="A48" s="87"/>
      <c r="Z48" s="8"/>
      <c r="AA48" s="8"/>
      <c r="AB48" s="8"/>
      <c r="AC48" s="8"/>
      <c r="AD48" s="8"/>
      <c r="AE48" s="8"/>
      <c r="AF48" s="8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</row>
    <row r="49" spans="1:71" ht="15" customHeight="1" x14ac:dyDescent="0.25">
      <c r="A49" s="87"/>
      <c r="Z49" s="8"/>
      <c r="AA49" s="8"/>
      <c r="AB49" s="8"/>
      <c r="AC49" s="8"/>
      <c r="AD49" s="8"/>
      <c r="AE49" s="8"/>
      <c r="AF49" s="8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</row>
    <row r="50" spans="1:71" ht="18.600000000000001" customHeight="1" thickBot="1" x14ac:dyDescent="0.3">
      <c r="A50" s="87" t="s">
        <v>45</v>
      </c>
      <c r="Z50" s="8"/>
      <c r="AA50" s="8"/>
      <c r="AB50" s="8"/>
      <c r="AC50" s="8"/>
      <c r="AD50" s="228" t="s">
        <v>86</v>
      </c>
      <c r="AE50" s="229"/>
      <c r="AF50" s="229"/>
      <c r="AG50" s="229"/>
      <c r="AH50" s="229"/>
      <c r="AI50" s="229"/>
      <c r="AJ50" s="229"/>
      <c r="AK50" s="229"/>
      <c r="AL50" s="229"/>
      <c r="AM50" s="229"/>
      <c r="AN50" s="229"/>
      <c r="AO50" s="229"/>
      <c r="AP50" s="229"/>
      <c r="AQ50" s="229"/>
      <c r="AR50" s="229"/>
      <c r="AS50" s="229"/>
      <c r="AT50" s="229"/>
      <c r="AU50" s="229"/>
      <c r="AV50" s="229"/>
      <c r="AW50" s="49"/>
    </row>
    <row r="51" spans="1:71" ht="18.600000000000001" customHeight="1" x14ac:dyDescent="0.25">
      <c r="Z51" s="8"/>
      <c r="AB51" s="234" t="s">
        <v>77</v>
      </c>
      <c r="AC51" s="235"/>
      <c r="AD51" s="235"/>
      <c r="AE51" s="235"/>
      <c r="AF51" s="235"/>
      <c r="AG51" s="235"/>
      <c r="AH51" s="235"/>
      <c r="AI51" s="235"/>
      <c r="AJ51" s="235"/>
      <c r="AK51" s="235"/>
      <c r="AL51" s="235"/>
      <c r="AM51" s="235"/>
      <c r="AN51" s="235"/>
      <c r="AO51" s="235"/>
      <c r="AP51" s="235"/>
      <c r="AQ51" s="235"/>
      <c r="AR51" s="235"/>
      <c r="AS51" s="235"/>
      <c r="AT51" s="235"/>
      <c r="AU51" s="235"/>
      <c r="AV51" s="235"/>
      <c r="AW51" s="235"/>
      <c r="AX51" s="236"/>
    </row>
    <row r="52" spans="1:71" ht="18.75" customHeight="1" x14ac:dyDescent="0.25">
      <c r="A52" s="99" t="s">
        <v>10</v>
      </c>
      <c r="B52" s="99"/>
      <c r="C52" s="99"/>
      <c r="D52" s="99"/>
      <c r="E52" s="99"/>
      <c r="F52" s="99"/>
      <c r="G52" s="99"/>
      <c r="H52" s="99"/>
      <c r="I52" s="99"/>
      <c r="J52" s="99"/>
      <c r="K52" s="195">
        <v>15</v>
      </c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7"/>
      <c r="AB52" s="231" t="s">
        <v>74</v>
      </c>
      <c r="AC52" s="232"/>
      <c r="AD52" s="232"/>
      <c r="AE52" s="232"/>
      <c r="AF52" s="232"/>
      <c r="AG52" s="232"/>
      <c r="AH52" s="232"/>
      <c r="AI52" s="232"/>
      <c r="AJ52" s="232"/>
      <c r="AK52" s="232"/>
      <c r="AL52" s="232"/>
      <c r="AM52" s="232"/>
      <c r="AN52" s="232"/>
      <c r="AO52" s="232"/>
      <c r="AP52" s="232"/>
      <c r="AQ52" s="232"/>
      <c r="AR52" s="232"/>
      <c r="AS52" s="232"/>
      <c r="AT52" s="232"/>
      <c r="AU52" s="232"/>
      <c r="AV52" s="232"/>
      <c r="AW52" s="232"/>
      <c r="AX52" s="233"/>
    </row>
    <row r="53" spans="1:71" ht="18.75" customHeight="1" x14ac:dyDescent="0.25">
      <c r="A53" s="186"/>
      <c r="B53" s="187"/>
      <c r="C53" s="187"/>
      <c r="D53" s="187"/>
      <c r="E53" s="187"/>
      <c r="F53" s="187"/>
      <c r="G53" s="187"/>
      <c r="H53" s="187"/>
      <c r="I53" s="187"/>
      <c r="J53" s="188"/>
      <c r="K53" s="159" t="s">
        <v>13</v>
      </c>
      <c r="L53" s="159"/>
      <c r="M53" s="159"/>
      <c r="N53" s="159"/>
      <c r="O53" s="159"/>
      <c r="P53" s="159"/>
      <c r="Q53" s="159" t="s">
        <v>7</v>
      </c>
      <c r="R53" s="159"/>
      <c r="S53" s="159"/>
      <c r="T53" s="159"/>
      <c r="U53" s="159"/>
      <c r="V53" s="159"/>
      <c r="AB53" s="92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93"/>
    </row>
    <row r="54" spans="1:71" ht="40.5" customHeight="1" x14ac:dyDescent="0.25">
      <c r="A54" s="37" t="s">
        <v>11</v>
      </c>
      <c r="B54" s="37"/>
      <c r="C54" s="37"/>
      <c r="D54" s="37"/>
      <c r="E54" s="37"/>
      <c r="F54" s="186"/>
      <c r="G54" s="187"/>
      <c r="H54" s="187"/>
      <c r="I54" s="187"/>
      <c r="J54" s="188"/>
      <c r="K54" s="98">
        <f>AK1/K52</f>
        <v>9</v>
      </c>
      <c r="L54" s="98"/>
      <c r="M54" s="98"/>
      <c r="N54" s="98"/>
      <c r="O54" s="98"/>
      <c r="P54" s="98"/>
      <c r="Q54" s="98">
        <f>AQ1/K52</f>
        <v>10</v>
      </c>
      <c r="R54" s="98"/>
      <c r="S54" s="98"/>
      <c r="T54" s="98"/>
      <c r="U54" s="98"/>
      <c r="V54" s="98"/>
      <c r="AB54" s="92"/>
      <c r="AC54" s="49"/>
      <c r="AD54" s="159" t="s">
        <v>81</v>
      </c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49"/>
      <c r="AX54" s="93"/>
    </row>
    <row r="55" spans="1:71" ht="54" customHeight="1" x14ac:dyDescent="0.25">
      <c r="A55" s="192" t="s">
        <v>63</v>
      </c>
      <c r="B55" s="193"/>
      <c r="C55" s="193"/>
      <c r="D55" s="193"/>
      <c r="E55" s="194"/>
      <c r="F55" s="189"/>
      <c r="G55" s="190"/>
      <c r="H55" s="190"/>
      <c r="I55" s="190"/>
      <c r="J55" s="191"/>
      <c r="K55" s="157">
        <f>AL38/AK4</f>
        <v>20</v>
      </c>
      <c r="L55" s="157"/>
      <c r="M55" s="157"/>
      <c r="N55" s="157"/>
      <c r="O55" s="157"/>
      <c r="P55" s="157"/>
      <c r="Q55" s="157">
        <f>AO38/AK4</f>
        <v>20</v>
      </c>
      <c r="R55" s="157"/>
      <c r="S55" s="157"/>
      <c r="T55" s="157"/>
      <c r="U55" s="157"/>
      <c r="V55" s="157"/>
      <c r="Z55" s="14"/>
      <c r="AA55" s="14"/>
      <c r="AB55" s="94"/>
      <c r="AC55" s="49"/>
      <c r="AD55" s="160" t="s">
        <v>75</v>
      </c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49"/>
      <c r="AX55" s="93"/>
    </row>
    <row r="56" spans="1:71" ht="60.75" customHeight="1" thickBot="1" x14ac:dyDescent="0.3">
      <c r="A56" s="189" t="s">
        <v>16</v>
      </c>
      <c r="B56" s="190"/>
      <c r="C56" s="190"/>
      <c r="D56" s="190"/>
      <c r="E56" s="191"/>
      <c r="F56" s="192"/>
      <c r="G56" s="193"/>
      <c r="H56" s="193"/>
      <c r="I56" s="193"/>
      <c r="J56" s="194"/>
      <c r="K56" s="98">
        <f>SQRT(K55)</f>
        <v>4.4721359549995796</v>
      </c>
      <c r="L56" s="98"/>
      <c r="M56" s="98"/>
      <c r="N56" s="98"/>
      <c r="O56" s="98"/>
      <c r="P56" s="98"/>
      <c r="Q56" s="98">
        <f>SQRT(Q55)</f>
        <v>4.4721359549995796</v>
      </c>
      <c r="R56" s="98"/>
      <c r="S56" s="98"/>
      <c r="T56" s="98"/>
      <c r="U56" s="98"/>
      <c r="V56" s="98"/>
      <c r="Z56" s="14"/>
      <c r="AA56" s="50"/>
      <c r="AB56" s="95"/>
      <c r="AC56" s="96"/>
      <c r="AD56" s="230" t="s">
        <v>80</v>
      </c>
      <c r="AE56" s="230"/>
      <c r="AF56" s="230"/>
      <c r="AG56" s="230"/>
      <c r="AH56" s="230"/>
      <c r="AI56" s="230"/>
      <c r="AJ56" s="230"/>
      <c r="AK56" s="230"/>
      <c r="AL56" s="230"/>
      <c r="AM56" s="230"/>
      <c r="AN56" s="230"/>
      <c r="AO56" s="230"/>
      <c r="AP56" s="230"/>
      <c r="AQ56" s="230"/>
      <c r="AR56" s="230"/>
      <c r="AS56" s="230"/>
      <c r="AT56" s="230"/>
      <c r="AU56" s="230"/>
      <c r="AV56" s="230"/>
      <c r="AW56" s="83"/>
      <c r="AX56" s="84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</row>
    <row r="57" spans="1:71" ht="66.75" customHeight="1" thickBot="1" x14ac:dyDescent="0.3">
      <c r="A57" s="203" t="s">
        <v>17</v>
      </c>
      <c r="B57" s="203"/>
      <c r="C57" s="203"/>
      <c r="D57" s="203"/>
      <c r="E57" s="203"/>
      <c r="F57" s="203"/>
      <c r="G57" s="203"/>
      <c r="H57" s="203"/>
      <c r="I57" s="203"/>
      <c r="J57" s="203"/>
      <c r="K57" s="168">
        <f>K56/(SQRT(K52))</f>
        <v>1.1547005383792515</v>
      </c>
      <c r="L57" s="169"/>
      <c r="M57" s="169"/>
      <c r="N57" s="169"/>
      <c r="O57" s="169"/>
      <c r="P57" s="170"/>
      <c r="Q57" s="168">
        <f>Q56/(SQRT(K52))</f>
        <v>1.1547005383792515</v>
      </c>
      <c r="R57" s="169"/>
      <c r="S57" s="169"/>
      <c r="T57" s="169"/>
      <c r="U57" s="169"/>
      <c r="V57" s="170"/>
      <c r="Z57" s="14"/>
      <c r="AA57" s="14"/>
      <c r="AB57" s="14"/>
      <c r="AC57" s="49"/>
      <c r="AD57" s="164" t="s">
        <v>87</v>
      </c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  <c r="AS57" s="165"/>
      <c r="AT57" s="165"/>
      <c r="AU57" s="165"/>
      <c r="AV57" s="166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</row>
    <row r="58" spans="1:71" ht="90.75" customHeight="1" x14ac:dyDescent="0.25">
      <c r="A58" s="192" t="s">
        <v>18</v>
      </c>
      <c r="B58" s="193"/>
      <c r="C58" s="193"/>
      <c r="D58" s="193"/>
      <c r="E58" s="194"/>
      <c r="F58" s="189"/>
      <c r="G58" s="190"/>
      <c r="H58" s="190"/>
      <c r="I58" s="190"/>
      <c r="J58" s="191"/>
      <c r="K58" s="157">
        <f>K57/K54*100</f>
        <v>12.830005981991683</v>
      </c>
      <c r="L58" s="157"/>
      <c r="M58" s="157"/>
      <c r="N58" s="157"/>
      <c r="O58" s="157"/>
      <c r="P58" s="157"/>
      <c r="Q58" s="157">
        <f>(Q57/Q54)*100</f>
        <v>11.547005383792515</v>
      </c>
      <c r="R58" s="157"/>
      <c r="S58" s="157"/>
      <c r="T58" s="157"/>
      <c r="U58" s="157"/>
      <c r="V58" s="157"/>
      <c r="Z58" s="14"/>
      <c r="AA58" s="14"/>
      <c r="AB58" s="14"/>
      <c r="AC58" s="14"/>
      <c r="AD58" s="163" t="s">
        <v>89</v>
      </c>
      <c r="AE58" s="163"/>
      <c r="AF58" s="163"/>
      <c r="AG58" s="163"/>
      <c r="AH58" s="163"/>
      <c r="AI58" s="163"/>
      <c r="AJ58" s="163"/>
      <c r="AK58" s="163"/>
      <c r="AL58" s="163"/>
      <c r="AM58" s="163"/>
      <c r="AN58" s="163"/>
      <c r="AO58" s="163"/>
      <c r="AP58" s="163"/>
      <c r="AQ58" s="163"/>
      <c r="AR58" s="163"/>
      <c r="AS58" s="163"/>
      <c r="AT58" s="163"/>
      <c r="AU58" s="163"/>
      <c r="AV58" s="163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</row>
    <row r="59" spans="1:71" ht="18.600000000000001" customHeight="1" x14ac:dyDescent="0.25">
      <c r="Z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</row>
    <row r="60" spans="1:71" ht="18" customHeight="1" x14ac:dyDescent="0.25">
      <c r="A60" s="208" t="s">
        <v>60</v>
      </c>
      <c r="B60" s="208"/>
      <c r="C60" s="208"/>
      <c r="D60" s="208"/>
      <c r="E60" s="208"/>
      <c r="F60" s="208"/>
      <c r="G60" s="208"/>
      <c r="H60" s="208"/>
      <c r="I60" s="208"/>
      <c r="J60" s="208"/>
      <c r="K60" s="208"/>
      <c r="L60" s="208"/>
      <c r="M60" s="208"/>
      <c r="N60" s="208"/>
      <c r="O60" s="208"/>
      <c r="P60" s="208"/>
      <c r="Q60" s="208"/>
      <c r="R60" s="208"/>
      <c r="S60" s="208"/>
      <c r="T60" s="208"/>
      <c r="U60" s="208"/>
      <c r="V60" s="208"/>
      <c r="W60" s="208"/>
      <c r="X60" s="208"/>
      <c r="Y60" s="208"/>
      <c r="Z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</row>
    <row r="61" spans="1:71" ht="18.600000000000001" customHeight="1" x14ac:dyDescent="0.25">
      <c r="A61" s="208"/>
      <c r="B61" s="208"/>
      <c r="C61" s="208"/>
      <c r="D61" s="208"/>
      <c r="E61" s="208"/>
      <c r="F61" s="208"/>
      <c r="G61" s="208"/>
      <c r="H61" s="208"/>
      <c r="I61" s="208"/>
      <c r="J61" s="208"/>
      <c r="K61" s="208"/>
      <c r="L61" s="208"/>
      <c r="M61" s="208"/>
      <c r="N61" s="208"/>
      <c r="O61" s="208"/>
      <c r="P61" s="208"/>
      <c r="Q61" s="208"/>
      <c r="R61" s="208"/>
      <c r="S61" s="208"/>
      <c r="T61" s="208"/>
      <c r="U61" s="208"/>
      <c r="V61" s="208"/>
      <c r="W61" s="208"/>
      <c r="X61" s="208"/>
      <c r="Y61" s="208"/>
      <c r="Z61" s="14"/>
      <c r="AJ61" s="81" t="s">
        <v>40</v>
      </c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</row>
    <row r="62" spans="1:71" ht="18.600000000000001" customHeight="1" x14ac:dyDescent="0.25">
      <c r="A62" s="208"/>
      <c r="B62" s="208"/>
      <c r="C62" s="208"/>
      <c r="D62" s="208"/>
      <c r="E62" s="208"/>
      <c r="F62" s="208"/>
      <c r="G62" s="208"/>
      <c r="H62" s="208"/>
      <c r="I62" s="208"/>
      <c r="J62" s="208"/>
      <c r="K62" s="208"/>
      <c r="L62" s="208"/>
      <c r="M62" s="208"/>
      <c r="N62" s="208"/>
      <c r="O62" s="208"/>
      <c r="P62" s="208"/>
      <c r="Q62" s="208"/>
      <c r="R62" s="208"/>
      <c r="S62" s="208"/>
      <c r="T62" s="208"/>
      <c r="U62" s="208"/>
      <c r="V62" s="208"/>
      <c r="W62" s="208"/>
      <c r="X62" s="208"/>
      <c r="Y62" s="208"/>
      <c r="Z62" s="14"/>
      <c r="AD62" s="99" t="s">
        <v>35</v>
      </c>
      <c r="AE62" s="99" t="s">
        <v>36</v>
      </c>
      <c r="AF62" s="99"/>
      <c r="AG62" s="99"/>
      <c r="AH62" s="99"/>
      <c r="AI62" s="99"/>
      <c r="AJ62" s="99"/>
      <c r="AK62" s="99"/>
      <c r="AL62" s="99"/>
      <c r="AM62" s="99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</row>
    <row r="63" spans="1:71" ht="18.600000000000001" customHeight="1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14"/>
      <c r="AD63" s="99"/>
      <c r="AE63" s="99" t="s">
        <v>37</v>
      </c>
      <c r="AF63" s="99"/>
      <c r="AG63" s="99"/>
      <c r="AH63" s="99" t="s">
        <v>38</v>
      </c>
      <c r="AI63" s="99"/>
      <c r="AJ63" s="99"/>
      <c r="AK63" s="99" t="s">
        <v>39</v>
      </c>
      <c r="AL63" s="99"/>
      <c r="AM63" s="99"/>
      <c r="AT63" s="14"/>
      <c r="AU63" s="14"/>
      <c r="AV63" s="14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</row>
    <row r="64" spans="1:71" ht="18.600000000000001" customHeight="1" x14ac:dyDescent="0.25">
      <c r="D64" s="148" t="s">
        <v>41</v>
      </c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50">
        <f>_xlfn.F.INV.RT(0.05,K52,K52)</f>
        <v>2.4034470714953358</v>
      </c>
      <c r="R64" s="150"/>
      <c r="S64" s="150"/>
      <c r="T64" s="150"/>
      <c r="U64" s="150"/>
      <c r="V64" s="49"/>
      <c r="W64" s="49"/>
      <c r="X64" s="49"/>
      <c r="Y64" s="49"/>
      <c r="Z64" s="14"/>
      <c r="AD64" s="80">
        <v>3</v>
      </c>
      <c r="AE64" s="99">
        <v>0.89</v>
      </c>
      <c r="AF64" s="99"/>
      <c r="AG64" s="99"/>
      <c r="AH64" s="99">
        <v>0.94</v>
      </c>
      <c r="AI64" s="99"/>
      <c r="AJ64" s="99"/>
      <c r="AK64" s="99">
        <v>0.99</v>
      </c>
      <c r="AL64" s="99"/>
      <c r="AM64" s="99"/>
      <c r="AZ64" s="28"/>
      <c r="BA64" s="28"/>
      <c r="BB64" s="28"/>
      <c r="BC64" s="28"/>
      <c r="BD64" s="28"/>
      <c r="BE64" s="28"/>
      <c r="BF64" s="28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</row>
    <row r="65" spans="1:71" ht="18.600000000000001" customHeight="1" x14ac:dyDescent="0.25"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50"/>
      <c r="R65" s="150"/>
      <c r="S65" s="150"/>
      <c r="T65" s="150"/>
      <c r="U65" s="150"/>
      <c r="V65" s="49"/>
      <c r="W65" s="49"/>
      <c r="X65" s="49"/>
      <c r="Y65" s="49"/>
      <c r="Z65" s="14"/>
      <c r="AD65" s="80">
        <v>4</v>
      </c>
      <c r="AE65" s="99">
        <v>0.68</v>
      </c>
      <c r="AF65" s="99"/>
      <c r="AG65" s="99"/>
      <c r="AH65" s="99">
        <v>0.77</v>
      </c>
      <c r="AI65" s="99"/>
      <c r="AJ65" s="99"/>
      <c r="AK65" s="99">
        <v>0.89</v>
      </c>
      <c r="AL65" s="99"/>
      <c r="AM65" s="99"/>
      <c r="AZ65" s="28"/>
      <c r="BA65" s="28"/>
      <c r="BB65" s="28"/>
      <c r="BC65" s="28"/>
      <c r="BD65" s="28"/>
      <c r="BE65" s="28"/>
      <c r="BF65" s="28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</row>
    <row r="66" spans="1:71" ht="18.600000000000001" customHeight="1" x14ac:dyDescent="0.25">
      <c r="D66" s="149" t="s">
        <v>19</v>
      </c>
      <c r="E66" s="149"/>
      <c r="F66" s="149"/>
      <c r="G66" s="149"/>
      <c r="H66" s="149"/>
      <c r="I66" s="149"/>
      <c r="J66" s="149"/>
      <c r="K66" s="148"/>
      <c r="L66" s="148"/>
      <c r="M66" s="148"/>
      <c r="N66" s="148"/>
      <c r="O66" s="148"/>
      <c r="P66" s="148"/>
      <c r="Q66" s="150"/>
      <c r="R66" s="150"/>
      <c r="S66" s="150"/>
      <c r="T66" s="150"/>
      <c r="U66" s="150"/>
      <c r="V66" s="49"/>
      <c r="W66" s="49"/>
      <c r="X66" s="49"/>
      <c r="Y66" s="49"/>
      <c r="Z66" s="14"/>
      <c r="AD66" s="80">
        <v>5</v>
      </c>
      <c r="AE66" s="99">
        <v>0.56000000000000005</v>
      </c>
      <c r="AF66" s="99"/>
      <c r="AG66" s="99"/>
      <c r="AH66" s="99">
        <v>0.64</v>
      </c>
      <c r="AI66" s="99"/>
      <c r="AJ66" s="99"/>
      <c r="AK66" s="99">
        <v>0.76</v>
      </c>
      <c r="AL66" s="99"/>
      <c r="AM66" s="9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</row>
    <row r="67" spans="1:71" ht="18.600000000000001" customHeight="1" x14ac:dyDescent="0.25">
      <c r="D67" s="149"/>
      <c r="E67" s="149"/>
      <c r="F67" s="149"/>
      <c r="G67" s="149"/>
      <c r="H67" s="149"/>
      <c r="I67" s="149"/>
      <c r="J67" s="149"/>
      <c r="K67" s="148"/>
      <c r="L67" s="148"/>
      <c r="M67" s="148"/>
      <c r="N67" s="148"/>
      <c r="O67" s="148"/>
      <c r="P67" s="148"/>
      <c r="Q67" s="150"/>
      <c r="R67" s="150"/>
      <c r="S67" s="150"/>
      <c r="T67" s="150"/>
      <c r="U67" s="150"/>
      <c r="V67" s="49"/>
      <c r="W67" s="49"/>
      <c r="X67" s="49"/>
      <c r="Y67" s="49"/>
      <c r="Z67" s="14"/>
      <c r="AD67" s="80">
        <v>6</v>
      </c>
      <c r="AE67" s="99">
        <v>0.48</v>
      </c>
      <c r="AF67" s="99"/>
      <c r="AG67" s="99"/>
      <c r="AH67" s="99">
        <v>0.56000000000000005</v>
      </c>
      <c r="AI67" s="99"/>
      <c r="AJ67" s="99"/>
      <c r="AK67" s="98">
        <v>0.7</v>
      </c>
      <c r="AL67" s="98"/>
      <c r="AM67" s="98"/>
    </row>
    <row r="68" spans="1:71" ht="18" customHeight="1" x14ac:dyDescent="0.25">
      <c r="A68" s="17"/>
      <c r="B68" s="23"/>
      <c r="C68" s="13"/>
      <c r="D68" s="13"/>
      <c r="E68" s="13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14"/>
      <c r="AD68" s="80">
        <v>7</v>
      </c>
      <c r="AE68" s="99">
        <v>0.43</v>
      </c>
      <c r="AF68" s="99"/>
      <c r="AG68" s="99"/>
      <c r="AH68" s="99">
        <v>0.51</v>
      </c>
      <c r="AI68" s="99"/>
      <c r="AJ68" s="99"/>
      <c r="AK68" s="99">
        <v>0.64</v>
      </c>
      <c r="AL68" s="99"/>
      <c r="AM68" s="99"/>
    </row>
    <row r="69" spans="1:71" ht="18.600000000000001" customHeight="1" x14ac:dyDescent="0.25">
      <c r="AD69" s="80">
        <v>8</v>
      </c>
      <c r="AE69" s="98">
        <v>0.4</v>
      </c>
      <c r="AF69" s="98"/>
      <c r="AG69" s="98"/>
      <c r="AH69" s="99">
        <v>0.48</v>
      </c>
      <c r="AI69" s="99"/>
      <c r="AJ69" s="99"/>
      <c r="AK69" s="99">
        <v>0.57999999999999996</v>
      </c>
      <c r="AL69" s="99"/>
      <c r="AM69" s="99"/>
    </row>
    <row r="70" spans="1:71" ht="18.75" customHeight="1" x14ac:dyDescent="0.25">
      <c r="AD70" s="80">
        <v>9</v>
      </c>
      <c r="AE70" s="99">
        <v>0.38</v>
      </c>
      <c r="AF70" s="99"/>
      <c r="AG70" s="99"/>
      <c r="AH70" s="99">
        <v>0.46</v>
      </c>
      <c r="AI70" s="99"/>
      <c r="AJ70" s="99"/>
      <c r="AK70" s="99">
        <v>0.55000000000000004</v>
      </c>
      <c r="AL70" s="99"/>
      <c r="AM70" s="99"/>
    </row>
    <row r="71" spans="1:71" ht="18.600000000000001" customHeight="1" x14ac:dyDescent="0.25">
      <c r="A71" s="167" t="str">
        <f>IF(Q66&lt;Q64,AA80,AH73)</f>
        <v>Fрасч. ≤ Fтабл. Различие дисперсий не может быть признано статистически значимым с вероятностью Р=95%.</v>
      </c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  <c r="S71" s="167"/>
      <c r="T71" s="167"/>
      <c r="U71" s="167"/>
      <c r="V71" s="167"/>
      <c r="W71" s="167"/>
      <c r="X71" s="167"/>
      <c r="Y71" s="167"/>
      <c r="Z71" s="167"/>
    </row>
    <row r="72" spans="1:71" ht="18.600000000000001" customHeight="1" x14ac:dyDescent="0.25">
      <c r="A72" s="167"/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167"/>
      <c r="Y72" s="167"/>
      <c r="Z72" s="167"/>
    </row>
    <row r="73" spans="1:71" ht="18.600000000000001" customHeight="1" x14ac:dyDescent="0.25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H73" s="153" t="s">
        <v>58</v>
      </c>
      <c r="AI73" s="153"/>
      <c r="AJ73" s="153"/>
      <c r="AK73" s="153"/>
      <c r="AL73" s="153"/>
      <c r="AM73" s="153"/>
      <c r="AN73" s="153"/>
      <c r="AO73" s="153"/>
      <c r="AP73" s="153"/>
      <c r="AQ73" s="153"/>
      <c r="AR73" s="153"/>
      <c r="AS73" s="153"/>
      <c r="AT73" s="153"/>
      <c r="AU73" s="153"/>
      <c r="AV73" s="153"/>
      <c r="AW73" s="153"/>
      <c r="AX73" s="153"/>
      <c r="AY73" s="153"/>
      <c r="AZ73" s="153"/>
    </row>
    <row r="74" spans="1:71" ht="18.600000000000001" customHeight="1" x14ac:dyDescent="0.25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H74" s="153"/>
      <c r="AI74" s="153"/>
      <c r="AJ74" s="153"/>
      <c r="AK74" s="153"/>
      <c r="AL74" s="153"/>
      <c r="AM74" s="153"/>
      <c r="AN74" s="153"/>
      <c r="AO74" s="153"/>
      <c r="AP74" s="153"/>
      <c r="AQ74" s="153"/>
      <c r="AR74" s="153"/>
      <c r="AS74" s="153"/>
      <c r="AT74" s="153"/>
      <c r="AU74" s="153"/>
      <c r="AV74" s="153"/>
      <c r="AW74" s="153"/>
      <c r="AX74" s="153"/>
      <c r="AY74" s="153"/>
      <c r="AZ74" s="153"/>
    </row>
    <row r="75" spans="1:71" ht="18.600000000000001" customHeight="1" x14ac:dyDescent="0.25">
      <c r="A75" s="13"/>
      <c r="B75" s="13"/>
      <c r="C75" s="13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F75" s="57"/>
      <c r="AG75" s="57"/>
      <c r="AH75" s="153"/>
      <c r="AI75" s="153"/>
      <c r="AJ75" s="153"/>
      <c r="AK75" s="153"/>
      <c r="AL75" s="153"/>
      <c r="AM75" s="153"/>
      <c r="AN75" s="153"/>
      <c r="AO75" s="153"/>
      <c r="AP75" s="153"/>
      <c r="AQ75" s="153"/>
      <c r="AR75" s="153"/>
      <c r="AS75" s="153"/>
      <c r="AT75" s="153"/>
      <c r="AU75" s="153"/>
      <c r="AV75" s="153"/>
      <c r="AW75" s="153"/>
      <c r="AX75" s="153"/>
      <c r="AY75" s="153"/>
      <c r="AZ75" s="153"/>
    </row>
    <row r="76" spans="1:71" ht="18.600000000000001" customHeight="1" x14ac:dyDescent="0.25">
      <c r="A76" s="86"/>
      <c r="B76" s="49"/>
      <c r="C76" s="49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F76" s="57"/>
      <c r="AG76" s="57"/>
      <c r="AH76" s="153"/>
      <c r="AI76" s="153"/>
      <c r="AJ76" s="153"/>
      <c r="AK76" s="153"/>
      <c r="AL76" s="153"/>
      <c r="AM76" s="153"/>
      <c r="AN76" s="153"/>
      <c r="AO76" s="153"/>
      <c r="AP76" s="153"/>
      <c r="AQ76" s="153"/>
      <c r="AR76" s="153"/>
      <c r="AS76" s="153"/>
      <c r="AT76" s="153"/>
      <c r="AU76" s="153"/>
      <c r="AV76" s="153"/>
      <c r="AW76" s="153"/>
      <c r="AX76" s="153"/>
      <c r="AY76" s="153"/>
      <c r="AZ76" s="153"/>
    </row>
    <row r="77" spans="1:71" ht="18.600000000000001" customHeight="1" x14ac:dyDescent="0.25">
      <c r="A77" s="86"/>
      <c r="B77" s="49"/>
      <c r="C77" s="49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H77" s="153" t="s">
        <v>59</v>
      </c>
      <c r="AI77" s="153"/>
      <c r="AJ77" s="153"/>
      <c r="AK77" s="153"/>
      <c r="AL77" s="153"/>
      <c r="AM77" s="153"/>
      <c r="AN77" s="153"/>
      <c r="AO77" s="153"/>
      <c r="AP77" s="153"/>
      <c r="AQ77" s="153"/>
      <c r="AR77" s="153"/>
      <c r="AS77" s="153"/>
      <c r="AT77" s="153"/>
      <c r="AU77" s="153"/>
      <c r="AV77" s="153"/>
      <c r="AW77" s="153"/>
      <c r="AX77" s="153"/>
      <c r="AY77" s="153"/>
      <c r="AZ77" s="153"/>
    </row>
    <row r="78" spans="1:71" ht="18.600000000000001" customHeight="1" x14ac:dyDescent="0.25">
      <c r="A78" s="86"/>
      <c r="B78" s="49"/>
      <c r="C78" s="49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H78" s="153"/>
      <c r="AI78" s="153"/>
      <c r="AJ78" s="153"/>
      <c r="AK78" s="153"/>
      <c r="AL78" s="153"/>
      <c r="AM78" s="153"/>
      <c r="AN78" s="153"/>
      <c r="AO78" s="153"/>
      <c r="AP78" s="153"/>
      <c r="AQ78" s="153"/>
      <c r="AR78" s="153"/>
      <c r="AS78" s="153"/>
      <c r="AT78" s="153"/>
      <c r="AU78" s="153"/>
      <c r="AV78" s="153"/>
      <c r="AW78" s="153"/>
      <c r="AX78" s="153"/>
      <c r="AY78" s="153"/>
      <c r="AZ78" s="153"/>
    </row>
    <row r="79" spans="1:71" ht="18.600000000000001" customHeight="1" x14ac:dyDescent="0.25">
      <c r="A79" s="49"/>
      <c r="B79" s="49"/>
      <c r="C79" s="49"/>
      <c r="D79" s="49"/>
      <c r="AF79" s="46"/>
      <c r="AG79" s="46"/>
      <c r="AH79" s="153"/>
      <c r="AI79" s="153"/>
      <c r="AJ79" s="153"/>
      <c r="AK79" s="153"/>
      <c r="AL79" s="153"/>
      <c r="AM79" s="153"/>
      <c r="AN79" s="153"/>
      <c r="AO79" s="153"/>
      <c r="AP79" s="153"/>
      <c r="AQ79" s="153"/>
      <c r="AR79" s="153"/>
      <c r="AS79" s="153"/>
      <c r="AT79" s="153"/>
      <c r="AU79" s="153"/>
      <c r="AV79" s="153"/>
      <c r="AW79" s="153"/>
      <c r="AX79" s="153"/>
      <c r="AY79" s="153"/>
      <c r="AZ79" s="153"/>
    </row>
    <row r="80" spans="1:71" ht="18.600000000000001" customHeight="1" x14ac:dyDescent="0.25">
      <c r="A80" s="49"/>
      <c r="AA80" s="167" t="s">
        <v>64</v>
      </c>
      <c r="AB80" s="167"/>
      <c r="AC80" s="167"/>
      <c r="AD80" s="167"/>
      <c r="AE80" s="167"/>
      <c r="AF80" s="167"/>
      <c r="AG80" s="167"/>
      <c r="AH80" s="167"/>
      <c r="AI80" s="167"/>
      <c r="AJ80" s="167"/>
      <c r="AK80" s="167"/>
      <c r="AL80" s="167"/>
      <c r="AM80" s="167"/>
      <c r="AN80" s="167"/>
      <c r="AO80" s="167"/>
      <c r="AP80" s="167"/>
      <c r="AQ80" s="167"/>
      <c r="AR80" s="167"/>
      <c r="AS80" s="167"/>
      <c r="AT80" s="167"/>
      <c r="AU80" s="167"/>
      <c r="AV80" s="167"/>
      <c r="AW80" s="167"/>
      <c r="AX80" s="167"/>
      <c r="AY80" s="167"/>
      <c r="AZ80" s="167"/>
    </row>
    <row r="81" spans="1:52" ht="18.600000000000001" customHeight="1" x14ac:dyDescent="0.25">
      <c r="A81" s="49"/>
      <c r="AA81" s="167"/>
      <c r="AB81" s="167"/>
      <c r="AC81" s="167"/>
      <c r="AD81" s="167"/>
      <c r="AE81" s="167"/>
      <c r="AF81" s="167"/>
      <c r="AG81" s="167"/>
      <c r="AH81" s="167"/>
      <c r="AI81" s="167"/>
      <c r="AJ81" s="167"/>
      <c r="AK81" s="167"/>
      <c r="AL81" s="167"/>
      <c r="AM81" s="167"/>
      <c r="AN81" s="167"/>
      <c r="AO81" s="167"/>
      <c r="AP81" s="167"/>
      <c r="AQ81" s="167"/>
      <c r="AR81" s="167"/>
      <c r="AS81" s="167"/>
      <c r="AT81" s="167"/>
      <c r="AU81" s="167"/>
      <c r="AV81" s="167"/>
      <c r="AW81" s="167"/>
      <c r="AX81" s="167"/>
      <c r="AY81" s="167"/>
      <c r="AZ81" s="167"/>
    </row>
    <row r="82" spans="1:52" ht="18.600000000000001" customHeight="1" x14ac:dyDescent="0.25">
      <c r="A82" s="49"/>
      <c r="AA82" s="167"/>
      <c r="AB82" s="167"/>
      <c r="AC82" s="167"/>
      <c r="AD82" s="167"/>
      <c r="AE82" s="167"/>
      <c r="AF82" s="167"/>
      <c r="AG82" s="167"/>
      <c r="AH82" s="167"/>
      <c r="AI82" s="167"/>
      <c r="AJ82" s="167"/>
      <c r="AK82" s="167"/>
      <c r="AL82" s="167"/>
      <c r="AM82" s="167"/>
      <c r="AN82" s="167"/>
      <c r="AO82" s="167"/>
      <c r="AP82" s="167"/>
      <c r="AQ82" s="167"/>
      <c r="AR82" s="167"/>
      <c r="AS82" s="167"/>
      <c r="AT82" s="167"/>
      <c r="AU82" s="167"/>
      <c r="AV82" s="167"/>
      <c r="AW82" s="167"/>
      <c r="AX82" s="167"/>
      <c r="AY82" s="167"/>
      <c r="AZ82" s="167"/>
    </row>
    <row r="83" spans="1:52" ht="18.600000000000001" customHeight="1" x14ac:dyDescent="0.25">
      <c r="A83" s="49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</row>
    <row r="84" spans="1:52" ht="18.600000000000001" customHeight="1" x14ac:dyDescent="0.25">
      <c r="A84" s="207" t="s">
        <v>46</v>
      </c>
      <c r="B84" s="207"/>
      <c r="C84" s="207"/>
      <c r="D84" s="207"/>
      <c r="E84" s="207"/>
      <c r="F84" s="207"/>
      <c r="G84" s="207"/>
      <c r="H84" s="207"/>
      <c r="I84" s="207"/>
      <c r="J84" s="207"/>
      <c r="K84" s="207"/>
      <c r="L84" s="207"/>
      <c r="M84" s="207"/>
      <c r="N84" s="207"/>
      <c r="O84" s="207"/>
      <c r="P84" s="207"/>
      <c r="Q84" s="207"/>
      <c r="R84" s="207"/>
      <c r="S84" s="207"/>
      <c r="T84" s="207"/>
      <c r="U84" s="207"/>
      <c r="V84" s="207"/>
      <c r="W84" s="207"/>
      <c r="X84" s="207"/>
      <c r="Y84" s="207"/>
      <c r="Z84" s="14"/>
      <c r="AA84" s="88" t="s">
        <v>23</v>
      </c>
      <c r="AB84" s="89"/>
      <c r="AC84" s="89"/>
      <c r="AD84" s="89"/>
      <c r="AE84" s="89"/>
      <c r="AF84" s="89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</row>
    <row r="85" spans="1:52" ht="18.600000000000001" customHeight="1" x14ac:dyDescent="0.25">
      <c r="A85" s="207"/>
      <c r="B85" s="207"/>
      <c r="C85" s="207"/>
      <c r="D85" s="207"/>
      <c r="E85" s="207"/>
      <c r="F85" s="207"/>
      <c r="G85" s="207"/>
      <c r="H85" s="207"/>
      <c r="I85" s="207"/>
      <c r="J85" s="207"/>
      <c r="K85" s="207"/>
      <c r="L85" s="207"/>
      <c r="M85" s="207"/>
      <c r="N85" s="207"/>
      <c r="O85" s="207"/>
      <c r="P85" s="207"/>
      <c r="Q85" s="207"/>
      <c r="R85" s="207"/>
      <c r="S85" s="207"/>
      <c r="T85" s="207"/>
      <c r="U85" s="207"/>
      <c r="V85" s="207"/>
      <c r="W85" s="207"/>
      <c r="X85" s="207"/>
      <c r="Y85" s="207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</row>
    <row r="86" spans="1:52" ht="18.600000000000001" customHeight="1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5"/>
      <c r="M86" s="35"/>
      <c r="N86" s="35"/>
      <c r="O86" s="35"/>
      <c r="P86" s="35"/>
      <c r="Q86" s="13"/>
      <c r="R86" s="49"/>
      <c r="S86" s="49"/>
      <c r="T86" s="49"/>
      <c r="U86" s="49"/>
      <c r="V86" s="49"/>
      <c r="W86" s="19"/>
      <c r="X86" s="19"/>
      <c r="Y86" s="49"/>
      <c r="Z86" s="14"/>
      <c r="AA86" s="122" t="s">
        <v>22</v>
      </c>
      <c r="AB86" s="122"/>
      <c r="AC86" s="122"/>
      <c r="AD86" s="122"/>
      <c r="AE86" s="122"/>
      <c r="AF86" s="106"/>
      <c r="AG86" s="106"/>
      <c r="AH86" s="106"/>
      <c r="AI86" s="106"/>
      <c r="AJ86" s="106"/>
      <c r="AK86" s="106"/>
      <c r="AL86" s="106"/>
      <c r="AM86" s="106"/>
      <c r="AN86" s="106"/>
      <c r="AO86" s="124">
        <f>((AK4*K55)+(AK4*Q55))/(AK4+AK4)</f>
        <v>20</v>
      </c>
      <c r="AP86" s="124"/>
      <c r="AQ86" s="124"/>
      <c r="AR86" s="124"/>
      <c r="AS86" s="124"/>
    </row>
    <row r="87" spans="1:52" ht="18.600000000000001" customHeight="1" x14ac:dyDescent="0.25">
      <c r="D87" s="148" t="s">
        <v>21</v>
      </c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50"/>
      <c r="R87" s="150"/>
      <c r="S87" s="150"/>
      <c r="T87" s="150"/>
      <c r="U87" s="150"/>
      <c r="V87" s="49"/>
      <c r="W87" s="49"/>
      <c r="X87" s="19"/>
      <c r="Y87" s="49"/>
      <c r="Z87" s="14"/>
      <c r="AA87" s="122"/>
      <c r="AB87" s="122"/>
      <c r="AC87" s="122"/>
      <c r="AD87" s="122"/>
      <c r="AE87" s="122"/>
      <c r="AF87" s="106"/>
      <c r="AG87" s="106"/>
      <c r="AH87" s="106"/>
      <c r="AI87" s="106"/>
      <c r="AJ87" s="106"/>
      <c r="AK87" s="106"/>
      <c r="AL87" s="106"/>
      <c r="AM87" s="106"/>
      <c r="AN87" s="106"/>
      <c r="AO87" s="124"/>
      <c r="AP87" s="124"/>
      <c r="AQ87" s="124"/>
      <c r="AR87" s="124"/>
      <c r="AS87" s="124"/>
    </row>
    <row r="88" spans="1:52" ht="18.600000000000001" customHeight="1" x14ac:dyDescent="0.25">
      <c r="D88" s="148"/>
      <c r="E88" s="148"/>
      <c r="F88" s="148"/>
      <c r="G88" s="148"/>
      <c r="H88" s="148"/>
      <c r="I88" s="148"/>
      <c r="J88" s="148"/>
      <c r="K88" s="148"/>
      <c r="L88" s="148"/>
      <c r="M88" s="148"/>
      <c r="N88" s="148"/>
      <c r="O88" s="148"/>
      <c r="P88" s="148"/>
      <c r="Q88" s="150"/>
      <c r="R88" s="150"/>
      <c r="S88" s="150"/>
      <c r="T88" s="150"/>
      <c r="U88" s="150"/>
      <c r="V88" s="49"/>
      <c r="W88" s="49"/>
      <c r="X88" s="19"/>
      <c r="Y88" s="49"/>
      <c r="Z88" s="14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24">
        <f>(AO86*(K52+K52))/(K52*K52)</f>
        <v>2.6666666666666665</v>
      </c>
      <c r="AP88" s="124"/>
      <c r="AQ88" s="124"/>
      <c r="AR88" s="124"/>
      <c r="AS88" s="124"/>
    </row>
    <row r="89" spans="1:52" ht="18.600000000000001" customHeight="1" x14ac:dyDescent="0.25">
      <c r="A89" s="17"/>
      <c r="B89" s="23"/>
      <c r="C89" s="13"/>
      <c r="D89" s="149" t="s">
        <v>6</v>
      </c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50"/>
      <c r="R89" s="150"/>
      <c r="S89" s="150"/>
      <c r="T89" s="150"/>
      <c r="U89" s="150"/>
      <c r="X89" s="26"/>
      <c r="Y89" s="26"/>
      <c r="Z89" s="14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24"/>
      <c r="AP89" s="124"/>
      <c r="AQ89" s="124"/>
      <c r="AR89" s="124"/>
      <c r="AS89" s="124"/>
    </row>
    <row r="90" spans="1:52" ht="18.600000000000001" customHeight="1" x14ac:dyDescent="0.25"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50"/>
      <c r="R90" s="150"/>
      <c r="S90" s="150"/>
      <c r="T90" s="150"/>
      <c r="U90" s="150"/>
      <c r="X90" s="26"/>
      <c r="Y90" s="26"/>
      <c r="Z90" s="14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24">
        <f>SQRT(AO88)</f>
        <v>1.6329931618554521</v>
      </c>
      <c r="AP90" s="124"/>
      <c r="AQ90" s="124"/>
      <c r="AR90" s="124"/>
      <c r="AS90" s="124"/>
    </row>
    <row r="91" spans="1:52" ht="18.600000000000001" customHeight="1" x14ac:dyDescent="0.25">
      <c r="A91" s="13"/>
      <c r="B91" s="13"/>
      <c r="C91" s="13"/>
      <c r="D91" s="13"/>
      <c r="U91" s="32"/>
      <c r="V91" s="32"/>
      <c r="W91" s="36"/>
      <c r="X91" s="36"/>
      <c r="Y91" s="36"/>
      <c r="Z91" s="14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24"/>
      <c r="AP91" s="124"/>
      <c r="AQ91" s="124"/>
      <c r="AR91" s="124"/>
      <c r="AS91" s="124"/>
    </row>
    <row r="92" spans="1:52" ht="18.600000000000001" customHeight="1" x14ac:dyDescent="0.25">
      <c r="A92" s="69" t="s">
        <v>20</v>
      </c>
      <c r="B92" s="69"/>
      <c r="C92" s="69"/>
      <c r="D92" s="69"/>
      <c r="E92" s="69"/>
      <c r="F92" s="153" t="str">
        <f>IF(Q89&lt;Q87,AA123,AA120)</f>
        <v>Если t расч. &gt; t табл, разница средних результатов является значимой. Определяют доверительный интервал для разности соответствующих генеральных средних х̅1  и х̅2.</v>
      </c>
      <c r="G92" s="153"/>
      <c r="H92" s="153"/>
      <c r="I92" s="153"/>
      <c r="J92" s="153"/>
      <c r="K92" s="153"/>
      <c r="L92" s="153"/>
      <c r="M92" s="153"/>
      <c r="N92" s="153"/>
      <c r="O92" s="153"/>
      <c r="P92" s="153"/>
      <c r="Q92" s="153"/>
      <c r="R92" s="153"/>
      <c r="S92" s="153"/>
      <c r="T92" s="153"/>
      <c r="U92" s="153"/>
      <c r="V92" s="153"/>
      <c r="W92" s="153"/>
      <c r="X92" s="153"/>
      <c r="Y92" s="153"/>
      <c r="Z92" s="153"/>
      <c r="AA92" s="105" t="s">
        <v>6</v>
      </c>
      <c r="AB92" s="105"/>
      <c r="AC92" s="105"/>
      <c r="AD92" s="105"/>
      <c r="AE92" s="105"/>
      <c r="AF92" s="106"/>
      <c r="AG92" s="106"/>
      <c r="AH92" s="106"/>
      <c r="AI92" s="106"/>
      <c r="AJ92" s="106"/>
      <c r="AK92" s="106"/>
      <c r="AL92" s="106"/>
      <c r="AM92" s="106"/>
      <c r="AN92" s="106"/>
      <c r="AO92" s="151">
        <f>ABS(K54-Q54)/AO90</f>
        <v>0.61237243569579447</v>
      </c>
      <c r="AP92" s="151"/>
      <c r="AQ92" s="151"/>
      <c r="AR92" s="151"/>
      <c r="AS92" s="151"/>
    </row>
    <row r="93" spans="1:52" ht="18.600000000000001" customHeight="1" x14ac:dyDescent="0.25">
      <c r="F93" s="153"/>
      <c r="G93" s="153"/>
      <c r="H93" s="153"/>
      <c r="I93" s="153"/>
      <c r="J93" s="153"/>
      <c r="K93" s="153"/>
      <c r="L93" s="153"/>
      <c r="M93" s="153"/>
      <c r="N93" s="153"/>
      <c r="O93" s="153"/>
      <c r="P93" s="153"/>
      <c r="Q93" s="153"/>
      <c r="R93" s="153"/>
      <c r="S93" s="153"/>
      <c r="T93" s="153"/>
      <c r="U93" s="153"/>
      <c r="V93" s="153"/>
      <c r="W93" s="153"/>
      <c r="X93" s="153"/>
      <c r="Y93" s="153"/>
      <c r="Z93" s="153"/>
      <c r="AA93" s="105"/>
      <c r="AB93" s="105"/>
      <c r="AC93" s="105"/>
      <c r="AD93" s="105"/>
      <c r="AE93" s="105"/>
      <c r="AF93" s="106"/>
      <c r="AG93" s="106"/>
      <c r="AH93" s="106"/>
      <c r="AI93" s="106"/>
      <c r="AJ93" s="106"/>
      <c r="AK93" s="106"/>
      <c r="AL93" s="106"/>
      <c r="AM93" s="106"/>
      <c r="AN93" s="106"/>
      <c r="AO93" s="151"/>
      <c r="AP93" s="151"/>
      <c r="AQ93" s="151"/>
      <c r="AR93" s="151"/>
      <c r="AS93" s="151"/>
      <c r="AU93" s="152"/>
      <c r="AV93" s="152"/>
      <c r="AW93" s="152"/>
      <c r="AX93" s="152"/>
      <c r="AY93" s="152"/>
      <c r="AZ93" s="152"/>
    </row>
    <row r="94" spans="1:52" ht="18.600000000000001" customHeight="1" x14ac:dyDescent="0.25">
      <c r="F94" s="153"/>
      <c r="G94" s="153"/>
      <c r="H94" s="153"/>
      <c r="I94" s="153"/>
      <c r="J94" s="153"/>
      <c r="K94" s="153"/>
      <c r="L94" s="153"/>
      <c r="M94" s="153"/>
      <c r="N94" s="153"/>
      <c r="O94" s="153"/>
      <c r="P94" s="153"/>
      <c r="Q94" s="153"/>
      <c r="R94" s="153"/>
      <c r="S94" s="153"/>
      <c r="T94" s="153"/>
      <c r="U94" s="153"/>
      <c r="V94" s="153"/>
      <c r="W94" s="153"/>
      <c r="X94" s="153"/>
      <c r="Y94" s="153"/>
      <c r="Z94" s="153"/>
      <c r="AA94" s="106" t="s">
        <v>25</v>
      </c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24">
        <f>K52+K52-2</f>
        <v>28</v>
      </c>
      <c r="AP94" s="124"/>
      <c r="AQ94" s="124"/>
      <c r="AR94" s="124"/>
      <c r="AS94" s="124"/>
      <c r="AU94" s="152"/>
      <c r="AV94" s="152"/>
      <c r="AW94" s="152"/>
      <c r="AX94" s="152"/>
      <c r="AY94" s="152"/>
      <c r="AZ94" s="152"/>
    </row>
    <row r="95" spans="1:52" ht="18.600000000000001" customHeight="1" x14ac:dyDescent="0.25">
      <c r="F95" s="153"/>
      <c r="G95" s="153"/>
      <c r="H95" s="153"/>
      <c r="I95" s="153"/>
      <c r="J95" s="153"/>
      <c r="K95" s="153"/>
      <c r="L95" s="153"/>
      <c r="M95" s="153"/>
      <c r="N95" s="153"/>
      <c r="O95" s="153"/>
      <c r="P95" s="153"/>
      <c r="Q95" s="153"/>
      <c r="R95" s="153"/>
      <c r="S95" s="153"/>
      <c r="T95" s="153"/>
      <c r="U95" s="153"/>
      <c r="V95" s="153"/>
      <c r="W95" s="153"/>
      <c r="X95" s="153"/>
      <c r="Y95" s="153"/>
      <c r="Z95" s="153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24"/>
      <c r="AP95" s="124"/>
      <c r="AQ95" s="124"/>
      <c r="AR95" s="124"/>
      <c r="AS95" s="124"/>
      <c r="AU95" s="152"/>
      <c r="AV95" s="152"/>
      <c r="AW95" s="152"/>
      <c r="AX95" s="152"/>
      <c r="AY95" s="152"/>
      <c r="AZ95" s="152"/>
    </row>
    <row r="96" spans="1:52" ht="18.600000000000001" customHeight="1" x14ac:dyDescent="0.25"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147" t="s">
        <v>24</v>
      </c>
      <c r="AB96" s="147"/>
      <c r="AC96" s="147"/>
      <c r="AD96" s="147"/>
      <c r="AE96" s="147"/>
      <c r="AF96" s="106"/>
      <c r="AG96" s="106"/>
      <c r="AH96" s="106"/>
      <c r="AI96" s="106"/>
      <c r="AJ96" s="106"/>
      <c r="AK96" s="106"/>
      <c r="AL96" s="106"/>
      <c r="AM96" s="106"/>
      <c r="AN96" s="106"/>
      <c r="AO96" s="151">
        <f>_xlfn.T.INV.2T(0.05,AO94)</f>
        <v>2.0484071417952445</v>
      </c>
      <c r="AP96" s="151"/>
      <c r="AQ96" s="151"/>
      <c r="AR96" s="151"/>
      <c r="AS96" s="151"/>
      <c r="AU96" s="152"/>
      <c r="AV96" s="152"/>
      <c r="AW96" s="152"/>
      <c r="AX96" s="152"/>
      <c r="AY96" s="152"/>
      <c r="AZ96" s="152"/>
    </row>
    <row r="97" spans="1:52" ht="18.600000000000001" customHeight="1" x14ac:dyDescent="0.25">
      <c r="A97" s="30" t="s">
        <v>88</v>
      </c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8"/>
      <c r="Z97" s="8"/>
      <c r="AA97" s="147"/>
      <c r="AB97" s="147"/>
      <c r="AC97" s="147"/>
      <c r="AD97" s="147"/>
      <c r="AE97" s="147"/>
      <c r="AF97" s="106"/>
      <c r="AG97" s="106"/>
      <c r="AH97" s="106"/>
      <c r="AI97" s="106"/>
      <c r="AJ97" s="106"/>
      <c r="AK97" s="106"/>
      <c r="AL97" s="106"/>
      <c r="AM97" s="106"/>
      <c r="AN97" s="106"/>
      <c r="AO97" s="151"/>
      <c r="AP97" s="151"/>
      <c r="AQ97" s="151"/>
      <c r="AR97" s="151"/>
      <c r="AS97" s="151"/>
      <c r="AU97" s="152"/>
      <c r="AV97" s="152"/>
      <c r="AW97" s="152"/>
      <c r="AX97" s="152"/>
      <c r="AY97" s="152"/>
      <c r="AZ97" s="152"/>
    </row>
    <row r="98" spans="1:52" ht="18.600000000000001" customHeight="1" x14ac:dyDescent="0.25"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8"/>
      <c r="Z98" s="8"/>
    </row>
    <row r="99" spans="1:52" ht="18.600000000000001" customHeight="1" thickBot="1" x14ac:dyDescent="0.3"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AY99" s="8"/>
      <c r="AZ99" s="8"/>
    </row>
    <row r="100" spans="1:52" ht="18.75" customHeight="1" x14ac:dyDescent="0.25"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AA100" s="108" t="s">
        <v>31</v>
      </c>
      <c r="AB100" s="109"/>
      <c r="AC100" s="109"/>
      <c r="AD100" s="109"/>
      <c r="AE100" s="109"/>
      <c r="AF100" s="109"/>
      <c r="AG100" s="109"/>
      <c r="AH100" s="109"/>
      <c r="AI100" s="109"/>
      <c r="AJ100" s="112">
        <f>ABS(K54-Q54)-AO96*AO90</f>
        <v>-2.3450348552475058</v>
      </c>
      <c r="AK100" s="112"/>
      <c r="AL100" s="113"/>
      <c r="AM100" s="116" t="s">
        <v>32</v>
      </c>
      <c r="AN100" s="116" t="s">
        <v>33</v>
      </c>
      <c r="AO100" s="116"/>
      <c r="AP100" s="116"/>
      <c r="AQ100" s="116" t="s">
        <v>32</v>
      </c>
      <c r="AR100" s="118">
        <f>ABS(K54-Q54)+AO96*AO90</f>
        <v>4.3450348552475058</v>
      </c>
      <c r="AS100" s="118"/>
      <c r="AT100" s="119"/>
    </row>
    <row r="101" spans="1:52" ht="18.75" customHeight="1" thickBot="1" x14ac:dyDescent="0.3">
      <c r="AA101" s="110"/>
      <c r="AB101" s="111"/>
      <c r="AC101" s="111"/>
      <c r="AD101" s="111"/>
      <c r="AE101" s="111"/>
      <c r="AF101" s="111"/>
      <c r="AG101" s="111"/>
      <c r="AH101" s="111"/>
      <c r="AI101" s="111"/>
      <c r="AJ101" s="114"/>
      <c r="AK101" s="114"/>
      <c r="AL101" s="115"/>
      <c r="AM101" s="117"/>
      <c r="AN101" s="117"/>
      <c r="AO101" s="117"/>
      <c r="AP101" s="117"/>
      <c r="AQ101" s="117"/>
      <c r="AR101" s="120"/>
      <c r="AS101" s="120"/>
      <c r="AT101" s="121"/>
    </row>
    <row r="103" spans="1:52" ht="18.75" customHeight="1" x14ac:dyDescent="0.25">
      <c r="A103" s="17" t="s">
        <v>28</v>
      </c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152" t="str">
        <f>IF(Q89&lt;Q87,"Установленные требования НД производителя были выполнены.","Результаты, полученные в ИЛ, входят в диапазон определения показателя в соответствии со спецификацией производителя.")</f>
        <v>Результаты, полученные в ИЛ, входят в диапазон определения показателя в соответствии со спецификацией производителя.</v>
      </c>
      <c r="N103" s="152"/>
      <c r="O103" s="152"/>
      <c r="P103" s="152"/>
      <c r="Q103" s="152"/>
      <c r="R103" s="152"/>
      <c r="S103" s="152"/>
      <c r="T103" s="152"/>
      <c r="U103" s="152"/>
      <c r="V103" s="152"/>
      <c r="W103" s="152"/>
      <c r="X103" s="152"/>
      <c r="Y103" s="152"/>
      <c r="Z103" s="152"/>
      <c r="AA103" s="90" t="s">
        <v>42</v>
      </c>
      <c r="AB103" s="91"/>
      <c r="AC103" s="91"/>
      <c r="AD103" s="91"/>
      <c r="AE103" s="91"/>
      <c r="AF103" s="91"/>
      <c r="AG103" s="91"/>
      <c r="AH103" s="14"/>
      <c r="AI103" s="14"/>
      <c r="AJ103" s="14"/>
      <c r="AK103" s="14"/>
      <c r="AL103" s="14"/>
      <c r="AM103" s="14"/>
      <c r="AN103" s="14"/>
      <c r="AO103" s="18"/>
      <c r="AP103" s="18"/>
      <c r="AQ103" s="18"/>
      <c r="AR103" s="18"/>
      <c r="AS103" s="18"/>
      <c r="AT103" s="14"/>
    </row>
    <row r="104" spans="1:52" ht="18.75" customHeight="1" x14ac:dyDescent="0.25">
      <c r="A104" s="86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152"/>
      <c r="N104" s="152"/>
      <c r="O104" s="152"/>
      <c r="P104" s="152"/>
      <c r="Q104" s="152"/>
      <c r="R104" s="152"/>
      <c r="S104" s="152"/>
      <c r="T104" s="152"/>
      <c r="U104" s="152"/>
      <c r="V104" s="152"/>
      <c r="W104" s="152"/>
      <c r="X104" s="152"/>
      <c r="Y104" s="152"/>
      <c r="Z104" s="152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8"/>
      <c r="AP104" s="18"/>
      <c r="AQ104" s="18"/>
      <c r="AR104" s="18"/>
      <c r="AS104" s="18"/>
      <c r="AT104" s="14"/>
    </row>
    <row r="105" spans="1:52" ht="18.75" customHeight="1" x14ac:dyDescent="0.25">
      <c r="A105" s="30"/>
      <c r="B105" s="30"/>
      <c r="C105" s="30"/>
      <c r="D105" s="49"/>
      <c r="E105" s="49"/>
      <c r="F105" s="49"/>
      <c r="G105" s="49"/>
      <c r="H105" s="49"/>
      <c r="I105" s="49"/>
      <c r="J105" s="49"/>
      <c r="K105" s="49"/>
      <c r="L105" s="49"/>
      <c r="M105" s="152"/>
      <c r="N105" s="152"/>
      <c r="O105" s="152"/>
      <c r="P105" s="152"/>
      <c r="Q105" s="152"/>
      <c r="R105" s="152"/>
      <c r="S105" s="152"/>
      <c r="T105" s="152"/>
      <c r="U105" s="152"/>
      <c r="V105" s="152"/>
      <c r="W105" s="152"/>
      <c r="X105" s="152"/>
      <c r="Y105" s="152"/>
      <c r="Z105" s="152"/>
      <c r="AA105" s="122"/>
      <c r="AB105" s="122"/>
      <c r="AC105" s="122"/>
      <c r="AD105" s="122"/>
      <c r="AE105" s="122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24">
        <f>(K55/K52)+(Q55/K52)</f>
        <v>2.6666666666666665</v>
      </c>
      <c r="AP105" s="124"/>
      <c r="AQ105" s="124"/>
      <c r="AR105" s="124"/>
      <c r="AS105" s="124"/>
      <c r="AT105" s="14"/>
      <c r="AU105" s="14"/>
      <c r="AV105" s="14"/>
    </row>
    <row r="106" spans="1:52" ht="18.75" customHeight="1" x14ac:dyDescent="0.25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152"/>
      <c r="N106" s="152"/>
      <c r="O106" s="152"/>
      <c r="P106" s="152"/>
      <c r="Q106" s="152"/>
      <c r="R106" s="152"/>
      <c r="S106" s="152"/>
      <c r="T106" s="152"/>
      <c r="U106" s="152"/>
      <c r="V106" s="152"/>
      <c r="W106" s="152"/>
      <c r="X106" s="152"/>
      <c r="Y106" s="152"/>
      <c r="Z106" s="152"/>
      <c r="AA106" s="123"/>
      <c r="AB106" s="123"/>
      <c r="AC106" s="123"/>
      <c r="AD106" s="123"/>
      <c r="AE106" s="123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24"/>
      <c r="AP106" s="124"/>
      <c r="AQ106" s="124"/>
      <c r="AR106" s="124"/>
      <c r="AS106" s="124"/>
      <c r="AT106" s="14"/>
      <c r="AU106" s="14"/>
      <c r="AV106" s="14"/>
    </row>
    <row r="107" spans="1:52" ht="18.75" customHeight="1" x14ac:dyDescent="0.25">
      <c r="AA107" s="122"/>
      <c r="AB107" s="122"/>
      <c r="AC107" s="122"/>
      <c r="AD107" s="122"/>
      <c r="AE107" s="122"/>
      <c r="AF107" s="129"/>
      <c r="AG107" s="129"/>
      <c r="AH107" s="129"/>
      <c r="AI107" s="129"/>
      <c r="AJ107" s="129"/>
      <c r="AK107" s="129"/>
      <c r="AL107" s="129"/>
      <c r="AM107" s="129"/>
      <c r="AN107" s="130"/>
      <c r="AO107" s="133">
        <f>SQRT(AO105)</f>
        <v>1.6329931618554521</v>
      </c>
      <c r="AP107" s="134"/>
      <c r="AQ107" s="134"/>
      <c r="AR107" s="134"/>
      <c r="AS107" s="135"/>
      <c r="AT107" s="14"/>
      <c r="AU107" s="14"/>
      <c r="AV107" s="14"/>
    </row>
    <row r="108" spans="1:52" ht="18.75" customHeight="1" x14ac:dyDescent="0.25">
      <c r="A108" s="58" t="s">
        <v>57</v>
      </c>
      <c r="B108" s="58"/>
      <c r="C108" s="58"/>
      <c r="D108" s="58"/>
      <c r="E108" s="58"/>
      <c r="F108" s="58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122"/>
      <c r="AB108" s="122"/>
      <c r="AC108" s="122"/>
      <c r="AD108" s="122"/>
      <c r="AE108" s="122"/>
      <c r="AF108" s="131"/>
      <c r="AG108" s="131"/>
      <c r="AH108" s="131"/>
      <c r="AI108" s="131"/>
      <c r="AJ108" s="131"/>
      <c r="AK108" s="131"/>
      <c r="AL108" s="131"/>
      <c r="AM108" s="131"/>
      <c r="AN108" s="132"/>
      <c r="AO108" s="136"/>
      <c r="AP108" s="137"/>
      <c r="AQ108" s="137"/>
      <c r="AR108" s="137"/>
      <c r="AS108" s="138"/>
      <c r="AT108" s="14"/>
      <c r="AU108" s="14"/>
      <c r="AV108" s="14"/>
    </row>
    <row r="109" spans="1:52" ht="18.75" customHeight="1" x14ac:dyDescent="0.25">
      <c r="AA109" s="209" t="s">
        <v>26</v>
      </c>
      <c r="AB109" s="209"/>
      <c r="AC109" s="209"/>
      <c r="AD109" s="209"/>
      <c r="AE109" s="209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39">
        <f>(K52+K52-2)*(0.5+AV109)</f>
        <v>27.999999999999993</v>
      </c>
      <c r="AP109" s="139"/>
      <c r="AQ109" s="139"/>
      <c r="AR109" s="139"/>
      <c r="AS109" s="139"/>
      <c r="AT109" s="103" t="s">
        <v>27</v>
      </c>
      <c r="AU109" s="104"/>
      <c r="AV109" s="102">
        <f>(K55*Q55)/(K56^4+Q56^4)</f>
        <v>0.49999999999999983</v>
      </c>
      <c r="AW109" s="102"/>
    </row>
    <row r="110" spans="1:52" ht="18.75" customHeight="1" x14ac:dyDescent="0.25">
      <c r="AA110" s="210"/>
      <c r="AB110" s="210"/>
      <c r="AC110" s="210"/>
      <c r="AD110" s="210"/>
      <c r="AE110" s="210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39"/>
      <c r="AP110" s="139"/>
      <c r="AQ110" s="139"/>
      <c r="AR110" s="139"/>
      <c r="AS110" s="139"/>
      <c r="AT110" s="103"/>
      <c r="AU110" s="104"/>
      <c r="AV110" s="102"/>
      <c r="AW110" s="102"/>
    </row>
    <row r="111" spans="1:52" ht="18.75" customHeight="1" x14ac:dyDescent="0.25">
      <c r="AA111" s="105" t="s">
        <v>6</v>
      </c>
      <c r="AB111" s="105"/>
      <c r="AC111" s="105"/>
      <c r="AD111" s="105"/>
      <c r="AE111" s="105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7">
        <f>ABS(K54-Q54)/AO107</f>
        <v>0.61237243569579447</v>
      </c>
      <c r="AP111" s="107"/>
      <c r="AQ111" s="107"/>
      <c r="AR111" s="107"/>
      <c r="AS111" s="107"/>
      <c r="AT111" s="14"/>
      <c r="AU111" s="14"/>
      <c r="AV111" s="14"/>
    </row>
    <row r="112" spans="1:52" ht="18.75" customHeight="1" x14ac:dyDescent="0.25">
      <c r="AA112" s="105"/>
      <c r="AB112" s="105"/>
      <c r="AC112" s="105"/>
      <c r="AD112" s="105"/>
      <c r="AE112" s="105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7"/>
      <c r="AP112" s="107"/>
      <c r="AQ112" s="107"/>
      <c r="AR112" s="107"/>
      <c r="AS112" s="107"/>
      <c r="AT112" s="14"/>
      <c r="AU112" s="14"/>
      <c r="AV112" s="14"/>
    </row>
    <row r="113" spans="1:48" ht="18.75" customHeight="1" x14ac:dyDescent="0.25">
      <c r="A113" s="30"/>
      <c r="B113" s="30"/>
      <c r="C113" s="30"/>
      <c r="D113" s="30"/>
      <c r="E113" s="30"/>
      <c r="F113" s="30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78"/>
      <c r="X113" s="78"/>
      <c r="Y113" s="78"/>
      <c r="Z113" s="78"/>
      <c r="AA113" s="146" t="s">
        <v>24</v>
      </c>
      <c r="AB113" s="147"/>
      <c r="AC113" s="147"/>
      <c r="AD113" s="147"/>
      <c r="AE113" s="147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7">
        <f>_xlfn.T.INV.2T(0.05,AO109)</f>
        <v>2.0518305164802859</v>
      </c>
      <c r="AP113" s="107"/>
      <c r="AQ113" s="107"/>
      <c r="AR113" s="107"/>
      <c r="AS113" s="107"/>
      <c r="AT113" s="14"/>
      <c r="AU113" s="14"/>
      <c r="AV113" s="14"/>
    </row>
    <row r="114" spans="1:48" ht="18.75" customHeight="1" x14ac:dyDescent="0.25">
      <c r="A114" s="128" t="s">
        <v>29</v>
      </c>
      <c r="B114" s="128"/>
      <c r="C114" s="128"/>
      <c r="D114" s="128"/>
      <c r="E114" s="128"/>
      <c r="F114" s="128"/>
      <c r="R114" s="49"/>
      <c r="U114" s="82"/>
      <c r="V114" s="82"/>
      <c r="W114" s="126" t="s">
        <v>76</v>
      </c>
      <c r="X114" s="126"/>
      <c r="Y114" s="126"/>
      <c r="Z114" s="126"/>
      <c r="AA114" s="147"/>
      <c r="AB114" s="147"/>
      <c r="AC114" s="147"/>
      <c r="AD114" s="147"/>
      <c r="AE114" s="147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7"/>
      <c r="AP114" s="107"/>
      <c r="AQ114" s="107"/>
      <c r="AR114" s="107"/>
      <c r="AS114" s="107"/>
      <c r="AT114" s="14"/>
      <c r="AU114" s="14"/>
      <c r="AV114" s="14"/>
    </row>
    <row r="115" spans="1:48" ht="18.75" customHeight="1" x14ac:dyDescent="0.25">
      <c r="A115" s="128" t="s">
        <v>30</v>
      </c>
      <c r="B115" s="128"/>
      <c r="C115" s="128"/>
      <c r="D115" s="128"/>
      <c r="E115" s="128"/>
      <c r="F115" s="128"/>
      <c r="R115" s="49"/>
      <c r="U115" s="85"/>
      <c r="V115" s="85"/>
      <c r="W115" s="127" t="s">
        <v>76</v>
      </c>
      <c r="X115" s="127"/>
      <c r="Y115" s="127"/>
      <c r="Z115" s="127"/>
    </row>
    <row r="116" spans="1:48" ht="18.75" customHeight="1" thickBot="1" x14ac:dyDescent="0.3"/>
    <row r="117" spans="1:48" ht="18.75" customHeight="1" x14ac:dyDescent="0.25">
      <c r="AA117" s="108" t="s">
        <v>31</v>
      </c>
      <c r="AB117" s="109"/>
      <c r="AC117" s="109"/>
      <c r="AD117" s="109"/>
      <c r="AE117" s="109"/>
      <c r="AF117" s="109"/>
      <c r="AG117" s="109"/>
      <c r="AH117" s="109"/>
      <c r="AI117" s="109"/>
      <c r="AJ117" s="112">
        <f>ABS(K54-Q54)-AO113*AO107</f>
        <v>-2.3506252026986472</v>
      </c>
      <c r="AK117" s="112"/>
      <c r="AL117" s="113"/>
      <c r="AM117" s="116" t="s">
        <v>32</v>
      </c>
      <c r="AN117" s="116" t="s">
        <v>33</v>
      </c>
      <c r="AO117" s="116"/>
      <c r="AP117" s="116"/>
      <c r="AQ117" s="116" t="s">
        <v>32</v>
      </c>
      <c r="AR117" s="140">
        <f>ABS(K54-Q54)+AO113*AO107</f>
        <v>4.3506252026986472</v>
      </c>
      <c r="AS117" s="141"/>
      <c r="AT117" s="142"/>
    </row>
    <row r="118" spans="1:48" ht="18.75" customHeight="1" thickBot="1" x14ac:dyDescent="0.3">
      <c r="AA118" s="110"/>
      <c r="AB118" s="111"/>
      <c r="AC118" s="111"/>
      <c r="AD118" s="111"/>
      <c r="AE118" s="111"/>
      <c r="AF118" s="111"/>
      <c r="AG118" s="111"/>
      <c r="AH118" s="111"/>
      <c r="AI118" s="111"/>
      <c r="AJ118" s="114"/>
      <c r="AK118" s="114"/>
      <c r="AL118" s="115"/>
      <c r="AM118" s="117"/>
      <c r="AN118" s="117"/>
      <c r="AO118" s="117"/>
      <c r="AP118" s="117"/>
      <c r="AQ118" s="117"/>
      <c r="AR118" s="143"/>
      <c r="AS118" s="144"/>
      <c r="AT118" s="145"/>
    </row>
    <row r="120" spans="1:48" ht="18.75" customHeight="1" x14ac:dyDescent="0.25">
      <c r="AA120" s="125" t="s">
        <v>44</v>
      </c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</row>
    <row r="121" spans="1:48" ht="18.75" customHeight="1" x14ac:dyDescent="0.25">
      <c r="AA121" s="125"/>
      <c r="AB121" s="125"/>
      <c r="AC121" s="125"/>
      <c r="AD121" s="125"/>
      <c r="AE121" s="125"/>
      <c r="AF121" s="125"/>
      <c r="AG121" s="125"/>
      <c r="AH121" s="125"/>
      <c r="AI121" s="125"/>
      <c r="AJ121" s="125"/>
      <c r="AK121" s="125"/>
      <c r="AL121" s="125"/>
      <c r="AM121" s="125"/>
      <c r="AN121" s="125"/>
      <c r="AO121" s="125"/>
      <c r="AP121" s="125"/>
      <c r="AQ121" s="125"/>
      <c r="AR121" s="125"/>
      <c r="AS121" s="125"/>
      <c r="AT121" s="125"/>
      <c r="AU121" s="125"/>
    </row>
    <row r="122" spans="1:48" ht="18.75" customHeight="1" x14ac:dyDescent="0.25">
      <c r="AA122" s="125"/>
      <c r="AB122" s="125"/>
      <c r="AC122" s="125"/>
      <c r="AD122" s="125"/>
      <c r="AE122" s="125"/>
      <c r="AF122" s="125"/>
      <c r="AG122" s="125"/>
      <c r="AH122" s="125"/>
      <c r="AI122" s="125"/>
      <c r="AJ122" s="125"/>
      <c r="AK122" s="125"/>
      <c r="AL122" s="125"/>
      <c r="AM122" s="125"/>
      <c r="AN122" s="125"/>
      <c r="AO122" s="125"/>
      <c r="AP122" s="125"/>
      <c r="AQ122" s="125"/>
      <c r="AR122" s="125"/>
      <c r="AS122" s="125"/>
      <c r="AT122" s="125"/>
      <c r="AU122" s="125"/>
    </row>
    <row r="123" spans="1:48" ht="18.75" customHeight="1" x14ac:dyDescent="0.25">
      <c r="AA123" s="125" t="s">
        <v>43</v>
      </c>
      <c r="AB123" s="125"/>
      <c r="AC123" s="125"/>
      <c r="AD123" s="125"/>
      <c r="AE123" s="125"/>
      <c r="AF123" s="125"/>
      <c r="AG123" s="125"/>
      <c r="AH123" s="125"/>
      <c r="AI123" s="125"/>
      <c r="AJ123" s="125"/>
      <c r="AK123" s="125"/>
      <c r="AL123" s="125"/>
      <c r="AM123" s="125"/>
      <c r="AN123" s="125"/>
      <c r="AO123" s="125"/>
      <c r="AP123" s="125"/>
      <c r="AQ123" s="125"/>
      <c r="AR123" s="125"/>
      <c r="AS123" s="125"/>
      <c r="AT123" s="125"/>
      <c r="AU123" s="125"/>
      <c r="AV123" s="14"/>
    </row>
    <row r="124" spans="1:48" ht="18.75" customHeight="1" x14ac:dyDescent="0.25">
      <c r="AA124" s="125"/>
      <c r="AB124" s="125"/>
      <c r="AC124" s="125"/>
      <c r="AD124" s="125"/>
      <c r="AE124" s="125"/>
      <c r="AF124" s="125"/>
      <c r="AG124" s="125"/>
      <c r="AH124" s="125"/>
      <c r="AI124" s="125"/>
      <c r="AJ124" s="125"/>
      <c r="AK124" s="125"/>
      <c r="AL124" s="125"/>
      <c r="AM124" s="125"/>
      <c r="AN124" s="125"/>
      <c r="AO124" s="125"/>
      <c r="AP124" s="125"/>
      <c r="AQ124" s="125"/>
      <c r="AR124" s="125"/>
      <c r="AS124" s="125"/>
      <c r="AT124" s="125"/>
      <c r="AU124" s="125"/>
      <c r="AV124" s="14"/>
    </row>
    <row r="125" spans="1:48" ht="18.75" customHeight="1" x14ac:dyDescent="0.25">
      <c r="AA125" s="161" t="s">
        <v>31</v>
      </c>
      <c r="AB125" s="161"/>
      <c r="AC125" s="161"/>
      <c r="AD125" s="161"/>
      <c r="AE125" s="161"/>
      <c r="AF125" s="161"/>
      <c r="AG125" s="161"/>
      <c r="AH125" s="161"/>
      <c r="AI125" s="161"/>
      <c r="AJ125" s="203">
        <f>AJ117</f>
        <v>-2.3506252026986472</v>
      </c>
      <c r="AK125" s="203"/>
      <c r="AL125" s="189"/>
      <c r="AM125" s="205" t="s">
        <v>32</v>
      </c>
      <c r="AN125" s="205" t="s">
        <v>33</v>
      </c>
      <c r="AO125" s="205"/>
      <c r="AP125" s="205"/>
      <c r="AQ125" s="205" t="s">
        <v>32</v>
      </c>
      <c r="AR125" s="170">
        <f>AR117</f>
        <v>4.3506252026986472</v>
      </c>
      <c r="AS125" s="98"/>
      <c r="AT125" s="98"/>
      <c r="AU125" s="14"/>
      <c r="AV125" s="14"/>
    </row>
    <row r="126" spans="1:48" ht="18.75" customHeight="1" x14ac:dyDescent="0.25">
      <c r="AA126" s="161"/>
      <c r="AB126" s="161"/>
      <c r="AC126" s="161"/>
      <c r="AD126" s="161"/>
      <c r="AE126" s="161"/>
      <c r="AF126" s="161"/>
      <c r="AG126" s="161"/>
      <c r="AH126" s="161"/>
      <c r="AI126" s="161"/>
      <c r="AJ126" s="203"/>
      <c r="AK126" s="203"/>
      <c r="AL126" s="189"/>
      <c r="AM126" s="206"/>
      <c r="AN126" s="206"/>
      <c r="AO126" s="206"/>
      <c r="AP126" s="206"/>
      <c r="AQ126" s="206"/>
      <c r="AR126" s="170"/>
      <c r="AS126" s="98"/>
      <c r="AT126" s="98"/>
      <c r="AU126" s="49"/>
    </row>
    <row r="127" spans="1:48" ht="18.75" customHeight="1" x14ac:dyDescent="0.25">
      <c r="AA127" s="161" t="s">
        <v>33</v>
      </c>
      <c r="AB127" s="161"/>
      <c r="AC127" s="161"/>
      <c r="AD127" s="161"/>
      <c r="AE127" s="161"/>
      <c r="AF127" s="161"/>
      <c r="AG127" s="161"/>
      <c r="AH127" s="161"/>
      <c r="AI127" s="161"/>
      <c r="AJ127" s="203">
        <f>ABS(K54-Q54)</f>
        <v>1</v>
      </c>
      <c r="AK127" s="203"/>
      <c r="AL127" s="203"/>
      <c r="AM127" s="204"/>
      <c r="AN127" s="204"/>
      <c r="AO127" s="204"/>
      <c r="AP127" s="204"/>
      <c r="AQ127" s="204"/>
      <c r="AR127" s="203"/>
      <c r="AS127" s="203"/>
      <c r="AT127" s="203"/>
    </row>
    <row r="129" spans="26:32" ht="18.75" customHeight="1" x14ac:dyDescent="0.25">
      <c r="Z129" s="8"/>
    </row>
    <row r="130" spans="26:32" ht="18.75" customHeight="1" x14ac:dyDescent="0.25">
      <c r="Z130" s="8"/>
    </row>
    <row r="131" spans="26:32" ht="18.75" customHeight="1" x14ac:dyDescent="0.25">
      <c r="Z131" s="8"/>
      <c r="AA131" s="8"/>
      <c r="AB131" s="8"/>
      <c r="AC131" s="8"/>
      <c r="AD131" s="8"/>
      <c r="AE131" s="8"/>
      <c r="AF131" s="8"/>
    </row>
    <row r="132" spans="26:32" ht="18.75" customHeight="1" x14ac:dyDescent="0.25">
      <c r="Z132" s="8"/>
      <c r="AA132" s="8"/>
      <c r="AB132" s="8"/>
      <c r="AC132" s="8"/>
      <c r="AD132" s="8"/>
      <c r="AE132" s="8"/>
      <c r="AF132" s="8"/>
    </row>
    <row r="133" spans="26:32" ht="18.75" customHeight="1" x14ac:dyDescent="0.25">
      <c r="Z133" s="8"/>
      <c r="AA133" s="8"/>
      <c r="AB133" s="8"/>
      <c r="AC133" s="8"/>
      <c r="AD133" s="8"/>
      <c r="AE133" s="8"/>
      <c r="AF133" s="8"/>
    </row>
  </sheetData>
  <mergeCells count="310">
    <mergeCell ref="A4:Y4"/>
    <mergeCell ref="AA4:AJ4"/>
    <mergeCell ref="AK4:AV4"/>
    <mergeCell ref="A6:Y6"/>
    <mergeCell ref="A7:Y7"/>
    <mergeCell ref="J9:Y9"/>
    <mergeCell ref="AU9:AV9"/>
    <mergeCell ref="A1:Y1"/>
    <mergeCell ref="AA1:AJ1"/>
    <mergeCell ref="AK1:AP1"/>
    <mergeCell ref="AQ1:AV1"/>
    <mergeCell ref="A2:Y2"/>
    <mergeCell ref="A3:Y3"/>
    <mergeCell ref="D17:D19"/>
    <mergeCell ref="E17:J19"/>
    <mergeCell ref="K17:V18"/>
    <mergeCell ref="AC17:AH18"/>
    <mergeCell ref="K19:P19"/>
    <mergeCell ref="Q19:V19"/>
    <mergeCell ref="AC19:AE19"/>
    <mergeCell ref="AF19:AH19"/>
    <mergeCell ref="AW9:AX9"/>
    <mergeCell ref="J11:Y11"/>
    <mergeCell ref="K13:X13"/>
    <mergeCell ref="AD13:AG14"/>
    <mergeCell ref="K15:X15"/>
    <mergeCell ref="AC15:AE16"/>
    <mergeCell ref="AF15:AH16"/>
    <mergeCell ref="AL16:AQ18"/>
    <mergeCell ref="AL19:AN19"/>
    <mergeCell ref="AO19:AQ19"/>
    <mergeCell ref="AU19:AW19"/>
    <mergeCell ref="AX19:AZ19"/>
    <mergeCell ref="E20:J20"/>
    <mergeCell ref="K20:P20"/>
    <mergeCell ref="Q20:V20"/>
    <mergeCell ref="AC20:AE20"/>
    <mergeCell ref="AF20:AH20"/>
    <mergeCell ref="AL20:AN20"/>
    <mergeCell ref="AO20:AQ20"/>
    <mergeCell ref="AU20:AW20"/>
    <mergeCell ref="AX20:AZ20"/>
    <mergeCell ref="E21:J21"/>
    <mergeCell ref="K21:P21"/>
    <mergeCell ref="Q21:V21"/>
    <mergeCell ref="AC21:AE21"/>
    <mergeCell ref="AF21:AH21"/>
    <mergeCell ref="AL21:AN21"/>
    <mergeCell ref="AO21:AQ21"/>
    <mergeCell ref="AU21:AW21"/>
    <mergeCell ref="AX21:AZ21"/>
    <mergeCell ref="E22:J22"/>
    <mergeCell ref="K22:P22"/>
    <mergeCell ref="Q22:V22"/>
    <mergeCell ref="AC22:AE22"/>
    <mergeCell ref="AF22:AH22"/>
    <mergeCell ref="AL22:AN22"/>
    <mergeCell ref="AO22:AQ22"/>
    <mergeCell ref="AU22:AW22"/>
    <mergeCell ref="AX22:AZ22"/>
    <mergeCell ref="E23:J23"/>
    <mergeCell ref="K23:P23"/>
    <mergeCell ref="Q23:V23"/>
    <mergeCell ref="AC23:AE23"/>
    <mergeCell ref="AF23:AH23"/>
    <mergeCell ref="AL23:AN23"/>
    <mergeCell ref="AO23:AQ23"/>
    <mergeCell ref="AU23:AW23"/>
    <mergeCell ref="AX23:AZ23"/>
    <mergeCell ref="AO24:AQ24"/>
    <mergeCell ref="AU24:AW24"/>
    <mergeCell ref="AX24:AZ24"/>
    <mergeCell ref="E25:J25"/>
    <mergeCell ref="K25:P25"/>
    <mergeCell ref="Q25:V25"/>
    <mergeCell ref="AC25:AE25"/>
    <mergeCell ref="AF25:AH25"/>
    <mergeCell ref="AL25:AN25"/>
    <mergeCell ref="AO25:AQ25"/>
    <mergeCell ref="E24:J24"/>
    <mergeCell ref="K24:P24"/>
    <mergeCell ref="Q24:V24"/>
    <mergeCell ref="AC24:AE24"/>
    <mergeCell ref="AF24:AH24"/>
    <mergeCell ref="AL24:AN24"/>
    <mergeCell ref="AU25:AW25"/>
    <mergeCell ref="AX25:AZ25"/>
    <mergeCell ref="E26:J26"/>
    <mergeCell ref="K26:P26"/>
    <mergeCell ref="Q26:V26"/>
    <mergeCell ref="AC26:AE26"/>
    <mergeCell ref="AF26:AH26"/>
    <mergeCell ref="AL26:AN26"/>
    <mergeCell ref="AO26:AQ26"/>
    <mergeCell ref="AU26:AW26"/>
    <mergeCell ref="AX26:AZ26"/>
    <mergeCell ref="E27:J27"/>
    <mergeCell ref="K27:P27"/>
    <mergeCell ref="Q27:V27"/>
    <mergeCell ref="AC27:AE27"/>
    <mergeCell ref="AF27:AH27"/>
    <mergeCell ref="AL27:AN27"/>
    <mergeCell ref="AO27:AQ27"/>
    <mergeCell ref="AU27:AW27"/>
    <mergeCell ref="AX27:AZ27"/>
    <mergeCell ref="AO28:AQ28"/>
    <mergeCell ref="AU28:AW28"/>
    <mergeCell ref="AX28:AZ28"/>
    <mergeCell ref="E29:J29"/>
    <mergeCell ref="K29:P29"/>
    <mergeCell ref="Q29:V29"/>
    <mergeCell ref="AC29:AE29"/>
    <mergeCell ref="AF29:AH29"/>
    <mergeCell ref="AL29:AN29"/>
    <mergeCell ref="AO29:AQ29"/>
    <mergeCell ref="E28:J28"/>
    <mergeCell ref="K28:P28"/>
    <mergeCell ref="Q28:V28"/>
    <mergeCell ref="AC28:AE28"/>
    <mergeCell ref="AF28:AH28"/>
    <mergeCell ref="AL28:AN28"/>
    <mergeCell ref="AU29:AW29"/>
    <mergeCell ref="AX29:AZ29"/>
    <mergeCell ref="E30:J30"/>
    <mergeCell ref="K30:P30"/>
    <mergeCell ref="Q30:V30"/>
    <mergeCell ref="AC30:AE30"/>
    <mergeCell ref="AF30:AH30"/>
    <mergeCell ref="AL30:AN30"/>
    <mergeCell ref="AO30:AQ30"/>
    <mergeCell ref="AU30:AW30"/>
    <mergeCell ref="AX30:AZ30"/>
    <mergeCell ref="E31:J31"/>
    <mergeCell ref="K31:P31"/>
    <mergeCell ref="Q31:V31"/>
    <mergeCell ref="AC31:AE31"/>
    <mergeCell ref="AF31:AH31"/>
    <mergeCell ref="AL31:AN31"/>
    <mergeCell ref="AO31:AQ31"/>
    <mergeCell ref="AU31:AW31"/>
    <mergeCell ref="AX31:AZ31"/>
    <mergeCell ref="AO32:AQ32"/>
    <mergeCell ref="AU32:AW32"/>
    <mergeCell ref="AX32:AZ32"/>
    <mergeCell ref="E33:J33"/>
    <mergeCell ref="K33:P33"/>
    <mergeCell ref="Q33:V33"/>
    <mergeCell ref="AC33:AE33"/>
    <mergeCell ref="AF33:AH33"/>
    <mergeCell ref="AL33:AN33"/>
    <mergeCell ref="AO33:AQ33"/>
    <mergeCell ref="E32:J32"/>
    <mergeCell ref="K32:P32"/>
    <mergeCell ref="Q32:V32"/>
    <mergeCell ref="AC32:AE32"/>
    <mergeCell ref="AF32:AH32"/>
    <mergeCell ref="AL32:AN32"/>
    <mergeCell ref="AX34:AZ34"/>
    <mergeCell ref="AU33:AW33"/>
    <mergeCell ref="AX33:AZ33"/>
    <mergeCell ref="E34:J34"/>
    <mergeCell ref="K34:P34"/>
    <mergeCell ref="Q34:V34"/>
    <mergeCell ref="AC34:AE34"/>
    <mergeCell ref="AF34:AH34"/>
    <mergeCell ref="AL34:AN34"/>
    <mergeCell ref="AO34:AQ34"/>
    <mergeCell ref="AU34:AW34"/>
    <mergeCell ref="A52:J52"/>
    <mergeCell ref="K52:V52"/>
    <mergeCell ref="AB52:AX52"/>
    <mergeCell ref="A53:J53"/>
    <mergeCell ref="K53:P53"/>
    <mergeCell ref="Q53:V53"/>
    <mergeCell ref="AL38:AN38"/>
    <mergeCell ref="AO38:AQ38"/>
    <mergeCell ref="AB51:AX51"/>
    <mergeCell ref="F54:J54"/>
    <mergeCell ref="K54:P54"/>
    <mergeCell ref="Q54:V54"/>
    <mergeCell ref="AD54:AV54"/>
    <mergeCell ref="A55:E55"/>
    <mergeCell ref="F55:J55"/>
    <mergeCell ref="K55:P55"/>
    <mergeCell ref="Q55:V55"/>
    <mergeCell ref="AD55:AV55"/>
    <mergeCell ref="A58:E58"/>
    <mergeCell ref="F58:J58"/>
    <mergeCell ref="K58:P58"/>
    <mergeCell ref="Q58:V58"/>
    <mergeCell ref="A60:Y62"/>
    <mergeCell ref="AD62:AD63"/>
    <mergeCell ref="A56:E56"/>
    <mergeCell ref="F56:J56"/>
    <mergeCell ref="K56:P56"/>
    <mergeCell ref="Q56:V56"/>
    <mergeCell ref="AD56:AV56"/>
    <mergeCell ref="A57:E57"/>
    <mergeCell ref="F57:J57"/>
    <mergeCell ref="K57:P57"/>
    <mergeCell ref="Q57:V57"/>
    <mergeCell ref="AE62:AM62"/>
    <mergeCell ref="AE63:AG63"/>
    <mergeCell ref="AH63:AJ63"/>
    <mergeCell ref="AK63:AM63"/>
    <mergeCell ref="AD58:AV58"/>
    <mergeCell ref="D64:J65"/>
    <mergeCell ref="K64:P65"/>
    <mergeCell ref="Q64:U65"/>
    <mergeCell ref="AE64:AG64"/>
    <mergeCell ref="AH64:AJ64"/>
    <mergeCell ref="AK64:AM64"/>
    <mergeCell ref="AE65:AG65"/>
    <mergeCell ref="AH65:AJ65"/>
    <mergeCell ref="AK65:AM65"/>
    <mergeCell ref="A71:Z72"/>
    <mergeCell ref="AH73:AZ76"/>
    <mergeCell ref="AH77:AZ79"/>
    <mergeCell ref="AH67:AJ67"/>
    <mergeCell ref="AK67:AM67"/>
    <mergeCell ref="AE68:AG68"/>
    <mergeCell ref="AH68:AJ68"/>
    <mergeCell ref="AK68:AM68"/>
    <mergeCell ref="AE69:AG69"/>
    <mergeCell ref="AH69:AJ69"/>
    <mergeCell ref="AK69:AM69"/>
    <mergeCell ref="D66:J67"/>
    <mergeCell ref="K66:P67"/>
    <mergeCell ref="Q66:U67"/>
    <mergeCell ref="AE66:AG66"/>
    <mergeCell ref="AH66:AJ66"/>
    <mergeCell ref="AK66:AM66"/>
    <mergeCell ref="AE67:AG67"/>
    <mergeCell ref="AH70:AJ70"/>
    <mergeCell ref="AK70:AM70"/>
    <mergeCell ref="A84:Y85"/>
    <mergeCell ref="AA86:AE87"/>
    <mergeCell ref="AF86:AN87"/>
    <mergeCell ref="AO86:AS87"/>
    <mergeCell ref="D87:J88"/>
    <mergeCell ref="K87:P88"/>
    <mergeCell ref="Q87:U88"/>
    <mergeCell ref="AA88:AE89"/>
    <mergeCell ref="AF88:AN89"/>
    <mergeCell ref="F92:Z95"/>
    <mergeCell ref="AA92:AE93"/>
    <mergeCell ref="AF92:AN93"/>
    <mergeCell ref="AO92:AS93"/>
    <mergeCell ref="AA94:AE95"/>
    <mergeCell ref="AF94:AN95"/>
    <mergeCell ref="AO94:AS95"/>
    <mergeCell ref="AO88:AS89"/>
    <mergeCell ref="D89:J90"/>
    <mergeCell ref="K89:P90"/>
    <mergeCell ref="Q89:U90"/>
    <mergeCell ref="AA90:AE91"/>
    <mergeCell ref="AF90:AN91"/>
    <mergeCell ref="AO90:AS91"/>
    <mergeCell ref="M103:Z106"/>
    <mergeCell ref="AA105:AE106"/>
    <mergeCell ref="AF105:AN106"/>
    <mergeCell ref="AO105:AS106"/>
    <mergeCell ref="AA107:AE108"/>
    <mergeCell ref="AF107:AN108"/>
    <mergeCell ref="AO107:AS108"/>
    <mergeCell ref="AA96:AE97"/>
    <mergeCell ref="AF96:AN97"/>
    <mergeCell ref="AO96:AS97"/>
    <mergeCell ref="AA100:AI101"/>
    <mergeCell ref="AJ100:AL101"/>
    <mergeCell ref="AM100:AM101"/>
    <mergeCell ref="AN100:AP101"/>
    <mergeCell ref="AQ100:AQ101"/>
    <mergeCell ref="AR100:AT101"/>
    <mergeCell ref="A114:F114"/>
    <mergeCell ref="W114:Z114"/>
    <mergeCell ref="A115:F115"/>
    <mergeCell ref="W115:Z115"/>
    <mergeCell ref="AA109:AE110"/>
    <mergeCell ref="AF109:AN110"/>
    <mergeCell ref="AO109:AS110"/>
    <mergeCell ref="AT109:AU110"/>
    <mergeCell ref="AV109:AW110"/>
    <mergeCell ref="AA111:AE112"/>
    <mergeCell ref="AF111:AN112"/>
    <mergeCell ref="AO111:AS112"/>
    <mergeCell ref="AA127:AI127"/>
    <mergeCell ref="AJ127:AT127"/>
    <mergeCell ref="AD50:AV50"/>
    <mergeCell ref="AU93:AZ97"/>
    <mergeCell ref="AD57:AV57"/>
    <mergeCell ref="AA120:AU122"/>
    <mergeCell ref="AA123:AU124"/>
    <mergeCell ref="AA125:AI126"/>
    <mergeCell ref="AJ125:AL126"/>
    <mergeCell ref="AM125:AM126"/>
    <mergeCell ref="AN125:AP126"/>
    <mergeCell ref="AQ125:AQ126"/>
    <mergeCell ref="AR125:AT126"/>
    <mergeCell ref="AA117:AI118"/>
    <mergeCell ref="AJ117:AL118"/>
    <mergeCell ref="AM117:AM118"/>
    <mergeCell ref="AN117:AP118"/>
    <mergeCell ref="AQ117:AQ118"/>
    <mergeCell ref="AR117:AT118"/>
    <mergeCell ref="AA113:AE114"/>
    <mergeCell ref="AF113:AN114"/>
    <mergeCell ref="AO113:AS114"/>
    <mergeCell ref="AA80:AZ82"/>
    <mergeCell ref="AE70:AG70"/>
  </mergeCells>
  <pageMargins left="0.78740157480314965" right="0.19685039370078741" top="0.19685039370078741" bottom="0.19685039370078741" header="0.19685039370078741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шаблон_21</vt:lpstr>
      <vt:lpstr>сводная таблица</vt:lpstr>
      <vt:lpstr>шаблон_15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Администрато</cp:lastModifiedBy>
  <cp:lastPrinted>2020-02-25T13:31:04Z</cp:lastPrinted>
  <dcterms:created xsi:type="dcterms:W3CDTF">2018-03-12T12:15:59Z</dcterms:created>
  <dcterms:modified xsi:type="dcterms:W3CDTF">2020-03-10T20:31:44Z</dcterms:modified>
</cp:coreProperties>
</file>