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5" windowWidth="14805" windowHeight="7890"/>
  </bookViews>
  <sheets>
    <sheet name="ККиндивидуальных" sheetId="14" r:id="rId1"/>
  </sheets>
  <calcPr calcId="162913"/>
</workbook>
</file>

<file path=xl/calcChain.xml><?xml version="1.0" encoding="utf-8"?>
<calcChain xmlns="http://schemas.openxmlformats.org/spreadsheetml/2006/main">
  <c r="G178" i="14" l="1"/>
  <c r="E195" i="14"/>
  <c r="H124" i="14" l="1"/>
  <c r="H125" i="14"/>
  <c r="H126" i="14"/>
  <c r="H127" i="14"/>
  <c r="H128" i="14"/>
  <c r="H129" i="14"/>
  <c r="H130" i="14"/>
  <c r="H131" i="14"/>
  <c r="H132" i="14"/>
  <c r="H133" i="14"/>
  <c r="H134" i="14"/>
  <c r="H135" i="14"/>
  <c r="H136" i="14"/>
  <c r="H137" i="14"/>
  <c r="H138" i="14"/>
  <c r="H139" i="14"/>
  <c r="H140" i="14"/>
  <c r="H141" i="14"/>
  <c r="H142" i="14"/>
  <c r="H143" i="14"/>
  <c r="H144" i="14"/>
  <c r="H145" i="14"/>
  <c r="H146" i="14"/>
  <c r="H147" i="14"/>
  <c r="H123" i="14"/>
  <c r="C123" i="14"/>
  <c r="R130" i="14"/>
  <c r="R131" i="14"/>
  <c r="R132" i="14"/>
  <c r="R133" i="14"/>
  <c r="R134" i="14"/>
  <c r="R135" i="14"/>
  <c r="R136" i="14"/>
  <c r="R137" i="14"/>
  <c r="R138" i="14"/>
  <c r="R139" i="14"/>
  <c r="R140" i="14"/>
  <c r="R141" i="14"/>
  <c r="R142" i="14"/>
  <c r="R143" i="14"/>
  <c r="R144" i="14"/>
  <c r="R145" i="14"/>
  <c r="R146" i="14"/>
  <c r="R147" i="14"/>
  <c r="R129" i="14"/>
  <c r="M130" i="14"/>
  <c r="M131" i="14"/>
  <c r="M132" i="14"/>
  <c r="M133" i="14"/>
  <c r="M134" i="14"/>
  <c r="M135" i="14"/>
  <c r="M136" i="14"/>
  <c r="M137" i="14"/>
  <c r="M138" i="14"/>
  <c r="M139" i="14"/>
  <c r="M140" i="14"/>
  <c r="M141" i="14"/>
  <c r="M142" i="14"/>
  <c r="M143" i="14"/>
  <c r="M144" i="14"/>
  <c r="M145" i="14"/>
  <c r="M146" i="14"/>
  <c r="M147" i="14"/>
  <c r="M129" i="14"/>
  <c r="C124" i="14"/>
  <c r="C125" i="14"/>
  <c r="C126" i="14"/>
  <c r="C127" i="14"/>
  <c r="C128" i="14"/>
  <c r="C129" i="14"/>
  <c r="C130" i="14"/>
  <c r="C131" i="14"/>
  <c r="C132" i="14"/>
  <c r="C133" i="14"/>
  <c r="C134" i="14"/>
  <c r="C135" i="14"/>
  <c r="C136" i="14"/>
  <c r="C137" i="14"/>
  <c r="C138" i="14"/>
  <c r="C139" i="14"/>
  <c r="C140" i="14"/>
  <c r="C141" i="14"/>
  <c r="C142" i="14"/>
  <c r="C143" i="14"/>
  <c r="C144" i="14"/>
  <c r="C145" i="14"/>
  <c r="C146" i="14"/>
  <c r="C147" i="14"/>
  <c r="Q158" i="14" l="1"/>
  <c r="AB71" i="14"/>
  <c r="AK158" i="14"/>
  <c r="AB45" i="14" s="1"/>
  <c r="AB66" i="14" l="1"/>
  <c r="AB44" i="14"/>
  <c r="AB60" i="14"/>
  <c r="AB55" i="14"/>
  <c r="AB50" i="14"/>
  <c r="AB64" i="14"/>
  <c r="AB59" i="14"/>
  <c r="AB54" i="14"/>
  <c r="AB48" i="14"/>
  <c r="AB43" i="14"/>
  <c r="AB63" i="14"/>
  <c r="AB58" i="14"/>
  <c r="AB52" i="14"/>
  <c r="AB47" i="14"/>
  <c r="AB67" i="14"/>
  <c r="AB62" i="14"/>
  <c r="AB56" i="14"/>
  <c r="AB51" i="14"/>
  <c r="AB46" i="14"/>
  <c r="AB65" i="14"/>
  <c r="AB61" i="14"/>
  <c r="AB57" i="14"/>
  <c r="AB53" i="14"/>
  <c r="AB49" i="14"/>
  <c r="AB69" i="14" s="1"/>
  <c r="AB73" i="14" s="1"/>
  <c r="AE161" i="14" s="1"/>
  <c r="AU71" i="14"/>
  <c r="N17" i="14" l="1"/>
  <c r="AN44" i="14"/>
  <c r="AN45" i="14"/>
  <c r="AN46" i="14"/>
  <c r="AN47" i="14"/>
  <c r="AN48" i="14"/>
  <c r="AN49" i="14"/>
  <c r="AN50" i="14"/>
  <c r="AN51" i="14"/>
  <c r="AN52" i="14"/>
  <c r="AN53" i="14"/>
  <c r="AN54" i="14"/>
  <c r="AN55" i="14"/>
  <c r="AN56" i="14"/>
  <c r="AN57" i="14"/>
  <c r="AN58" i="14"/>
  <c r="AN59" i="14"/>
  <c r="AN60" i="14"/>
  <c r="AN61" i="14"/>
  <c r="AN62" i="14"/>
  <c r="AN63" i="14"/>
  <c r="AN64" i="14"/>
  <c r="AN65" i="14"/>
  <c r="AN66" i="14"/>
  <c r="AN67" i="14"/>
  <c r="AN43" i="14"/>
  <c r="AJ44" i="14"/>
  <c r="AJ45" i="14"/>
  <c r="AJ46" i="14"/>
  <c r="AJ47" i="14"/>
  <c r="AJ48" i="14"/>
  <c r="AJ49" i="14"/>
  <c r="AJ50" i="14"/>
  <c r="AJ51" i="14"/>
  <c r="AJ52" i="14"/>
  <c r="AJ53" i="14"/>
  <c r="AJ54" i="14"/>
  <c r="AJ55" i="14"/>
  <c r="AJ56" i="14"/>
  <c r="AJ57" i="14"/>
  <c r="AJ58" i="14"/>
  <c r="AJ59" i="14"/>
  <c r="AJ60" i="14"/>
  <c r="AJ61" i="14"/>
  <c r="AJ62" i="14"/>
  <c r="AJ63" i="14"/>
  <c r="AJ64" i="14"/>
  <c r="AJ65" i="14"/>
  <c r="AJ66" i="14"/>
  <c r="AJ67" i="14"/>
  <c r="AJ43" i="14"/>
  <c r="U80" i="14"/>
  <c r="Q170" i="14" s="1"/>
  <c r="U79" i="14"/>
  <c r="Q167" i="14" l="1"/>
  <c r="Q173" i="14" s="1"/>
  <c r="Q161" i="14"/>
  <c r="N27" i="14"/>
  <c r="N25" i="14"/>
  <c r="N22" i="14"/>
  <c r="S21" i="14"/>
  <c r="S19" i="14"/>
  <c r="U81" i="14" l="1"/>
  <c r="AF53" i="14"/>
  <c r="AF46" i="14"/>
  <c r="AF58" i="14"/>
  <c r="AF62" i="14"/>
  <c r="AF59" i="14"/>
  <c r="AF50" i="14"/>
  <c r="AF47" i="14"/>
  <c r="AF55" i="14"/>
  <c r="AF67" i="14"/>
  <c r="AF44" i="14"/>
  <c r="AF48" i="14"/>
  <c r="AF52" i="14"/>
  <c r="AF56" i="14"/>
  <c r="AF60" i="14"/>
  <c r="AF64" i="14"/>
  <c r="AF43" i="14"/>
  <c r="AF45" i="14"/>
  <c r="AF49" i="14"/>
  <c r="AF57" i="14"/>
  <c r="AF61" i="14"/>
  <c r="AF65" i="14"/>
  <c r="AF54" i="14"/>
  <c r="AF66" i="14"/>
  <c r="AF51" i="14"/>
  <c r="AF63" i="14"/>
  <c r="BD61" i="14" l="1"/>
  <c r="BH61" i="14" s="1"/>
  <c r="BL61" i="14" s="1"/>
  <c r="AR61" i="14"/>
  <c r="AV61" i="14" s="1"/>
  <c r="AZ61" i="14" s="1"/>
  <c r="AR52" i="14"/>
  <c r="AV52" i="14" s="1"/>
  <c r="AZ52" i="14" s="1"/>
  <c r="BD52" i="14"/>
  <c r="BH52" i="14" s="1"/>
  <c r="BL52" i="14" s="1"/>
  <c r="BD55" i="14"/>
  <c r="BH55" i="14" s="1"/>
  <c r="BL55" i="14" s="1"/>
  <c r="AR55" i="14"/>
  <c r="AV55" i="14" s="1"/>
  <c r="AZ55" i="14" s="1"/>
  <c r="BD57" i="14"/>
  <c r="BH57" i="14" s="1"/>
  <c r="BL57" i="14" s="1"/>
  <c r="AR57" i="14"/>
  <c r="AV57" i="14" s="1"/>
  <c r="AZ57" i="14" s="1"/>
  <c r="AR64" i="14"/>
  <c r="AV64" i="14" s="1"/>
  <c r="AZ64" i="14" s="1"/>
  <c r="BD64" i="14"/>
  <c r="BH64" i="14" s="1"/>
  <c r="BL64" i="14" s="1"/>
  <c r="AR48" i="14"/>
  <c r="AV48" i="14" s="1"/>
  <c r="AZ48" i="14" s="1"/>
  <c r="BD48" i="14"/>
  <c r="BH48" i="14" s="1"/>
  <c r="BL48" i="14" s="1"/>
  <c r="BD47" i="14"/>
  <c r="BH47" i="14" s="1"/>
  <c r="BL47" i="14" s="1"/>
  <c r="AR47" i="14"/>
  <c r="AV47" i="14" s="1"/>
  <c r="AZ47" i="14" s="1"/>
  <c r="AR58" i="14"/>
  <c r="AV58" i="14" s="1"/>
  <c r="AZ58" i="14" s="1"/>
  <c r="BD58" i="14"/>
  <c r="BH58" i="14" s="1"/>
  <c r="BL58" i="14" s="1"/>
  <c r="BD49" i="14"/>
  <c r="BH49" i="14" s="1"/>
  <c r="BL49" i="14" s="1"/>
  <c r="AR49" i="14"/>
  <c r="AV49" i="14" s="1"/>
  <c r="AZ49" i="14" s="1"/>
  <c r="AR60" i="14"/>
  <c r="AV60" i="14" s="1"/>
  <c r="AZ60" i="14" s="1"/>
  <c r="BD60" i="14"/>
  <c r="BH60" i="14" s="1"/>
  <c r="BL60" i="14" s="1"/>
  <c r="AR44" i="14"/>
  <c r="AV44" i="14" s="1"/>
  <c r="AZ44" i="14" s="1"/>
  <c r="BD44" i="14"/>
  <c r="BH44" i="14" s="1"/>
  <c r="BL44" i="14" s="1"/>
  <c r="AR50" i="14"/>
  <c r="AV50" i="14" s="1"/>
  <c r="AZ50" i="14" s="1"/>
  <c r="BD50" i="14"/>
  <c r="BH50" i="14" s="1"/>
  <c r="BL50" i="14" s="1"/>
  <c r="AR46" i="14"/>
  <c r="AV46" i="14" s="1"/>
  <c r="AZ46" i="14" s="1"/>
  <c r="BD46" i="14"/>
  <c r="BH46" i="14" s="1"/>
  <c r="BL46" i="14" s="1"/>
  <c r="BD63" i="14"/>
  <c r="BH63" i="14" s="1"/>
  <c r="BL63" i="14" s="1"/>
  <c r="AR63" i="14"/>
  <c r="AV63" i="14" s="1"/>
  <c r="AZ63" i="14" s="1"/>
  <c r="BD65" i="14"/>
  <c r="BH65" i="14" s="1"/>
  <c r="BL65" i="14" s="1"/>
  <c r="AR65" i="14"/>
  <c r="AV65" i="14" s="1"/>
  <c r="AZ65" i="14" s="1"/>
  <c r="BD45" i="14"/>
  <c r="BH45" i="14" s="1"/>
  <c r="BL45" i="14" s="1"/>
  <c r="AR45" i="14"/>
  <c r="AV45" i="14" s="1"/>
  <c r="AZ45" i="14" s="1"/>
  <c r="AR56" i="14"/>
  <c r="AV56" i="14" s="1"/>
  <c r="AZ56" i="14" s="1"/>
  <c r="BD56" i="14"/>
  <c r="BH56" i="14" s="1"/>
  <c r="BL56" i="14" s="1"/>
  <c r="BD67" i="14"/>
  <c r="BH67" i="14" s="1"/>
  <c r="BL67" i="14" s="1"/>
  <c r="AR67" i="14"/>
  <c r="AV67" i="14" s="1"/>
  <c r="AZ67" i="14" s="1"/>
  <c r="BD59" i="14"/>
  <c r="BH59" i="14" s="1"/>
  <c r="BL59" i="14" s="1"/>
  <c r="AR59" i="14"/>
  <c r="AV59" i="14" s="1"/>
  <c r="AZ59" i="14" s="1"/>
  <c r="BD53" i="14"/>
  <c r="BH53" i="14" s="1"/>
  <c r="BL53" i="14" s="1"/>
  <c r="AR53" i="14"/>
  <c r="AV53" i="14" s="1"/>
  <c r="AZ53" i="14" s="1"/>
  <c r="BD51" i="14"/>
  <c r="BH51" i="14" s="1"/>
  <c r="BL51" i="14" s="1"/>
  <c r="AR51" i="14"/>
  <c r="AV51" i="14" s="1"/>
  <c r="AZ51" i="14" s="1"/>
  <c r="AR43" i="14"/>
  <c r="AV43" i="14" s="1"/>
  <c r="AZ43" i="14" s="1"/>
  <c r="BD43" i="14"/>
  <c r="BH43" i="14" s="1"/>
  <c r="BL43" i="14" s="1"/>
  <c r="AR62" i="14"/>
  <c r="AV62" i="14" s="1"/>
  <c r="AZ62" i="14" s="1"/>
  <c r="BD62" i="14"/>
  <c r="BH62" i="14" s="1"/>
  <c r="BL62" i="14" s="1"/>
  <c r="AR66" i="14"/>
  <c r="AV66" i="14" s="1"/>
  <c r="AZ66" i="14" s="1"/>
  <c r="BD66" i="14"/>
  <c r="BH66" i="14" s="1"/>
  <c r="BL66" i="14" s="1"/>
  <c r="AR54" i="14"/>
  <c r="AV54" i="14" s="1"/>
  <c r="AZ54" i="14" s="1"/>
  <c r="BD54" i="14"/>
  <c r="BH54" i="14" s="1"/>
  <c r="BL54" i="14" s="1"/>
</calcChain>
</file>

<file path=xl/sharedStrings.xml><?xml version="1.0" encoding="utf-8"?>
<sst xmlns="http://schemas.openxmlformats.org/spreadsheetml/2006/main" count="79" uniqueCount="63">
  <si>
    <t>Номер серии</t>
  </si>
  <si>
    <t>№</t>
  </si>
  <si>
    <t>центр</t>
  </si>
  <si>
    <t>Верх</t>
  </si>
  <si>
    <t>Низ</t>
  </si>
  <si>
    <t>Верхнее предельно допустимое зачение по НД</t>
  </si>
  <si>
    <t>Нижнее предельно допустимое зачение по НД</t>
  </si>
  <si>
    <t>Результаты для оценки управления процесса</t>
  </si>
  <si>
    <t>Среднее значение показателя</t>
  </si>
  <si>
    <t>результаты показателя</t>
  </si>
  <si>
    <t>Среднее значение показателей</t>
  </si>
  <si>
    <t>Внутригрупповое стандартное отклонение</t>
  </si>
  <si>
    <t>Эталонное (номинальное) значение для показателя</t>
  </si>
  <si>
    <t>мг/мл</t>
  </si>
  <si>
    <t>Нижняя контрольная граница для показателя</t>
  </si>
  <si>
    <t>Верхняя контрольная граница для показателя</t>
  </si>
  <si>
    <t>Заключение:</t>
  </si>
  <si>
    <t>Подпись</t>
  </si>
  <si>
    <t>Сотрудник ИЛ</t>
  </si>
  <si>
    <t>Менеджер по качеству</t>
  </si>
  <si>
    <t>Индивидуальное значение</t>
  </si>
  <si>
    <t>Число серий, подвергаемых анализу (k)</t>
  </si>
  <si>
    <t>-</t>
  </si>
  <si>
    <t>Объект исследования:</t>
  </si>
  <si>
    <t>Нормативный документ:</t>
  </si>
  <si>
    <t>Норма в соответствии со спецификацией:</t>
  </si>
  <si>
    <t>ЛП-</t>
  </si>
  <si>
    <t>Наименование процесса:</t>
  </si>
  <si>
    <t>Белок</t>
  </si>
  <si>
    <t>1) Контрольная карта.</t>
  </si>
  <si>
    <t>СКО</t>
  </si>
  <si>
    <t>1s</t>
  </si>
  <si>
    <t>2s</t>
  </si>
  <si>
    <t>3s</t>
  </si>
  <si>
    <t>Х(ср)</t>
  </si>
  <si>
    <t>а) без учета положения среднего</t>
  </si>
  <si>
    <t>а) с учетом положения среднего</t>
  </si>
  <si>
    <t>Комментарий</t>
  </si>
  <si>
    <t xml:space="preserve">СКО </t>
  </si>
  <si>
    <t>Интерпретация контрольной карты.</t>
  </si>
  <si>
    <r>
      <t xml:space="preserve">Критерий 1: Одна точка вне зоны </t>
    </r>
    <r>
      <rPr>
        <b/>
        <sz val="9"/>
        <color theme="1"/>
        <rFont val="Calibri"/>
        <family val="2"/>
        <charset val="204"/>
      </rPr>
      <t>±</t>
    </r>
    <r>
      <rPr>
        <b/>
        <sz val="9"/>
        <color theme="1"/>
        <rFont val="Times New Roman"/>
        <family val="1"/>
        <charset val="204"/>
      </rPr>
      <t>3s. (область за пределом ожидаемой изменчивости)</t>
    </r>
  </si>
  <si>
    <t>Cp&gt;1,33</t>
  </si>
  <si>
    <t>1&lt;Cp&lt;1,33</t>
  </si>
  <si>
    <t>Cp&lt;1</t>
  </si>
  <si>
    <t>Значение Ср</t>
  </si>
  <si>
    <t>Ф.И.О. исполнителя</t>
  </si>
  <si>
    <t xml:space="preserve">Критерий 2: Одна точка вне зоны ±2s. (предупредительная область) </t>
  </si>
  <si>
    <t>Критерий 3: Семь (или более) последовательных точек расположены по одну сторону от центральной линии</t>
  </si>
  <si>
    <t>Критерий 4: Тренд - семь последовательно возрастающих или убывыающих точек</t>
  </si>
  <si>
    <t>Индекс воспроизводимости</t>
  </si>
  <si>
    <t>Верхний индекс воспроизводимости</t>
  </si>
  <si>
    <t>Нижний индекс воспроизводимости</t>
  </si>
  <si>
    <t>Методика воспроизводима.</t>
  </si>
  <si>
    <t>Воспроизводимость методики приемлема.</t>
  </si>
  <si>
    <t>2) Индекс воспроизводимости для процесса:</t>
  </si>
  <si>
    <t>Отчет по оценке управления процессом*.</t>
  </si>
  <si>
    <t>Если в таблице присутствуют ячейки со значением "Да", то проводят анализ полученных результатов. Назначают корректирующие действия, направленные на устранение результатов, находящихся в предупредительной зоне.</t>
  </si>
  <si>
    <t>Индекс работоспособности</t>
  </si>
  <si>
    <t>*-расчёты произведены на основнии ГОСТ Р ИСО 7870-2-2015 Статистические методы. Контрольные карты Шухарта; СОП-СК-03 Система анализа и управления рисками; ГОСТ Р ИСО 22514-1-2015 Статистические методы. Управление процессами.</t>
  </si>
  <si>
    <t>Вывод:</t>
  </si>
  <si>
    <t>Cp=</t>
  </si>
  <si>
    <t>Методика не была воспроизведена. Требуется разработка корректирующих мероприятий.</t>
  </si>
  <si>
    <t>Лекарственный препарат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</si>
</sst>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4"/>
      <name val="Times New Roman"/>
      <family val="1"/>
      <charset val="204"/>
    </font>
    <font>
      <i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theme="0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sz val="9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Fill="0" applyAlignment="0" applyProtection="0">
      <alignment horizontal="left" vertical="center" wrapText="1"/>
    </xf>
  </cellStyleXfs>
  <cellXfs count="10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2" fontId="2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2" fontId="6" fillId="0" borderId="0" xfId="0" applyNumberFormat="1" applyFont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2" fontId="4" fillId="0" borderId="0" xfId="0" applyNumberFormat="1" applyFont="1" applyBorder="1" applyAlignment="1">
      <alignment vertical="center"/>
    </xf>
    <xf numFmtId="2" fontId="2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/>
    </xf>
    <xf numFmtId="0" fontId="10" fillId="0" borderId="0" xfId="0" applyNumberFormat="1" applyFont="1" applyBorder="1" applyAlignment="1">
      <alignment vertical="center"/>
    </xf>
    <xf numFmtId="0" fontId="12" fillId="0" borderId="0" xfId="0" applyFont="1" applyFill="1" applyAlignment="1">
      <alignment vertical="top"/>
    </xf>
    <xf numFmtId="0" fontId="1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top"/>
    </xf>
    <xf numFmtId="0" fontId="12" fillId="0" borderId="0" xfId="1" applyFont="1" applyAlignment="1">
      <alignment horizontal="left" vertical="center"/>
    </xf>
    <xf numFmtId="0" fontId="18" fillId="0" borderId="1" xfId="0" applyFont="1" applyBorder="1" applyAlignment="1"/>
    <xf numFmtId="0" fontId="9" fillId="0" borderId="1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/>
    <xf numFmtId="0" fontId="5" fillId="0" borderId="7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left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/>
    </xf>
    <xf numFmtId="0" fontId="16" fillId="0" borderId="6" xfId="0" applyFont="1" applyBorder="1" applyAlignment="1">
      <alignment horizontal="right"/>
    </xf>
    <xf numFmtId="0" fontId="16" fillId="0" borderId="7" xfId="0" applyFont="1" applyBorder="1" applyAlignment="1">
      <alignment horizontal="right"/>
    </xf>
    <xf numFmtId="0" fontId="19" fillId="0" borderId="7" xfId="0" applyFont="1" applyBorder="1" applyAlignment="1">
      <alignment horizontal="left"/>
    </xf>
    <xf numFmtId="0" fontId="19" fillId="0" borderId="8" xfId="0" applyFont="1" applyBorder="1" applyAlignment="1">
      <alignment horizontal="left"/>
    </xf>
    <xf numFmtId="0" fontId="18" fillId="0" borderId="9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6" fillId="0" borderId="6" xfId="0" applyNumberFormat="1" applyFont="1" applyBorder="1" applyAlignment="1">
      <alignment horizontal="center" vertical="center"/>
    </xf>
    <xf numFmtId="0" fontId="16" fillId="0" borderId="7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>
      <alignment horizontal="center" vertical="center"/>
    </xf>
    <xf numFmtId="0" fontId="16" fillId="0" borderId="9" xfId="0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/>
    </xf>
    <xf numFmtId="0" fontId="16" fillId="0" borderId="10" xfId="0" applyNumberFormat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164" fontId="15" fillId="0" borderId="6" xfId="0" applyNumberFormat="1" applyFont="1" applyBorder="1" applyAlignment="1">
      <alignment horizontal="right"/>
    </xf>
    <xf numFmtId="164" fontId="15" fillId="0" borderId="7" xfId="0" applyNumberFormat="1" applyFont="1" applyBorder="1" applyAlignment="1">
      <alignment horizontal="right"/>
    </xf>
    <xf numFmtId="0" fontId="16" fillId="0" borderId="7" xfId="0" applyFont="1" applyBorder="1" applyAlignment="1">
      <alignment horizontal="left"/>
    </xf>
    <xf numFmtId="0" fontId="16" fillId="0" borderId="8" xfId="0" applyFont="1" applyBorder="1" applyAlignment="1">
      <alignment horizontal="left"/>
    </xf>
    <xf numFmtId="0" fontId="17" fillId="0" borderId="9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11" fillId="0" borderId="0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2" xfId="1"/>
    <cellStyle name="Стиль 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baseline="0"/>
              <a:t>Контрольная карта по результатам показателя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6.2485630920500419E-2"/>
          <c:y val="0.12789655172413794"/>
          <c:w val="0.85361104612784056"/>
          <c:h val="0.6020219929405376"/>
        </c:manualLayout>
      </c:layout>
      <c:lineChart>
        <c:grouping val="standard"/>
        <c:varyColors val="0"/>
        <c:ser>
          <c:idx val="0"/>
          <c:order val="0"/>
          <c:tx>
            <c:v>значения показателя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ККиндивидуальных!$G$43:$L$67</c:f>
              <c:strCache>
                <c:ptCount val="25"/>
                <c:pt idx="0">
                  <c:v>258</c:v>
                </c:pt>
                <c:pt idx="1">
                  <c:v>259</c:v>
                </c:pt>
                <c:pt idx="2">
                  <c:v>260</c:v>
                </c:pt>
                <c:pt idx="3">
                  <c:v>261</c:v>
                </c:pt>
                <c:pt idx="4">
                  <c:v>262</c:v>
                </c:pt>
                <c:pt idx="5">
                  <c:v>263</c:v>
                </c:pt>
                <c:pt idx="6">
                  <c:v>264</c:v>
                </c:pt>
                <c:pt idx="7">
                  <c:v>265</c:v>
                </c:pt>
                <c:pt idx="8">
                  <c:v>266</c:v>
                </c:pt>
                <c:pt idx="9">
                  <c:v>267</c:v>
                </c:pt>
                <c:pt idx="10">
                  <c:v>268</c:v>
                </c:pt>
                <c:pt idx="11">
                  <c:v>269</c:v>
                </c:pt>
                <c:pt idx="12">
                  <c:v>270</c:v>
                </c:pt>
                <c:pt idx="13">
                  <c:v>271</c:v>
                </c:pt>
                <c:pt idx="14">
                  <c:v>272</c:v>
                </c:pt>
                <c:pt idx="15">
                  <c:v>273</c:v>
                </c:pt>
                <c:pt idx="16">
                  <c:v>274</c:v>
                </c:pt>
                <c:pt idx="17">
                  <c:v>275</c:v>
                </c:pt>
                <c:pt idx="18">
                  <c:v>276</c:v>
                </c:pt>
                <c:pt idx="19">
                  <c:v>277</c:v>
                </c:pt>
                <c:pt idx="20">
                  <c:v>278</c:v>
                </c:pt>
                <c:pt idx="21">
                  <c:v>279</c:v>
                </c:pt>
                <c:pt idx="22">
                  <c:v>280</c:v>
                </c:pt>
                <c:pt idx="23">
                  <c:v>281</c:v>
                </c:pt>
                <c:pt idx="24">
                  <c:v>282</c:v>
                </c:pt>
              </c:strCache>
            </c:strRef>
          </c:cat>
          <c:val>
            <c:numRef>
              <c:f>ККиндивидуальных!$M$43:$M$67</c:f>
              <c:numCache>
                <c:formatCode>0.0</c:formatCode>
                <c:ptCount val="25"/>
                <c:pt idx="0">
                  <c:v>5.8</c:v>
                </c:pt>
                <c:pt idx="1">
                  <c:v>6.1</c:v>
                </c:pt>
                <c:pt idx="2">
                  <c:v>6</c:v>
                </c:pt>
                <c:pt idx="3">
                  <c:v>6</c:v>
                </c:pt>
                <c:pt idx="4">
                  <c:v>5.9</c:v>
                </c:pt>
                <c:pt idx="5">
                  <c:v>6.2</c:v>
                </c:pt>
                <c:pt idx="6">
                  <c:v>6</c:v>
                </c:pt>
                <c:pt idx="7">
                  <c:v>5.9</c:v>
                </c:pt>
                <c:pt idx="8">
                  <c:v>5.9</c:v>
                </c:pt>
                <c:pt idx="9">
                  <c:v>5.6</c:v>
                </c:pt>
                <c:pt idx="10">
                  <c:v>6</c:v>
                </c:pt>
                <c:pt idx="11">
                  <c:v>5.7</c:v>
                </c:pt>
                <c:pt idx="12">
                  <c:v>5.9</c:v>
                </c:pt>
                <c:pt idx="13">
                  <c:v>6.1</c:v>
                </c:pt>
                <c:pt idx="14">
                  <c:v>5.9</c:v>
                </c:pt>
                <c:pt idx="15">
                  <c:v>6.1</c:v>
                </c:pt>
                <c:pt idx="16">
                  <c:v>5.8</c:v>
                </c:pt>
                <c:pt idx="17">
                  <c:v>5.8</c:v>
                </c:pt>
                <c:pt idx="18">
                  <c:v>5.9</c:v>
                </c:pt>
                <c:pt idx="19">
                  <c:v>6.1</c:v>
                </c:pt>
                <c:pt idx="20">
                  <c:v>5.9</c:v>
                </c:pt>
                <c:pt idx="21">
                  <c:v>5.9</c:v>
                </c:pt>
                <c:pt idx="22">
                  <c:v>6.1</c:v>
                </c:pt>
                <c:pt idx="23">
                  <c:v>5.9</c:v>
                </c:pt>
                <c:pt idx="24">
                  <c:v>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1-4881-ABC2-F32CAB47B40C}"/>
            </c:ext>
          </c:extLst>
        </c:ser>
        <c:ser>
          <c:idx val="5"/>
          <c:order val="1"/>
          <c:tx>
            <c:v>средняя линия</c:v>
          </c:tx>
          <c:spPr>
            <a:ln w="2222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ККиндивидуальных!$G$43:$L$67</c:f>
              <c:strCache>
                <c:ptCount val="25"/>
                <c:pt idx="0">
                  <c:v>258</c:v>
                </c:pt>
                <c:pt idx="1">
                  <c:v>259</c:v>
                </c:pt>
                <c:pt idx="2">
                  <c:v>260</c:v>
                </c:pt>
                <c:pt idx="3">
                  <c:v>261</c:v>
                </c:pt>
                <c:pt idx="4">
                  <c:v>262</c:v>
                </c:pt>
                <c:pt idx="5">
                  <c:v>263</c:v>
                </c:pt>
                <c:pt idx="6">
                  <c:v>264</c:v>
                </c:pt>
                <c:pt idx="7">
                  <c:v>265</c:v>
                </c:pt>
                <c:pt idx="8">
                  <c:v>266</c:v>
                </c:pt>
                <c:pt idx="9">
                  <c:v>267</c:v>
                </c:pt>
                <c:pt idx="10">
                  <c:v>268</c:v>
                </c:pt>
                <c:pt idx="11">
                  <c:v>269</c:v>
                </c:pt>
                <c:pt idx="12">
                  <c:v>270</c:v>
                </c:pt>
                <c:pt idx="13">
                  <c:v>271</c:v>
                </c:pt>
                <c:pt idx="14">
                  <c:v>272</c:v>
                </c:pt>
                <c:pt idx="15">
                  <c:v>273</c:v>
                </c:pt>
                <c:pt idx="16">
                  <c:v>274</c:v>
                </c:pt>
                <c:pt idx="17">
                  <c:v>275</c:v>
                </c:pt>
                <c:pt idx="18">
                  <c:v>276</c:v>
                </c:pt>
                <c:pt idx="19">
                  <c:v>277</c:v>
                </c:pt>
                <c:pt idx="20">
                  <c:v>278</c:v>
                </c:pt>
                <c:pt idx="21">
                  <c:v>279</c:v>
                </c:pt>
                <c:pt idx="22">
                  <c:v>280</c:v>
                </c:pt>
                <c:pt idx="23">
                  <c:v>281</c:v>
                </c:pt>
                <c:pt idx="24">
                  <c:v>282</c:v>
                </c:pt>
              </c:strCache>
            </c:strRef>
          </c:cat>
          <c:val>
            <c:numRef>
              <c:f>ККиндивидуальных!$AF$43:$AF$67</c:f>
              <c:numCache>
                <c:formatCode>0.00</c:formatCode>
                <c:ptCount val="25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1-4881-ABC2-F32CAB47B40C}"/>
            </c:ext>
          </c:extLst>
        </c:ser>
        <c:ser>
          <c:idx val="9"/>
          <c:order val="2"/>
          <c:tx>
            <c:v>верхний предел по НД</c:v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ККиндивидуальных!$G$43:$L$67</c:f>
              <c:strCache>
                <c:ptCount val="25"/>
                <c:pt idx="0">
                  <c:v>258</c:v>
                </c:pt>
                <c:pt idx="1">
                  <c:v>259</c:v>
                </c:pt>
                <c:pt idx="2">
                  <c:v>260</c:v>
                </c:pt>
                <c:pt idx="3">
                  <c:v>261</c:v>
                </c:pt>
                <c:pt idx="4">
                  <c:v>262</c:v>
                </c:pt>
                <c:pt idx="5">
                  <c:v>263</c:v>
                </c:pt>
                <c:pt idx="6">
                  <c:v>264</c:v>
                </c:pt>
                <c:pt idx="7">
                  <c:v>265</c:v>
                </c:pt>
                <c:pt idx="8">
                  <c:v>266</c:v>
                </c:pt>
                <c:pt idx="9">
                  <c:v>267</c:v>
                </c:pt>
                <c:pt idx="10">
                  <c:v>268</c:v>
                </c:pt>
                <c:pt idx="11">
                  <c:v>269</c:v>
                </c:pt>
                <c:pt idx="12">
                  <c:v>270</c:v>
                </c:pt>
                <c:pt idx="13">
                  <c:v>271</c:v>
                </c:pt>
                <c:pt idx="14">
                  <c:v>272</c:v>
                </c:pt>
                <c:pt idx="15">
                  <c:v>273</c:v>
                </c:pt>
                <c:pt idx="16">
                  <c:v>274</c:v>
                </c:pt>
                <c:pt idx="17">
                  <c:v>275</c:v>
                </c:pt>
                <c:pt idx="18">
                  <c:v>276</c:v>
                </c:pt>
                <c:pt idx="19">
                  <c:v>277</c:v>
                </c:pt>
                <c:pt idx="20">
                  <c:v>278</c:v>
                </c:pt>
                <c:pt idx="21">
                  <c:v>279</c:v>
                </c:pt>
                <c:pt idx="22">
                  <c:v>280</c:v>
                </c:pt>
                <c:pt idx="23">
                  <c:v>281</c:v>
                </c:pt>
                <c:pt idx="24">
                  <c:v>282</c:v>
                </c:pt>
              </c:strCache>
            </c:strRef>
          </c:cat>
          <c:val>
            <c:numRef>
              <c:f>ККиндивидуальных!$AJ$43:$AJ$67</c:f>
              <c:numCache>
                <c:formatCode>0.00</c:formatCode>
                <c:ptCount val="25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6.5</c:v>
                </c:pt>
                <c:pt idx="16">
                  <c:v>6.5</c:v>
                </c:pt>
                <c:pt idx="17">
                  <c:v>6.5</c:v>
                </c:pt>
                <c:pt idx="18">
                  <c:v>6.5</c:v>
                </c:pt>
                <c:pt idx="19">
                  <c:v>6.5</c:v>
                </c:pt>
                <c:pt idx="20">
                  <c:v>6.5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31-4881-ABC2-F32CAB47B40C}"/>
            </c:ext>
          </c:extLst>
        </c:ser>
        <c:ser>
          <c:idx val="13"/>
          <c:order val="3"/>
          <c:tx>
            <c:v>нижний предел по НД</c:v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ККиндивидуальных!$G$43:$L$67</c:f>
              <c:strCache>
                <c:ptCount val="25"/>
                <c:pt idx="0">
                  <c:v>258</c:v>
                </c:pt>
                <c:pt idx="1">
                  <c:v>259</c:v>
                </c:pt>
                <c:pt idx="2">
                  <c:v>260</c:v>
                </c:pt>
                <c:pt idx="3">
                  <c:v>261</c:v>
                </c:pt>
                <c:pt idx="4">
                  <c:v>262</c:v>
                </c:pt>
                <c:pt idx="5">
                  <c:v>263</c:v>
                </c:pt>
                <c:pt idx="6">
                  <c:v>264</c:v>
                </c:pt>
                <c:pt idx="7">
                  <c:v>265</c:v>
                </c:pt>
                <c:pt idx="8">
                  <c:v>266</c:v>
                </c:pt>
                <c:pt idx="9">
                  <c:v>267</c:v>
                </c:pt>
                <c:pt idx="10">
                  <c:v>268</c:v>
                </c:pt>
                <c:pt idx="11">
                  <c:v>269</c:v>
                </c:pt>
                <c:pt idx="12">
                  <c:v>270</c:v>
                </c:pt>
                <c:pt idx="13">
                  <c:v>271</c:v>
                </c:pt>
                <c:pt idx="14">
                  <c:v>272</c:v>
                </c:pt>
                <c:pt idx="15">
                  <c:v>273</c:v>
                </c:pt>
                <c:pt idx="16">
                  <c:v>274</c:v>
                </c:pt>
                <c:pt idx="17">
                  <c:v>275</c:v>
                </c:pt>
                <c:pt idx="18">
                  <c:v>276</c:v>
                </c:pt>
                <c:pt idx="19">
                  <c:v>277</c:v>
                </c:pt>
                <c:pt idx="20">
                  <c:v>278</c:v>
                </c:pt>
                <c:pt idx="21">
                  <c:v>279</c:v>
                </c:pt>
                <c:pt idx="22">
                  <c:v>280</c:v>
                </c:pt>
                <c:pt idx="23">
                  <c:v>281</c:v>
                </c:pt>
                <c:pt idx="24">
                  <c:v>282</c:v>
                </c:pt>
              </c:strCache>
            </c:strRef>
          </c:cat>
          <c:val>
            <c:numRef>
              <c:f>ККиндивидуальных!$AN$43:$AN$67</c:f>
              <c:numCache>
                <c:formatCode>0.00</c:formatCode>
                <c:ptCount val="25"/>
                <c:pt idx="0">
                  <c:v>5.5</c:v>
                </c:pt>
                <c:pt idx="1">
                  <c:v>5.5</c:v>
                </c:pt>
                <c:pt idx="2">
                  <c:v>5.5</c:v>
                </c:pt>
                <c:pt idx="3">
                  <c:v>5.5</c:v>
                </c:pt>
                <c:pt idx="4">
                  <c:v>5.5</c:v>
                </c:pt>
                <c:pt idx="5">
                  <c:v>5.5</c:v>
                </c:pt>
                <c:pt idx="6">
                  <c:v>5.5</c:v>
                </c:pt>
                <c:pt idx="7">
                  <c:v>5.5</c:v>
                </c:pt>
                <c:pt idx="8">
                  <c:v>5.5</c:v>
                </c:pt>
                <c:pt idx="9">
                  <c:v>5.5</c:v>
                </c:pt>
                <c:pt idx="10">
                  <c:v>5.5</c:v>
                </c:pt>
                <c:pt idx="11">
                  <c:v>5.5</c:v>
                </c:pt>
                <c:pt idx="12">
                  <c:v>5.5</c:v>
                </c:pt>
                <c:pt idx="13">
                  <c:v>5.5</c:v>
                </c:pt>
                <c:pt idx="14">
                  <c:v>5.5</c:v>
                </c:pt>
                <c:pt idx="15">
                  <c:v>5.5</c:v>
                </c:pt>
                <c:pt idx="16">
                  <c:v>5.5</c:v>
                </c:pt>
                <c:pt idx="17">
                  <c:v>5.5</c:v>
                </c:pt>
                <c:pt idx="18">
                  <c:v>5.5</c:v>
                </c:pt>
                <c:pt idx="19">
                  <c:v>5.5</c:v>
                </c:pt>
                <c:pt idx="20">
                  <c:v>5.5</c:v>
                </c:pt>
                <c:pt idx="21">
                  <c:v>5.5</c:v>
                </c:pt>
                <c:pt idx="22">
                  <c:v>5.5</c:v>
                </c:pt>
                <c:pt idx="23">
                  <c:v>5.5</c:v>
                </c:pt>
                <c:pt idx="24">
                  <c:v>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C31-4881-ABC2-F32CAB47B40C}"/>
            </c:ext>
          </c:extLst>
        </c:ser>
        <c:ser>
          <c:idx val="17"/>
          <c:order val="4"/>
          <c:tx>
            <c:v>1s</c:v>
          </c:tx>
          <c:spPr>
            <a:ln w="15875" cap="rnd">
              <a:solidFill>
                <a:srgbClr val="00B050"/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ККиндивидуальных!$G$43:$L$67</c:f>
              <c:strCache>
                <c:ptCount val="25"/>
                <c:pt idx="0">
                  <c:v>258</c:v>
                </c:pt>
                <c:pt idx="1">
                  <c:v>259</c:v>
                </c:pt>
                <c:pt idx="2">
                  <c:v>260</c:v>
                </c:pt>
                <c:pt idx="3">
                  <c:v>261</c:v>
                </c:pt>
                <c:pt idx="4">
                  <c:v>262</c:v>
                </c:pt>
                <c:pt idx="5">
                  <c:v>263</c:v>
                </c:pt>
                <c:pt idx="6">
                  <c:v>264</c:v>
                </c:pt>
                <c:pt idx="7">
                  <c:v>265</c:v>
                </c:pt>
                <c:pt idx="8">
                  <c:v>266</c:v>
                </c:pt>
                <c:pt idx="9">
                  <c:v>267</c:v>
                </c:pt>
                <c:pt idx="10">
                  <c:v>268</c:v>
                </c:pt>
                <c:pt idx="11">
                  <c:v>269</c:v>
                </c:pt>
                <c:pt idx="12">
                  <c:v>270</c:v>
                </c:pt>
                <c:pt idx="13">
                  <c:v>271</c:v>
                </c:pt>
                <c:pt idx="14">
                  <c:v>272</c:v>
                </c:pt>
                <c:pt idx="15">
                  <c:v>273</c:v>
                </c:pt>
                <c:pt idx="16">
                  <c:v>274</c:v>
                </c:pt>
                <c:pt idx="17">
                  <c:v>275</c:v>
                </c:pt>
                <c:pt idx="18">
                  <c:v>276</c:v>
                </c:pt>
                <c:pt idx="19">
                  <c:v>277</c:v>
                </c:pt>
                <c:pt idx="20">
                  <c:v>278</c:v>
                </c:pt>
                <c:pt idx="21">
                  <c:v>279</c:v>
                </c:pt>
                <c:pt idx="22">
                  <c:v>280</c:v>
                </c:pt>
                <c:pt idx="23">
                  <c:v>281</c:v>
                </c:pt>
                <c:pt idx="24">
                  <c:v>282</c:v>
                </c:pt>
              </c:strCache>
            </c:strRef>
          </c:cat>
          <c:val>
            <c:numRef>
              <c:f>ККиндивидуальных!$AR$43:$AR$67</c:f>
              <c:numCache>
                <c:formatCode>0.00</c:formatCode>
                <c:ptCount val="25"/>
                <c:pt idx="0">
                  <c:v>6.1416568624058385</c:v>
                </c:pt>
                <c:pt idx="1">
                  <c:v>6.1416568624058385</c:v>
                </c:pt>
                <c:pt idx="2">
                  <c:v>6.1416568624058385</c:v>
                </c:pt>
                <c:pt idx="3">
                  <c:v>6.1416568624058385</c:v>
                </c:pt>
                <c:pt idx="4">
                  <c:v>6.1416568624058385</c:v>
                </c:pt>
                <c:pt idx="5">
                  <c:v>6.1416568624058385</c:v>
                </c:pt>
                <c:pt idx="6">
                  <c:v>6.1416568624058385</c:v>
                </c:pt>
                <c:pt idx="7">
                  <c:v>6.1416568624058385</c:v>
                </c:pt>
                <c:pt idx="8">
                  <c:v>6.1416568624058385</c:v>
                </c:pt>
                <c:pt idx="9">
                  <c:v>6.1416568624058385</c:v>
                </c:pt>
                <c:pt idx="10">
                  <c:v>6.1416568624058385</c:v>
                </c:pt>
                <c:pt idx="11">
                  <c:v>6.1416568624058385</c:v>
                </c:pt>
                <c:pt idx="12">
                  <c:v>6.1416568624058385</c:v>
                </c:pt>
                <c:pt idx="13">
                  <c:v>6.1416568624058385</c:v>
                </c:pt>
                <c:pt idx="14">
                  <c:v>6.1416568624058385</c:v>
                </c:pt>
                <c:pt idx="15">
                  <c:v>6.1416568624058385</c:v>
                </c:pt>
                <c:pt idx="16">
                  <c:v>6.1416568624058385</c:v>
                </c:pt>
                <c:pt idx="17">
                  <c:v>6.1416568624058385</c:v>
                </c:pt>
                <c:pt idx="18">
                  <c:v>6.1416568624058385</c:v>
                </c:pt>
                <c:pt idx="19">
                  <c:v>6.1416568624058385</c:v>
                </c:pt>
                <c:pt idx="20">
                  <c:v>6.1416568624058385</c:v>
                </c:pt>
                <c:pt idx="21">
                  <c:v>6.1416568624058385</c:v>
                </c:pt>
                <c:pt idx="22">
                  <c:v>6.1416568624058385</c:v>
                </c:pt>
                <c:pt idx="23">
                  <c:v>6.1416568624058385</c:v>
                </c:pt>
                <c:pt idx="24">
                  <c:v>6.1416568624058385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C31-4881-ABC2-F32CAB47B40C}"/>
            </c:ext>
          </c:extLst>
        </c:ser>
        <c:ser>
          <c:idx val="21"/>
          <c:order val="5"/>
          <c:tx>
            <c:v>2s</c:v>
          </c:tx>
          <c:spPr>
            <a:ln w="22225" cap="rnd">
              <a:solidFill>
                <a:srgbClr val="FFFF00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ККиндивидуальных!$G$43:$L$67</c:f>
              <c:strCache>
                <c:ptCount val="25"/>
                <c:pt idx="0">
                  <c:v>258</c:v>
                </c:pt>
                <c:pt idx="1">
                  <c:v>259</c:v>
                </c:pt>
                <c:pt idx="2">
                  <c:v>260</c:v>
                </c:pt>
                <c:pt idx="3">
                  <c:v>261</c:v>
                </c:pt>
                <c:pt idx="4">
                  <c:v>262</c:v>
                </c:pt>
                <c:pt idx="5">
                  <c:v>263</c:v>
                </c:pt>
                <c:pt idx="6">
                  <c:v>264</c:v>
                </c:pt>
                <c:pt idx="7">
                  <c:v>265</c:v>
                </c:pt>
                <c:pt idx="8">
                  <c:v>266</c:v>
                </c:pt>
                <c:pt idx="9">
                  <c:v>267</c:v>
                </c:pt>
                <c:pt idx="10">
                  <c:v>268</c:v>
                </c:pt>
                <c:pt idx="11">
                  <c:v>269</c:v>
                </c:pt>
                <c:pt idx="12">
                  <c:v>270</c:v>
                </c:pt>
                <c:pt idx="13">
                  <c:v>271</c:v>
                </c:pt>
                <c:pt idx="14">
                  <c:v>272</c:v>
                </c:pt>
                <c:pt idx="15">
                  <c:v>273</c:v>
                </c:pt>
                <c:pt idx="16">
                  <c:v>274</c:v>
                </c:pt>
                <c:pt idx="17">
                  <c:v>275</c:v>
                </c:pt>
                <c:pt idx="18">
                  <c:v>276</c:v>
                </c:pt>
                <c:pt idx="19">
                  <c:v>277</c:v>
                </c:pt>
                <c:pt idx="20">
                  <c:v>278</c:v>
                </c:pt>
                <c:pt idx="21">
                  <c:v>279</c:v>
                </c:pt>
                <c:pt idx="22">
                  <c:v>280</c:v>
                </c:pt>
                <c:pt idx="23">
                  <c:v>281</c:v>
                </c:pt>
                <c:pt idx="24">
                  <c:v>282</c:v>
                </c:pt>
              </c:strCache>
            </c:strRef>
          </c:cat>
          <c:val>
            <c:numRef>
              <c:f>ККиндивидуальных!$AV$43:$AV$67</c:f>
              <c:numCache>
                <c:formatCode>0.00</c:formatCode>
                <c:ptCount val="25"/>
                <c:pt idx="0">
                  <c:v>6.283313724811677</c:v>
                </c:pt>
                <c:pt idx="1">
                  <c:v>6.283313724811677</c:v>
                </c:pt>
                <c:pt idx="2">
                  <c:v>6.283313724811677</c:v>
                </c:pt>
                <c:pt idx="3">
                  <c:v>6.283313724811677</c:v>
                </c:pt>
                <c:pt idx="4">
                  <c:v>6.283313724811677</c:v>
                </c:pt>
                <c:pt idx="5">
                  <c:v>6.283313724811677</c:v>
                </c:pt>
                <c:pt idx="6">
                  <c:v>6.283313724811677</c:v>
                </c:pt>
                <c:pt idx="7">
                  <c:v>6.283313724811677</c:v>
                </c:pt>
                <c:pt idx="8">
                  <c:v>6.283313724811677</c:v>
                </c:pt>
                <c:pt idx="9">
                  <c:v>6.283313724811677</c:v>
                </c:pt>
                <c:pt idx="10">
                  <c:v>6.283313724811677</c:v>
                </c:pt>
                <c:pt idx="11">
                  <c:v>6.283313724811677</c:v>
                </c:pt>
                <c:pt idx="12">
                  <c:v>6.283313724811677</c:v>
                </c:pt>
                <c:pt idx="13">
                  <c:v>6.283313724811677</c:v>
                </c:pt>
                <c:pt idx="14">
                  <c:v>6.283313724811677</c:v>
                </c:pt>
                <c:pt idx="15">
                  <c:v>6.283313724811677</c:v>
                </c:pt>
                <c:pt idx="16">
                  <c:v>6.283313724811677</c:v>
                </c:pt>
                <c:pt idx="17">
                  <c:v>6.283313724811677</c:v>
                </c:pt>
                <c:pt idx="18">
                  <c:v>6.283313724811677</c:v>
                </c:pt>
                <c:pt idx="19">
                  <c:v>6.283313724811677</c:v>
                </c:pt>
                <c:pt idx="20">
                  <c:v>6.283313724811677</c:v>
                </c:pt>
                <c:pt idx="21">
                  <c:v>6.283313724811677</c:v>
                </c:pt>
                <c:pt idx="22">
                  <c:v>6.283313724811677</c:v>
                </c:pt>
                <c:pt idx="23">
                  <c:v>6.283313724811677</c:v>
                </c:pt>
                <c:pt idx="24">
                  <c:v>6.283313724811677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C31-4881-ABC2-F32CAB47B40C}"/>
            </c:ext>
          </c:extLst>
        </c:ser>
        <c:ser>
          <c:idx val="25"/>
          <c:order val="6"/>
          <c:tx>
            <c:v>-1s</c:v>
          </c:tx>
          <c:spPr>
            <a:ln w="15875" cap="rnd">
              <a:solidFill>
                <a:srgbClr val="00B050"/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ККиндивидуальных!$G$43:$L$67</c:f>
              <c:strCache>
                <c:ptCount val="25"/>
                <c:pt idx="0">
                  <c:v>258</c:v>
                </c:pt>
                <c:pt idx="1">
                  <c:v>259</c:v>
                </c:pt>
                <c:pt idx="2">
                  <c:v>260</c:v>
                </c:pt>
                <c:pt idx="3">
                  <c:v>261</c:v>
                </c:pt>
                <c:pt idx="4">
                  <c:v>262</c:v>
                </c:pt>
                <c:pt idx="5">
                  <c:v>263</c:v>
                </c:pt>
                <c:pt idx="6">
                  <c:v>264</c:v>
                </c:pt>
                <c:pt idx="7">
                  <c:v>265</c:v>
                </c:pt>
                <c:pt idx="8">
                  <c:v>266</c:v>
                </c:pt>
                <c:pt idx="9">
                  <c:v>267</c:v>
                </c:pt>
                <c:pt idx="10">
                  <c:v>268</c:v>
                </c:pt>
                <c:pt idx="11">
                  <c:v>269</c:v>
                </c:pt>
                <c:pt idx="12">
                  <c:v>270</c:v>
                </c:pt>
                <c:pt idx="13">
                  <c:v>271</c:v>
                </c:pt>
                <c:pt idx="14">
                  <c:v>272</c:v>
                </c:pt>
                <c:pt idx="15">
                  <c:v>273</c:v>
                </c:pt>
                <c:pt idx="16">
                  <c:v>274</c:v>
                </c:pt>
                <c:pt idx="17">
                  <c:v>275</c:v>
                </c:pt>
                <c:pt idx="18">
                  <c:v>276</c:v>
                </c:pt>
                <c:pt idx="19">
                  <c:v>277</c:v>
                </c:pt>
                <c:pt idx="20">
                  <c:v>278</c:v>
                </c:pt>
                <c:pt idx="21">
                  <c:v>279</c:v>
                </c:pt>
                <c:pt idx="22">
                  <c:v>280</c:v>
                </c:pt>
                <c:pt idx="23">
                  <c:v>281</c:v>
                </c:pt>
                <c:pt idx="24">
                  <c:v>282</c:v>
                </c:pt>
              </c:strCache>
            </c:strRef>
          </c:cat>
          <c:val>
            <c:numRef>
              <c:f>ККиндивидуальных!$BD$43:$BD$67</c:f>
              <c:numCache>
                <c:formatCode>0.00</c:formatCode>
                <c:ptCount val="25"/>
                <c:pt idx="0">
                  <c:v>5.8583431375941615</c:v>
                </c:pt>
                <c:pt idx="1">
                  <c:v>5.8583431375941615</c:v>
                </c:pt>
                <c:pt idx="2">
                  <c:v>5.8583431375941615</c:v>
                </c:pt>
                <c:pt idx="3">
                  <c:v>5.8583431375941615</c:v>
                </c:pt>
                <c:pt idx="4">
                  <c:v>5.8583431375941615</c:v>
                </c:pt>
                <c:pt idx="5">
                  <c:v>5.8583431375941615</c:v>
                </c:pt>
                <c:pt idx="6">
                  <c:v>5.8583431375941615</c:v>
                </c:pt>
                <c:pt idx="7">
                  <c:v>5.8583431375941615</c:v>
                </c:pt>
                <c:pt idx="8">
                  <c:v>5.8583431375941615</c:v>
                </c:pt>
                <c:pt idx="9">
                  <c:v>5.8583431375941615</c:v>
                </c:pt>
                <c:pt idx="10">
                  <c:v>5.8583431375941615</c:v>
                </c:pt>
                <c:pt idx="11">
                  <c:v>5.8583431375941615</c:v>
                </c:pt>
                <c:pt idx="12">
                  <c:v>5.8583431375941615</c:v>
                </c:pt>
                <c:pt idx="13">
                  <c:v>5.8583431375941615</c:v>
                </c:pt>
                <c:pt idx="14">
                  <c:v>5.8583431375941615</c:v>
                </c:pt>
                <c:pt idx="15">
                  <c:v>5.8583431375941615</c:v>
                </c:pt>
                <c:pt idx="16">
                  <c:v>5.8583431375941615</c:v>
                </c:pt>
                <c:pt idx="17">
                  <c:v>5.8583431375941615</c:v>
                </c:pt>
                <c:pt idx="18">
                  <c:v>5.8583431375941615</c:v>
                </c:pt>
                <c:pt idx="19">
                  <c:v>5.8583431375941615</c:v>
                </c:pt>
                <c:pt idx="20">
                  <c:v>5.8583431375941615</c:v>
                </c:pt>
                <c:pt idx="21">
                  <c:v>5.8583431375941615</c:v>
                </c:pt>
                <c:pt idx="22">
                  <c:v>5.8583431375941615</c:v>
                </c:pt>
                <c:pt idx="23">
                  <c:v>5.8583431375941615</c:v>
                </c:pt>
                <c:pt idx="24">
                  <c:v>5.8583431375941615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C31-4881-ABC2-F32CAB47B40C}"/>
            </c:ext>
          </c:extLst>
        </c:ser>
        <c:ser>
          <c:idx val="29"/>
          <c:order val="7"/>
          <c:tx>
            <c:v>-2s</c:v>
          </c:tx>
          <c:spPr>
            <a:ln w="22225" cap="rnd">
              <a:solidFill>
                <a:srgbClr val="FFFF00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ККиндивидуальных!$G$43:$L$67</c:f>
              <c:strCache>
                <c:ptCount val="25"/>
                <c:pt idx="0">
                  <c:v>258</c:v>
                </c:pt>
                <c:pt idx="1">
                  <c:v>259</c:v>
                </c:pt>
                <c:pt idx="2">
                  <c:v>260</c:v>
                </c:pt>
                <c:pt idx="3">
                  <c:v>261</c:v>
                </c:pt>
                <c:pt idx="4">
                  <c:v>262</c:v>
                </c:pt>
                <c:pt idx="5">
                  <c:v>263</c:v>
                </c:pt>
                <c:pt idx="6">
                  <c:v>264</c:v>
                </c:pt>
                <c:pt idx="7">
                  <c:v>265</c:v>
                </c:pt>
                <c:pt idx="8">
                  <c:v>266</c:v>
                </c:pt>
                <c:pt idx="9">
                  <c:v>267</c:v>
                </c:pt>
                <c:pt idx="10">
                  <c:v>268</c:v>
                </c:pt>
                <c:pt idx="11">
                  <c:v>269</c:v>
                </c:pt>
                <c:pt idx="12">
                  <c:v>270</c:v>
                </c:pt>
                <c:pt idx="13">
                  <c:v>271</c:v>
                </c:pt>
                <c:pt idx="14">
                  <c:v>272</c:v>
                </c:pt>
                <c:pt idx="15">
                  <c:v>273</c:v>
                </c:pt>
                <c:pt idx="16">
                  <c:v>274</c:v>
                </c:pt>
                <c:pt idx="17">
                  <c:v>275</c:v>
                </c:pt>
                <c:pt idx="18">
                  <c:v>276</c:v>
                </c:pt>
                <c:pt idx="19">
                  <c:v>277</c:v>
                </c:pt>
                <c:pt idx="20">
                  <c:v>278</c:v>
                </c:pt>
                <c:pt idx="21">
                  <c:v>279</c:v>
                </c:pt>
                <c:pt idx="22">
                  <c:v>280</c:v>
                </c:pt>
                <c:pt idx="23">
                  <c:v>281</c:v>
                </c:pt>
                <c:pt idx="24">
                  <c:v>282</c:v>
                </c:pt>
              </c:strCache>
            </c:strRef>
          </c:cat>
          <c:val>
            <c:numRef>
              <c:f>ККиндивидуальных!$BH$43:$BH$67</c:f>
              <c:numCache>
                <c:formatCode>0.00</c:formatCode>
                <c:ptCount val="25"/>
                <c:pt idx="0">
                  <c:v>5.716686275188323</c:v>
                </c:pt>
                <c:pt idx="1">
                  <c:v>5.716686275188323</c:v>
                </c:pt>
                <c:pt idx="2">
                  <c:v>5.716686275188323</c:v>
                </c:pt>
                <c:pt idx="3">
                  <c:v>5.716686275188323</c:v>
                </c:pt>
                <c:pt idx="4">
                  <c:v>5.716686275188323</c:v>
                </c:pt>
                <c:pt idx="5">
                  <c:v>5.716686275188323</c:v>
                </c:pt>
                <c:pt idx="6">
                  <c:v>5.716686275188323</c:v>
                </c:pt>
                <c:pt idx="7">
                  <c:v>5.716686275188323</c:v>
                </c:pt>
                <c:pt idx="8">
                  <c:v>5.716686275188323</c:v>
                </c:pt>
                <c:pt idx="9">
                  <c:v>5.716686275188323</c:v>
                </c:pt>
                <c:pt idx="10">
                  <c:v>5.716686275188323</c:v>
                </c:pt>
                <c:pt idx="11">
                  <c:v>5.716686275188323</c:v>
                </c:pt>
                <c:pt idx="12">
                  <c:v>5.716686275188323</c:v>
                </c:pt>
                <c:pt idx="13">
                  <c:v>5.716686275188323</c:v>
                </c:pt>
                <c:pt idx="14">
                  <c:v>5.716686275188323</c:v>
                </c:pt>
                <c:pt idx="15">
                  <c:v>5.716686275188323</c:v>
                </c:pt>
                <c:pt idx="16">
                  <c:v>5.716686275188323</c:v>
                </c:pt>
                <c:pt idx="17">
                  <c:v>5.716686275188323</c:v>
                </c:pt>
                <c:pt idx="18">
                  <c:v>5.716686275188323</c:v>
                </c:pt>
                <c:pt idx="19">
                  <c:v>5.716686275188323</c:v>
                </c:pt>
                <c:pt idx="20">
                  <c:v>5.716686275188323</c:v>
                </c:pt>
                <c:pt idx="21">
                  <c:v>5.716686275188323</c:v>
                </c:pt>
                <c:pt idx="22">
                  <c:v>5.716686275188323</c:v>
                </c:pt>
                <c:pt idx="23">
                  <c:v>5.716686275188323</c:v>
                </c:pt>
                <c:pt idx="24">
                  <c:v>5.716686275188323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2C31-4881-ABC2-F32CAB47B40C}"/>
            </c:ext>
          </c:extLst>
        </c:ser>
        <c:ser>
          <c:idx val="1"/>
          <c:order val="8"/>
          <c:tx>
            <c:v>3s</c:v>
          </c:tx>
          <c:spPr>
            <a:ln w="19050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val>
            <c:numRef>
              <c:f>ККиндивидуальных!$AZ$43:$AZ$67</c:f>
              <c:numCache>
                <c:formatCode>0.00</c:formatCode>
                <c:ptCount val="25"/>
                <c:pt idx="0">
                  <c:v>6.4249705872175156</c:v>
                </c:pt>
                <c:pt idx="1">
                  <c:v>6.4249705872175156</c:v>
                </c:pt>
                <c:pt idx="2">
                  <c:v>6.4249705872175156</c:v>
                </c:pt>
                <c:pt idx="3">
                  <c:v>6.4249705872175156</c:v>
                </c:pt>
                <c:pt idx="4">
                  <c:v>6.4249705872175156</c:v>
                </c:pt>
                <c:pt idx="5">
                  <c:v>6.4249705872175156</c:v>
                </c:pt>
                <c:pt idx="6">
                  <c:v>6.4249705872175156</c:v>
                </c:pt>
                <c:pt idx="7">
                  <c:v>6.4249705872175156</c:v>
                </c:pt>
                <c:pt idx="8">
                  <c:v>6.4249705872175156</c:v>
                </c:pt>
                <c:pt idx="9">
                  <c:v>6.4249705872175156</c:v>
                </c:pt>
                <c:pt idx="10">
                  <c:v>6.4249705872175156</c:v>
                </c:pt>
                <c:pt idx="11">
                  <c:v>6.4249705872175156</c:v>
                </c:pt>
                <c:pt idx="12">
                  <c:v>6.4249705872175156</c:v>
                </c:pt>
                <c:pt idx="13">
                  <c:v>6.4249705872175156</c:v>
                </c:pt>
                <c:pt idx="14">
                  <c:v>6.4249705872175156</c:v>
                </c:pt>
                <c:pt idx="15">
                  <c:v>6.4249705872175156</c:v>
                </c:pt>
                <c:pt idx="16">
                  <c:v>6.4249705872175156</c:v>
                </c:pt>
                <c:pt idx="17">
                  <c:v>6.4249705872175156</c:v>
                </c:pt>
                <c:pt idx="18">
                  <c:v>6.4249705872175156</c:v>
                </c:pt>
                <c:pt idx="19">
                  <c:v>6.4249705872175156</c:v>
                </c:pt>
                <c:pt idx="20">
                  <c:v>6.4249705872175156</c:v>
                </c:pt>
                <c:pt idx="21">
                  <c:v>6.4249705872175156</c:v>
                </c:pt>
                <c:pt idx="22">
                  <c:v>6.4249705872175156</c:v>
                </c:pt>
                <c:pt idx="23">
                  <c:v>6.4249705872175156</c:v>
                </c:pt>
                <c:pt idx="24">
                  <c:v>6.4249705872175156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26-4F52-A237-2DEE35F3AF43}"/>
            </c:ext>
          </c:extLst>
        </c:ser>
        <c:ser>
          <c:idx val="2"/>
          <c:order val="9"/>
          <c:tx>
            <c:v>-3s</c:v>
          </c:tx>
          <c:spPr>
            <a:ln w="22225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val>
            <c:numRef>
              <c:f>ККиндивидуальных!$BL$43:$BL$67</c:f>
              <c:numCache>
                <c:formatCode>0.00</c:formatCode>
                <c:ptCount val="25"/>
                <c:pt idx="0">
                  <c:v>5.5750294127824844</c:v>
                </c:pt>
                <c:pt idx="1">
                  <c:v>5.5750294127824844</c:v>
                </c:pt>
                <c:pt idx="2">
                  <c:v>5.5750294127824844</c:v>
                </c:pt>
                <c:pt idx="3">
                  <c:v>5.5750294127824844</c:v>
                </c:pt>
                <c:pt idx="4">
                  <c:v>5.5750294127824844</c:v>
                </c:pt>
                <c:pt idx="5">
                  <c:v>5.5750294127824844</c:v>
                </c:pt>
                <c:pt idx="6">
                  <c:v>5.5750294127824844</c:v>
                </c:pt>
                <c:pt idx="7">
                  <c:v>5.5750294127824844</c:v>
                </c:pt>
                <c:pt idx="8">
                  <c:v>5.5750294127824844</c:v>
                </c:pt>
                <c:pt idx="9">
                  <c:v>5.5750294127824844</c:v>
                </c:pt>
                <c:pt idx="10">
                  <c:v>5.5750294127824844</c:v>
                </c:pt>
                <c:pt idx="11">
                  <c:v>5.5750294127824844</c:v>
                </c:pt>
                <c:pt idx="12">
                  <c:v>5.5750294127824844</c:v>
                </c:pt>
                <c:pt idx="13">
                  <c:v>5.5750294127824844</c:v>
                </c:pt>
                <c:pt idx="14">
                  <c:v>5.5750294127824844</c:v>
                </c:pt>
                <c:pt idx="15">
                  <c:v>5.5750294127824844</c:v>
                </c:pt>
                <c:pt idx="16">
                  <c:v>5.5750294127824844</c:v>
                </c:pt>
                <c:pt idx="17">
                  <c:v>5.5750294127824844</c:v>
                </c:pt>
                <c:pt idx="18">
                  <c:v>5.5750294127824844</c:v>
                </c:pt>
                <c:pt idx="19">
                  <c:v>5.5750294127824844</c:v>
                </c:pt>
                <c:pt idx="20">
                  <c:v>5.5750294127824844</c:v>
                </c:pt>
                <c:pt idx="21">
                  <c:v>5.5750294127824844</c:v>
                </c:pt>
                <c:pt idx="22">
                  <c:v>5.5750294127824844</c:v>
                </c:pt>
                <c:pt idx="23">
                  <c:v>5.5750294127824844</c:v>
                </c:pt>
                <c:pt idx="24">
                  <c:v>5.5750294127824844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26-4F52-A237-2DEE35F3AF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3174144"/>
        <c:axId val="343188224"/>
      </c:lineChart>
      <c:catAx>
        <c:axId val="343174144"/>
        <c:scaling>
          <c:orientation val="minMax"/>
        </c:scaling>
        <c:delete val="0"/>
        <c:axPos val="b"/>
        <c:numFmt formatCode="General" sourceLinked="0"/>
        <c:majorTickMark val="none"/>
        <c:minorTickMark val="cross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43188224"/>
        <c:crosses val="autoZero"/>
        <c:auto val="1"/>
        <c:lblAlgn val="ctr"/>
        <c:lblOffset val="100"/>
        <c:noMultiLvlLbl val="0"/>
      </c:catAx>
      <c:valAx>
        <c:axId val="343188224"/>
        <c:scaling>
          <c:orientation val="minMax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43174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8445937595643197E-2"/>
          <c:y val="0.80727063796709797"/>
          <c:w val="0.97574841185647943"/>
          <c:h val="0.176668687248498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177799</xdr:colOff>
      <xdr:row>40</xdr:row>
      <xdr:rowOff>93133</xdr:rowOff>
    </xdr:from>
    <xdr:ext cx="414867" cy="219163"/>
    <xdr:sp macro="" textlink="">
      <xdr:nvSpPr>
        <xdr:cNvPr id="12" name="TextBox 11"/>
        <xdr:cNvSpPr txBox="1"/>
      </xdr:nvSpPr>
      <xdr:spPr>
        <a:xfrm>
          <a:off x="12750799" y="9237133"/>
          <a:ext cx="414867" cy="2191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ru-RU" sz="1400"/>
        </a:p>
      </xdr:txBody>
    </xdr:sp>
    <xdr:clientData/>
  </xdr:oneCellAnchor>
  <xdr:twoCellAnchor>
    <xdr:from>
      <xdr:col>0</xdr:col>
      <xdr:colOff>55034</xdr:colOff>
      <xdr:row>82</xdr:row>
      <xdr:rowOff>37042</xdr:rowOff>
    </xdr:from>
    <xdr:to>
      <xdr:col>26</xdr:col>
      <xdr:colOff>139699</xdr:colOff>
      <xdr:row>102</xdr:row>
      <xdr:rowOff>209550</xdr:rowOff>
    </xdr:to>
    <xdr:graphicFrame macro="">
      <xdr:nvGraphicFramePr>
        <xdr:cNvPr id="20" name="Диаграмма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9</xdr:col>
      <xdr:colOff>123825</xdr:colOff>
      <xdr:row>157</xdr:row>
      <xdr:rowOff>76200</xdr:rowOff>
    </xdr:from>
    <xdr:ext cx="1103314" cy="50013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/>
            <xdr:cNvSpPr txBox="1"/>
          </xdr:nvSpPr>
          <xdr:spPr>
            <a:xfrm>
              <a:off x="2181225" y="26822400"/>
              <a:ext cx="1103314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nary>
                              <m:naryPr>
                                <m:chr m:val="∑"/>
                                <m:subHide m:val="on"/>
                                <m:supHide m:val="on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</m:ctrlPr>
                              </m:naryPr>
                              <m:sub/>
                              <m:sup/>
                              <m:e>
                                <m:sSup>
                                  <m:sSupPr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d>
                                      <m:dPr>
                                        <m:ctrlP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sSub>
                                          <m:sSubPr>
                                            <m:ctrlPr>
                                              <a:rPr lang="en-US" sz="1100" b="0" i="1">
                                                <a:latin typeface="Cambria Math" panose="02040503050406030204" pitchFamily="18" charset="0"/>
                                              </a:rPr>
                                            </m:ctrlPr>
                                          </m:sSubPr>
                                          <m:e>
                                            <m:r>
                                              <a:rPr lang="en-US" sz="1100" b="0" i="1">
                                                <a:latin typeface="Cambria Math" panose="02040503050406030204" pitchFamily="18" charset="0"/>
                                              </a:rPr>
                                              <m:t>𝑥</m:t>
                                            </m:r>
                                          </m:e>
                                          <m:sub>
                                            <m:r>
                                              <a:rPr lang="en-US" sz="1100" b="0" i="1">
                                                <a:latin typeface="Cambria Math" panose="02040503050406030204" pitchFamily="18" charset="0"/>
                                              </a:rPr>
                                              <m:t>𝑖</m:t>
                                            </m:r>
                                          </m:sub>
                                        </m:sSub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−</m:t>
                                        </m:r>
                                        <m:acc>
                                          <m:accPr>
                                            <m:chr m:val="̅"/>
                                            <m:ctrlPr>
                                              <a:rPr lang="en-US" sz="1100" b="0" i="1">
                                                <a:latin typeface="Cambria Math" panose="02040503050406030204" pitchFamily="18" charset="0"/>
                                              </a:rPr>
                                            </m:ctrlPr>
                                          </m:accPr>
                                          <m:e>
                                            <m:r>
                                              <a:rPr lang="en-US" sz="1100" b="0" i="1">
                                                <a:latin typeface="Cambria Math" panose="02040503050406030204" pitchFamily="18" charset="0"/>
                                              </a:rPr>
                                              <m:t>𝑥</m:t>
                                            </m:r>
                                          </m:e>
                                        </m:acc>
                                      </m:e>
                                    </m:d>
                                  </m:e>
                                  <m:sup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</m:e>
                            </m:nary>
                          </m:num>
                          <m:den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3" name="TextBox 12"/>
            <xdr:cNvSpPr txBox="1"/>
          </xdr:nvSpPr>
          <xdr:spPr>
            <a:xfrm>
              <a:off x="2181225" y="26822400"/>
              <a:ext cx="1103314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𝜎_</a:t>
              </a:r>
              <a:r>
                <a:rPr lang="en-US" sz="1100" b="0" i="0">
                  <a:latin typeface="Cambria Math" panose="02040503050406030204" pitchFamily="18" charset="0"/>
                </a:rPr>
                <a:t>𝑠=√((∑▒(𝑥_𝑖−𝑥 ̅ )^2 )/(𝑛−1))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9</xdr:col>
      <xdr:colOff>200025</xdr:colOff>
      <xdr:row>160</xdr:row>
      <xdr:rowOff>152400</xdr:rowOff>
    </xdr:from>
    <xdr:ext cx="1008931" cy="3465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/>
            <xdr:cNvSpPr txBox="1"/>
          </xdr:nvSpPr>
          <xdr:spPr>
            <a:xfrm>
              <a:off x="2257425" y="36728400"/>
              <a:ext cx="1008931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𝑈𝑆𝐿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𝐿𝑆𝐿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6∗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𝜎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/>
            <xdr:cNvSpPr txBox="1"/>
          </xdr:nvSpPr>
          <xdr:spPr>
            <a:xfrm>
              <a:off x="2257425" y="36728400"/>
              <a:ext cx="1008931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𝐶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𝑝=(𝑈𝑆𝐿−𝐿𝑆𝐿)/(6∗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𝜎_</a:t>
              </a:r>
              <a:r>
                <a:rPr lang="en-US" sz="1100" b="0" i="0">
                  <a:latin typeface="Cambria Math" panose="02040503050406030204" pitchFamily="18" charset="0"/>
                </a:rPr>
                <a:t>𝑠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9</xdr:col>
      <xdr:colOff>200024</xdr:colOff>
      <xdr:row>166</xdr:row>
      <xdr:rowOff>133350</xdr:rowOff>
    </xdr:from>
    <xdr:ext cx="1095375" cy="3465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/>
            <xdr:cNvSpPr txBox="1"/>
          </xdr:nvSpPr>
          <xdr:spPr>
            <a:xfrm>
              <a:off x="2257424" y="28936950"/>
              <a:ext cx="1095375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𝑃𝑃𝑈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𝑈𝑆𝐿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acc>
                          <m:accPr>
                            <m:chr m:val="̅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𝑥</m:t>
                            </m:r>
                          </m:e>
                        </m:acc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3∗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𝜎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6" name="TextBox 15"/>
            <xdr:cNvSpPr txBox="1"/>
          </xdr:nvSpPr>
          <xdr:spPr>
            <a:xfrm>
              <a:off x="2257424" y="28936950"/>
              <a:ext cx="1095375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𝑃𝑃𝑈=(𝑈𝑆𝐿−𝑥 ̅)/(3∗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𝜎_</a:t>
              </a:r>
              <a:r>
                <a:rPr lang="en-US" sz="1100" b="0" i="0">
                  <a:latin typeface="Cambria Math" panose="02040503050406030204" pitchFamily="18" charset="0"/>
                </a:rPr>
                <a:t>𝑠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9</xdr:col>
      <xdr:colOff>209549</xdr:colOff>
      <xdr:row>169</xdr:row>
      <xdr:rowOff>171450</xdr:rowOff>
    </xdr:from>
    <xdr:ext cx="1095375" cy="3454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/>
            <xdr:cNvSpPr txBox="1"/>
          </xdr:nvSpPr>
          <xdr:spPr>
            <a:xfrm>
              <a:off x="2266949" y="29660850"/>
              <a:ext cx="1095375" cy="3454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𝑃𝑃𝐿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acc>
                          <m:accPr>
                            <m:chr m:val="̅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𝑥</m:t>
                            </m:r>
                          </m:e>
                        </m:acc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𝐿𝑆𝐿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3∗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𝜎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7" name="TextBox 16"/>
            <xdr:cNvSpPr txBox="1"/>
          </xdr:nvSpPr>
          <xdr:spPr>
            <a:xfrm>
              <a:off x="2266949" y="29660850"/>
              <a:ext cx="1095375" cy="3454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𝑃𝑃𝐿=(𝑥 ̅−𝐿𝑆𝐿)/(3∗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𝜎_</a:t>
              </a:r>
              <a:r>
                <a:rPr lang="en-US" sz="1100" b="0" i="0">
                  <a:latin typeface="Cambria Math" panose="02040503050406030204" pitchFamily="18" charset="0"/>
                </a:rPr>
                <a:t>𝑠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9</xdr:col>
      <xdr:colOff>57150</xdr:colOff>
      <xdr:row>173</xdr:row>
      <xdr:rowOff>19050</xdr:rowOff>
    </xdr:from>
    <xdr:ext cx="1422056" cy="1826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/>
            <xdr:cNvSpPr txBox="1"/>
          </xdr:nvSpPr>
          <xdr:spPr>
            <a:xfrm>
              <a:off x="2114550" y="39566850"/>
              <a:ext cx="1422056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𝑝𝑘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unc>
                      <m:func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uncPr>
                      <m:fName>
                        <m:r>
                          <m:rPr>
                            <m:sty m:val="p"/>
                          </m:rPr>
                          <a:rPr lang="en-US" sz="1100" b="0" i="0">
                            <a:latin typeface="Cambria Math" panose="02040503050406030204" pitchFamily="18" charset="0"/>
                          </a:rPr>
                          <m:t>min</m:t>
                        </m:r>
                      </m:fName>
                      <m:e>
                        <m:d>
                          <m:d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𝑃𝑃𝑈</m:t>
                            </m:r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;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𝑃𝑃𝐿</m:t>
                            </m:r>
                          </m:e>
                        </m:d>
                      </m:e>
                    </m:fun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5" name="TextBox 14"/>
            <xdr:cNvSpPr txBox="1"/>
          </xdr:nvSpPr>
          <xdr:spPr>
            <a:xfrm>
              <a:off x="2114550" y="39566850"/>
              <a:ext cx="1422056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𝐶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𝑝𝑘=min⁡(𝑃𝑃𝑈</a:t>
              </a:r>
              <a:r>
                <a:rPr lang="ru-RU" sz="1100" b="0" i="0">
                  <a:latin typeface="Cambria Math" panose="02040503050406030204" pitchFamily="18" charset="0"/>
                </a:rPr>
                <a:t>;</a:t>
              </a:r>
              <a:r>
                <a:rPr lang="en-US" sz="1100" b="0" i="0">
                  <a:latin typeface="Cambria Math" panose="02040503050406030204" pitchFamily="18" charset="0"/>
                </a:rPr>
                <a:t>𝑃𝑃𝐿)</a:t>
              </a:r>
              <a:endParaRPr lang="ru-RU" sz="1100"/>
            </a:p>
          </xdr:txBody>
        </xdr:sp>
      </mc:Fallback>
    </mc:AlternateContent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0.95833</cdr:x>
      <cdr:y>0.36207</cdr:y>
    </cdr:from>
    <cdr:to>
      <cdr:x>0.99826</cdr:x>
      <cdr:y>0.44943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842002" y="1333500"/>
          <a:ext cx="243416" cy="321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ru-RU" sz="1100"/>
        </a:p>
      </cdr:txBody>
    </cdr:sp>
  </cdr:relSizeAnchor>
</c:userShape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84"/>
  <sheetViews>
    <sheetView tabSelected="1" view="pageLayout" topLeftCell="A214" zoomScaleNormal="100" workbookViewId="0">
      <selection activeCell="M11" sqref="M11:Z11"/>
    </sheetView>
  </sheetViews>
  <sheetFormatPr defaultColWidth="3.140625" defaultRowHeight="18.600000000000001" customHeight="1" x14ac:dyDescent="0.25"/>
  <cols>
    <col min="1" max="16384" width="3.140625" style="1"/>
  </cols>
  <sheetData>
    <row r="1" spans="1:31" ht="18.600000000000001" customHeight="1" x14ac:dyDescent="0.25">
      <c r="B1" s="72" t="s">
        <v>55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</row>
    <row r="2" spans="1:31" ht="18.600000000000001" customHeight="1" x14ac:dyDescent="0.25">
      <c r="A2" s="7"/>
      <c r="B2" s="7"/>
      <c r="C2" s="7"/>
      <c r="D2" s="7"/>
      <c r="E2" s="7"/>
      <c r="F2" s="7"/>
      <c r="G2" s="7"/>
      <c r="H2" s="7"/>
      <c r="I2" s="7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"/>
      <c r="AB2" s="2"/>
      <c r="AC2" s="2"/>
      <c r="AD2" s="2"/>
      <c r="AE2" s="2"/>
    </row>
    <row r="3" spans="1:31" ht="18.600000000000001" customHeight="1" x14ac:dyDescent="0.25">
      <c r="A3" s="32" t="s">
        <v>23</v>
      </c>
      <c r="B3" s="29"/>
      <c r="C3" s="29"/>
      <c r="D3" s="29"/>
      <c r="E3" s="29"/>
      <c r="F3" s="29"/>
      <c r="G3" s="29"/>
      <c r="H3" s="29"/>
      <c r="I3" s="87" t="s">
        <v>62</v>
      </c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24"/>
      <c r="AA3" s="2"/>
      <c r="AB3" s="2"/>
      <c r="AC3" s="2"/>
      <c r="AD3" s="2"/>
      <c r="AE3" s="2"/>
    </row>
    <row r="4" spans="1:31" ht="18.600000000000001" customHeight="1" x14ac:dyDescent="0.25">
      <c r="A4" s="29"/>
      <c r="B4" s="29"/>
      <c r="C4" s="29"/>
      <c r="D4" s="29"/>
      <c r="E4" s="29"/>
      <c r="F4" s="29"/>
      <c r="G4" s="29"/>
      <c r="H4" s="29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24"/>
      <c r="AA4" s="2"/>
      <c r="AB4" s="2"/>
      <c r="AC4" s="2"/>
      <c r="AD4" s="2"/>
      <c r="AE4" s="2"/>
    </row>
    <row r="5" spans="1:31" ht="18.600000000000001" customHeight="1" x14ac:dyDescent="0.25"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24"/>
      <c r="AA5" s="2"/>
      <c r="AB5" s="2"/>
      <c r="AC5" s="2"/>
      <c r="AD5" s="2"/>
      <c r="AE5" s="2"/>
    </row>
    <row r="6" spans="1:31" ht="18.600000000000001" customHeight="1" x14ac:dyDescent="0.25">
      <c r="Z6" s="7"/>
      <c r="AA6" s="2"/>
      <c r="AB6" s="2"/>
      <c r="AC6" s="2"/>
      <c r="AD6" s="2"/>
      <c r="AE6" s="2"/>
    </row>
    <row r="7" spans="1:31" ht="18.600000000000001" customHeight="1" x14ac:dyDescent="0.25">
      <c r="A7" s="32" t="s">
        <v>27</v>
      </c>
      <c r="I7" s="87" t="s">
        <v>28</v>
      </c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7"/>
      <c r="AA7" s="2"/>
      <c r="AB7" s="2"/>
      <c r="AC7" s="2"/>
      <c r="AD7" s="2"/>
      <c r="AE7" s="2"/>
    </row>
    <row r="8" spans="1:31" ht="18.600000000000001" customHeight="1" x14ac:dyDescent="0.25"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2"/>
      <c r="AA8" s="2"/>
      <c r="AB8" s="2"/>
      <c r="AC8" s="2"/>
      <c r="AD8" s="2"/>
      <c r="AE8" s="2"/>
    </row>
    <row r="9" spans="1:31" ht="18.600000000000001" customHeight="1" x14ac:dyDescent="0.25"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2"/>
      <c r="AA9" s="2"/>
      <c r="AB9" s="2"/>
      <c r="AC9" s="2"/>
      <c r="AD9" s="2"/>
      <c r="AE9" s="2"/>
    </row>
    <row r="10" spans="1:31" ht="18.600000000000001" customHeight="1" x14ac:dyDescent="0.25">
      <c r="B10" s="29"/>
      <c r="C10" s="29"/>
      <c r="D10" s="29"/>
      <c r="E10" s="29"/>
      <c r="F10" s="29"/>
      <c r="G10" s="29"/>
      <c r="H10" s="30"/>
      <c r="I10" s="30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2"/>
      <c r="AA10" s="2"/>
      <c r="AB10" s="2"/>
      <c r="AC10" s="2"/>
      <c r="AD10" s="2"/>
      <c r="AE10" s="2"/>
    </row>
    <row r="11" spans="1:31" ht="18.600000000000001" customHeight="1" x14ac:dyDescent="0.25">
      <c r="A11" s="33" t="s">
        <v>24</v>
      </c>
      <c r="B11" s="29"/>
      <c r="C11" s="29"/>
      <c r="D11" s="29"/>
      <c r="E11" s="29"/>
      <c r="F11" s="29"/>
      <c r="G11" s="29"/>
      <c r="H11" s="30"/>
      <c r="I11" s="30"/>
      <c r="J11" s="30"/>
      <c r="M11" s="99" t="s">
        <v>26</v>
      </c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</row>
    <row r="13" spans="1:31" ht="18.600000000000001" customHeight="1" x14ac:dyDescent="0.25">
      <c r="A13" s="28"/>
      <c r="B13" s="29"/>
      <c r="C13" s="29"/>
      <c r="D13" s="29"/>
      <c r="E13" s="29"/>
      <c r="F13" s="29"/>
      <c r="G13" s="29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</row>
    <row r="14" spans="1:31" ht="18.600000000000001" customHeight="1" x14ac:dyDescent="0.25">
      <c r="A14" s="33" t="s">
        <v>25</v>
      </c>
      <c r="B14" s="29"/>
      <c r="C14" s="29"/>
      <c r="D14" s="29"/>
      <c r="E14" s="29"/>
      <c r="F14" s="29"/>
      <c r="G14" s="29"/>
      <c r="H14" s="31"/>
      <c r="I14" s="31"/>
      <c r="J14" s="31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</row>
    <row r="17" spans="2:26" ht="18.600000000000001" customHeight="1" x14ac:dyDescent="0.3">
      <c r="E17" s="73" t="s">
        <v>12</v>
      </c>
      <c r="F17" s="73"/>
      <c r="G17" s="73"/>
      <c r="H17" s="73"/>
      <c r="I17" s="73"/>
      <c r="J17" s="73"/>
      <c r="K17" s="73"/>
      <c r="L17" s="73"/>
      <c r="M17" s="73"/>
      <c r="N17" s="89">
        <f>(N21+N19)/2</f>
        <v>6</v>
      </c>
      <c r="O17" s="90"/>
      <c r="P17" s="90"/>
      <c r="Q17" s="90"/>
      <c r="R17" s="90"/>
      <c r="S17" s="91" t="s">
        <v>13</v>
      </c>
      <c r="T17" s="91"/>
      <c r="U17" s="91"/>
      <c r="V17" s="91"/>
      <c r="W17" s="92"/>
    </row>
    <row r="18" spans="2:26" ht="18.600000000000001" customHeight="1" x14ac:dyDescent="0.3">
      <c r="E18" s="73"/>
      <c r="F18" s="73"/>
      <c r="G18" s="73"/>
      <c r="H18" s="73"/>
      <c r="I18" s="73"/>
      <c r="J18" s="73"/>
      <c r="K18" s="73"/>
      <c r="L18" s="73"/>
      <c r="M18" s="73"/>
      <c r="N18" s="93"/>
      <c r="O18" s="94"/>
      <c r="P18" s="94"/>
      <c r="Q18" s="94"/>
      <c r="R18" s="94"/>
      <c r="S18" s="34"/>
      <c r="T18" s="34"/>
      <c r="U18" s="34"/>
      <c r="V18" s="34"/>
      <c r="W18" s="35"/>
    </row>
    <row r="19" spans="2:26" ht="18.600000000000001" customHeight="1" x14ac:dyDescent="0.3">
      <c r="E19" s="73" t="s">
        <v>14</v>
      </c>
      <c r="F19" s="73"/>
      <c r="G19" s="73"/>
      <c r="H19" s="73"/>
      <c r="I19" s="73"/>
      <c r="J19" s="73"/>
      <c r="K19" s="73"/>
      <c r="L19" s="73"/>
      <c r="M19" s="73"/>
      <c r="N19" s="75">
        <v>5.5</v>
      </c>
      <c r="O19" s="76"/>
      <c r="P19" s="76"/>
      <c r="Q19" s="76"/>
      <c r="R19" s="76"/>
      <c r="S19" s="77" t="str">
        <f>S17</f>
        <v>мг/мл</v>
      </c>
      <c r="T19" s="77"/>
      <c r="U19" s="77"/>
      <c r="V19" s="77"/>
      <c r="W19" s="78"/>
    </row>
    <row r="20" spans="2:26" ht="18.600000000000001" customHeight="1" x14ac:dyDescent="0.3">
      <c r="E20" s="73"/>
      <c r="F20" s="73"/>
      <c r="G20" s="73"/>
      <c r="H20" s="73"/>
      <c r="I20" s="73"/>
      <c r="J20" s="73"/>
      <c r="K20" s="73"/>
      <c r="L20" s="73"/>
      <c r="M20" s="73"/>
      <c r="N20" s="93"/>
      <c r="O20" s="94"/>
      <c r="P20" s="94"/>
      <c r="Q20" s="94"/>
      <c r="R20" s="94"/>
      <c r="S20" s="34"/>
      <c r="T20" s="34"/>
      <c r="U20" s="34"/>
      <c r="V20" s="34"/>
      <c r="W20" s="35"/>
      <c r="X20" s="2"/>
      <c r="Y20" s="2"/>
      <c r="Z20" s="2"/>
    </row>
    <row r="21" spans="2:26" ht="18.600000000000001" customHeight="1" x14ac:dyDescent="0.3">
      <c r="E21" s="73" t="s">
        <v>15</v>
      </c>
      <c r="F21" s="73"/>
      <c r="G21" s="73"/>
      <c r="H21" s="73"/>
      <c r="I21" s="73"/>
      <c r="J21" s="73"/>
      <c r="K21" s="73"/>
      <c r="L21" s="73"/>
      <c r="M21" s="73"/>
      <c r="N21" s="75">
        <v>6.5</v>
      </c>
      <c r="O21" s="76"/>
      <c r="P21" s="76"/>
      <c r="Q21" s="76"/>
      <c r="R21" s="76"/>
      <c r="S21" s="77" t="str">
        <f>S17</f>
        <v>мг/мл</v>
      </c>
      <c r="T21" s="77"/>
      <c r="U21" s="77"/>
      <c r="V21" s="77"/>
      <c r="W21" s="78"/>
      <c r="X21" s="2"/>
      <c r="Y21" s="2"/>
      <c r="Z21" s="2"/>
    </row>
    <row r="22" spans="2:26" ht="18.600000000000001" customHeight="1" x14ac:dyDescent="0.3">
      <c r="E22" s="73"/>
      <c r="F22" s="73"/>
      <c r="G22" s="73"/>
      <c r="H22" s="73"/>
      <c r="I22" s="73"/>
      <c r="J22" s="73"/>
      <c r="K22" s="73"/>
      <c r="L22" s="73"/>
      <c r="M22" s="73"/>
      <c r="N22" s="79">
        <f>N21</f>
        <v>6.5</v>
      </c>
      <c r="O22" s="80"/>
      <c r="P22" s="80"/>
      <c r="Q22" s="80"/>
      <c r="R22" s="80"/>
      <c r="S22" s="34"/>
      <c r="T22" s="34"/>
      <c r="U22" s="34"/>
      <c r="V22" s="34"/>
      <c r="W22" s="35"/>
      <c r="X22" s="2"/>
      <c r="Y22" s="2"/>
      <c r="Z22" s="2"/>
    </row>
    <row r="23" spans="2:26" ht="18.600000000000001" customHeight="1" x14ac:dyDescent="0.25">
      <c r="E23" s="73" t="s">
        <v>21</v>
      </c>
      <c r="F23" s="73"/>
      <c r="G23" s="73"/>
      <c r="H23" s="73"/>
      <c r="I23" s="73"/>
      <c r="J23" s="73"/>
      <c r="K23" s="73"/>
      <c r="L23" s="73"/>
      <c r="M23" s="73"/>
      <c r="N23" s="81">
        <v>25</v>
      </c>
      <c r="O23" s="82"/>
      <c r="P23" s="82"/>
      <c r="Q23" s="82"/>
      <c r="R23" s="82"/>
      <c r="S23" s="82"/>
      <c r="T23" s="82"/>
      <c r="U23" s="82"/>
      <c r="V23" s="82"/>
      <c r="W23" s="83"/>
      <c r="X23" s="2"/>
      <c r="Y23" s="2"/>
      <c r="Z23" s="2"/>
    </row>
    <row r="24" spans="2:26" ht="18.600000000000001" customHeight="1" x14ac:dyDescent="0.25">
      <c r="E24" s="73"/>
      <c r="F24" s="73"/>
      <c r="G24" s="73"/>
      <c r="H24" s="73"/>
      <c r="I24" s="73"/>
      <c r="J24" s="73"/>
      <c r="K24" s="73"/>
      <c r="L24" s="73"/>
      <c r="M24" s="73"/>
      <c r="N24" s="84"/>
      <c r="O24" s="85"/>
      <c r="P24" s="85"/>
      <c r="Q24" s="85"/>
      <c r="R24" s="85"/>
      <c r="S24" s="85"/>
      <c r="T24" s="85"/>
      <c r="U24" s="85"/>
      <c r="V24" s="85"/>
      <c r="W24" s="86"/>
      <c r="X24" s="2"/>
      <c r="Y24" s="2"/>
      <c r="Z24" s="2"/>
    </row>
    <row r="25" spans="2:26" ht="18.600000000000001" customHeight="1" x14ac:dyDescent="0.25">
      <c r="E25" s="73" t="s">
        <v>10</v>
      </c>
      <c r="F25" s="73"/>
      <c r="G25" s="73"/>
      <c r="H25" s="73"/>
      <c r="I25" s="73"/>
      <c r="J25" s="73"/>
      <c r="K25" s="73"/>
      <c r="L25" s="73"/>
      <c r="M25" s="73"/>
      <c r="N25" s="74">
        <f>AVERAGE(M43:Q67)</f>
        <v>5.944</v>
      </c>
      <c r="O25" s="74"/>
      <c r="P25" s="74"/>
      <c r="Q25" s="74"/>
      <c r="R25" s="74"/>
      <c r="S25" s="74"/>
      <c r="T25" s="74"/>
      <c r="U25" s="74"/>
      <c r="V25" s="74"/>
      <c r="W25" s="74"/>
      <c r="X25" s="2"/>
      <c r="Y25" s="2"/>
      <c r="Z25" s="2"/>
    </row>
    <row r="26" spans="2:26" ht="18.600000000000001" customHeight="1" x14ac:dyDescent="0.25">
      <c r="E26" s="73"/>
      <c r="F26" s="73"/>
      <c r="G26" s="73"/>
      <c r="H26" s="73"/>
      <c r="I26" s="73"/>
      <c r="J26" s="73"/>
      <c r="K26" s="73"/>
      <c r="L26" s="73"/>
      <c r="M26" s="73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2"/>
      <c r="Y26" s="2"/>
      <c r="Z26" s="2"/>
    </row>
    <row r="27" spans="2:26" ht="18.600000000000001" customHeight="1" x14ac:dyDescent="0.25">
      <c r="E27" s="73" t="s">
        <v>11</v>
      </c>
      <c r="F27" s="73"/>
      <c r="G27" s="73"/>
      <c r="H27" s="73"/>
      <c r="I27" s="73"/>
      <c r="J27" s="73"/>
      <c r="K27" s="73"/>
      <c r="L27" s="73"/>
      <c r="M27" s="73"/>
      <c r="N27" s="74">
        <f>_xlfn.STDEV.S(M43:Q67)</f>
        <v>0.14165686240583841</v>
      </c>
      <c r="O27" s="74"/>
      <c r="P27" s="74"/>
      <c r="Q27" s="74"/>
      <c r="R27" s="74"/>
      <c r="S27" s="74"/>
      <c r="T27" s="74"/>
      <c r="U27" s="74"/>
      <c r="V27" s="74"/>
      <c r="W27" s="74"/>
      <c r="X27" s="2"/>
      <c r="Y27" s="2"/>
      <c r="Z27" s="2"/>
    </row>
    <row r="28" spans="2:26" ht="18.600000000000001" customHeight="1" x14ac:dyDescent="0.25">
      <c r="E28" s="73"/>
      <c r="F28" s="73"/>
      <c r="G28" s="73"/>
      <c r="H28" s="73"/>
      <c r="I28" s="73"/>
      <c r="J28" s="73"/>
      <c r="K28" s="73"/>
      <c r="L28" s="73"/>
      <c r="M28" s="73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2"/>
      <c r="Y28" s="2"/>
      <c r="Z28" s="2"/>
    </row>
    <row r="29" spans="2:26" ht="18.600000000000001" customHeight="1" x14ac:dyDescent="0.25">
      <c r="T29" s="2"/>
      <c r="U29" s="2"/>
      <c r="V29" s="2"/>
      <c r="W29" s="2"/>
      <c r="X29" s="2"/>
      <c r="Y29" s="2"/>
      <c r="Z29" s="2"/>
    </row>
    <row r="30" spans="2:26" ht="18.600000000000001" customHeight="1" x14ac:dyDescent="0.25">
      <c r="T30" s="2"/>
      <c r="U30" s="2"/>
      <c r="V30" s="2"/>
      <c r="W30" s="2"/>
      <c r="X30" s="2"/>
      <c r="Y30" s="2"/>
      <c r="Z30" s="2"/>
    </row>
    <row r="31" spans="2:26" ht="18.600000000000001" customHeight="1" x14ac:dyDescent="0.25">
      <c r="T31" s="2"/>
      <c r="U31" s="2"/>
      <c r="V31" s="2"/>
      <c r="W31" s="2"/>
      <c r="X31" s="2"/>
      <c r="Y31" s="2"/>
      <c r="Z31" s="2"/>
    </row>
    <row r="32" spans="2:26" ht="18.600000000000001" customHeight="1" x14ac:dyDescent="0.2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2:99" ht="18.600000000000001" customHeight="1" x14ac:dyDescent="0.2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2:99" ht="18.600000000000001" customHeight="1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2:99" ht="18.600000000000001" customHeight="1" x14ac:dyDescent="0.2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2:99" ht="18.600000000000001" customHeight="1" x14ac:dyDescent="0.2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2:99" ht="18.600000000000001" customHeight="1" x14ac:dyDescent="0.2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9" spans="2:99" ht="18.600000000000001" customHeight="1" x14ac:dyDescent="0.25">
      <c r="C39" s="2"/>
      <c r="D39" s="2"/>
      <c r="E39" s="2"/>
      <c r="F39" s="2"/>
      <c r="G39" s="95" t="s">
        <v>7</v>
      </c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2"/>
      <c r="W39" s="2"/>
      <c r="X39" s="2"/>
      <c r="Y39" s="2"/>
      <c r="Z39" s="2"/>
    </row>
    <row r="40" spans="2:99" ht="18.600000000000001" customHeight="1" x14ac:dyDescent="0.25">
      <c r="AG40" s="103" t="s">
        <v>9</v>
      </c>
      <c r="AH40" s="103"/>
      <c r="AI40" s="103"/>
      <c r="AJ40" s="103"/>
      <c r="AK40" s="103"/>
      <c r="AL40" s="103"/>
      <c r="AM40" s="103"/>
      <c r="AN40" s="103"/>
      <c r="AO40" s="103"/>
      <c r="AP40" s="103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</row>
    <row r="41" spans="2:99" ht="18.600000000000001" customHeight="1" x14ac:dyDescent="0.25">
      <c r="F41" s="101" t="s">
        <v>1</v>
      </c>
      <c r="G41" s="102" t="s">
        <v>0</v>
      </c>
      <c r="H41" s="102"/>
      <c r="I41" s="102"/>
      <c r="J41" s="102"/>
      <c r="K41" s="102"/>
      <c r="L41" s="102"/>
      <c r="M41" s="104" t="s">
        <v>20</v>
      </c>
      <c r="N41" s="104"/>
      <c r="O41" s="104"/>
      <c r="P41" s="104"/>
      <c r="Q41" s="104"/>
      <c r="R41" s="104"/>
      <c r="S41" s="38"/>
      <c r="T41" s="38"/>
      <c r="U41" s="38"/>
      <c r="V41" s="38"/>
      <c r="W41" s="14"/>
      <c r="AF41" s="102" t="s">
        <v>2</v>
      </c>
      <c r="AG41" s="102"/>
      <c r="AH41" s="102"/>
      <c r="AI41" s="102"/>
      <c r="AJ41" s="102" t="s">
        <v>3</v>
      </c>
      <c r="AK41" s="102"/>
      <c r="AL41" s="102"/>
      <c r="AM41" s="102"/>
      <c r="AN41" s="102" t="s">
        <v>4</v>
      </c>
      <c r="AO41" s="102"/>
      <c r="AP41" s="102"/>
      <c r="AQ41" s="102"/>
      <c r="AR41" s="69" t="s">
        <v>31</v>
      </c>
      <c r="AS41" s="69"/>
      <c r="AT41" s="69"/>
      <c r="AU41" s="69"/>
      <c r="AV41" s="69" t="s">
        <v>32</v>
      </c>
      <c r="AW41" s="69"/>
      <c r="AX41" s="69"/>
      <c r="AY41" s="69"/>
      <c r="AZ41" s="69" t="s">
        <v>33</v>
      </c>
      <c r="BA41" s="69"/>
      <c r="BB41" s="69"/>
      <c r="BC41" s="69"/>
      <c r="BD41" s="69" t="s">
        <v>31</v>
      </c>
      <c r="BE41" s="69"/>
      <c r="BF41" s="69"/>
      <c r="BG41" s="69"/>
      <c r="BH41" s="69" t="s">
        <v>32</v>
      </c>
      <c r="BI41" s="69"/>
      <c r="BJ41" s="69"/>
      <c r="BK41" s="69"/>
      <c r="BL41" s="69" t="s">
        <v>33</v>
      </c>
      <c r="BM41" s="69"/>
      <c r="BN41" s="69"/>
      <c r="BO41" s="69"/>
    </row>
    <row r="42" spans="2:99" ht="18.600000000000001" customHeight="1" x14ac:dyDescent="0.25">
      <c r="F42" s="101"/>
      <c r="G42" s="102"/>
      <c r="H42" s="102"/>
      <c r="I42" s="102"/>
      <c r="J42" s="102"/>
      <c r="K42" s="102"/>
      <c r="L42" s="102"/>
      <c r="M42" s="104"/>
      <c r="N42" s="104"/>
      <c r="O42" s="104"/>
      <c r="P42" s="104"/>
      <c r="Q42" s="104"/>
      <c r="R42" s="104"/>
      <c r="S42" s="38"/>
      <c r="T42" s="38"/>
      <c r="U42" s="38"/>
      <c r="V42" s="38"/>
      <c r="W42" s="14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</row>
    <row r="43" spans="2:99" ht="18.600000000000001" customHeight="1" x14ac:dyDescent="0.25">
      <c r="F43" s="10">
        <v>1</v>
      </c>
      <c r="G43" s="55">
        <v>258</v>
      </c>
      <c r="H43" s="55"/>
      <c r="I43" s="55"/>
      <c r="J43" s="55"/>
      <c r="K43" s="55"/>
      <c r="L43" s="55"/>
      <c r="M43" s="61">
        <v>5.8</v>
      </c>
      <c r="N43" s="62"/>
      <c r="O43" s="62"/>
      <c r="P43" s="62"/>
      <c r="Q43" s="62"/>
      <c r="R43" s="63"/>
      <c r="S43" s="6"/>
      <c r="T43" s="6"/>
      <c r="U43" s="6"/>
      <c r="V43" s="6"/>
      <c r="W43" s="15"/>
      <c r="AB43" s="55">
        <f>(M43-$AK$158)^2</f>
        <v>2.0736000000000036E-2</v>
      </c>
      <c r="AC43" s="55"/>
      <c r="AD43" s="55"/>
      <c r="AF43" s="54">
        <f t="shared" ref="AF43:AF67" si="0">$N$17</f>
        <v>6</v>
      </c>
      <c r="AG43" s="54"/>
      <c r="AH43" s="54"/>
      <c r="AI43" s="54"/>
      <c r="AJ43" s="54">
        <f t="shared" ref="AJ43:AJ67" si="1">$N$21</f>
        <v>6.5</v>
      </c>
      <c r="AK43" s="54"/>
      <c r="AL43" s="54"/>
      <c r="AM43" s="54"/>
      <c r="AN43" s="54">
        <f t="shared" ref="AN43:AN67" si="2">$N$19</f>
        <v>5.5</v>
      </c>
      <c r="AO43" s="54"/>
      <c r="AP43" s="54"/>
      <c r="AQ43" s="54"/>
      <c r="AR43" s="54">
        <f>AF43+$AU$71</f>
        <v>6.1416568624058385</v>
      </c>
      <c r="AS43" s="54"/>
      <c r="AT43" s="54"/>
      <c r="AU43" s="54"/>
      <c r="AV43" s="54">
        <f>AR43+$AU$71</f>
        <v>6.283313724811677</v>
      </c>
      <c r="AW43" s="54"/>
      <c r="AX43" s="54"/>
      <c r="AY43" s="54"/>
      <c r="AZ43" s="54">
        <f>AV43+$AU$71</f>
        <v>6.4249705872175156</v>
      </c>
      <c r="BA43" s="54"/>
      <c r="BB43" s="54"/>
      <c r="BC43" s="54"/>
      <c r="BD43" s="54">
        <f>AF43-$AU$71</f>
        <v>5.8583431375941615</v>
      </c>
      <c r="BE43" s="54"/>
      <c r="BF43" s="54"/>
      <c r="BG43" s="54"/>
      <c r="BH43" s="54">
        <f>BD43-$AU$71</f>
        <v>5.716686275188323</v>
      </c>
      <c r="BI43" s="54"/>
      <c r="BJ43" s="54"/>
      <c r="BK43" s="54"/>
      <c r="BL43" s="54">
        <f>BH43-$AU$71</f>
        <v>5.5750294127824844</v>
      </c>
      <c r="BM43" s="54"/>
      <c r="BN43" s="54"/>
      <c r="BO43" s="54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</row>
    <row r="44" spans="2:99" ht="18.600000000000001" customHeight="1" x14ac:dyDescent="0.25">
      <c r="F44" s="10">
        <v>2</v>
      </c>
      <c r="G44" s="55">
        <v>259</v>
      </c>
      <c r="H44" s="55"/>
      <c r="I44" s="55"/>
      <c r="J44" s="55"/>
      <c r="K44" s="55"/>
      <c r="L44" s="55"/>
      <c r="M44" s="61">
        <v>6.1</v>
      </c>
      <c r="N44" s="62"/>
      <c r="O44" s="62"/>
      <c r="P44" s="62"/>
      <c r="Q44" s="62"/>
      <c r="R44" s="63"/>
      <c r="S44" s="6"/>
      <c r="T44" s="6"/>
      <c r="U44" s="6"/>
      <c r="V44" s="6"/>
      <c r="W44" s="15"/>
      <c r="AB44" s="55">
        <f t="shared" ref="AB44:AB67" si="3">(M44-$AK$158)^2</f>
        <v>2.4335999999999906E-2</v>
      </c>
      <c r="AC44" s="55"/>
      <c r="AD44" s="55"/>
      <c r="AF44" s="54">
        <f t="shared" si="0"/>
        <v>6</v>
      </c>
      <c r="AG44" s="54"/>
      <c r="AH44" s="54"/>
      <c r="AI44" s="54"/>
      <c r="AJ44" s="54">
        <f t="shared" si="1"/>
        <v>6.5</v>
      </c>
      <c r="AK44" s="54"/>
      <c r="AL44" s="54"/>
      <c r="AM44" s="54"/>
      <c r="AN44" s="54">
        <f t="shared" si="2"/>
        <v>5.5</v>
      </c>
      <c r="AO44" s="54"/>
      <c r="AP44" s="54"/>
      <c r="AQ44" s="54"/>
      <c r="AR44" s="54">
        <f t="shared" ref="AR44:AR67" si="4">AF44+$AU$71</f>
        <v>6.1416568624058385</v>
      </c>
      <c r="AS44" s="54"/>
      <c r="AT44" s="54"/>
      <c r="AU44" s="54"/>
      <c r="AV44" s="54">
        <f t="shared" ref="AV44:AV67" si="5">AR44+$AU$71</f>
        <v>6.283313724811677</v>
      </c>
      <c r="AW44" s="54"/>
      <c r="AX44" s="54"/>
      <c r="AY44" s="54"/>
      <c r="AZ44" s="54">
        <f t="shared" ref="AZ44:AZ67" si="6">AV44+$AU$71</f>
        <v>6.4249705872175156</v>
      </c>
      <c r="BA44" s="54"/>
      <c r="BB44" s="54"/>
      <c r="BC44" s="54"/>
      <c r="BD44" s="54">
        <f t="shared" ref="BD44:BD67" si="7">AF44-$AU$71</f>
        <v>5.8583431375941615</v>
      </c>
      <c r="BE44" s="54"/>
      <c r="BF44" s="54"/>
      <c r="BG44" s="54"/>
      <c r="BH44" s="54">
        <f t="shared" ref="BH44:BH67" si="8">BD44-$AU$71</f>
        <v>5.716686275188323</v>
      </c>
      <c r="BI44" s="54"/>
      <c r="BJ44" s="54"/>
      <c r="BK44" s="54"/>
      <c r="BL44" s="54">
        <f t="shared" ref="BL44:BL67" si="9">BH44-$AU$71</f>
        <v>5.5750294127824844</v>
      </c>
      <c r="BM44" s="54"/>
      <c r="BN44" s="54"/>
      <c r="BO44" s="54"/>
    </row>
    <row r="45" spans="2:99" ht="18.600000000000001" customHeight="1" x14ac:dyDescent="0.25">
      <c r="F45" s="10">
        <v>3</v>
      </c>
      <c r="G45" s="55">
        <v>260</v>
      </c>
      <c r="H45" s="55"/>
      <c r="I45" s="55"/>
      <c r="J45" s="55"/>
      <c r="K45" s="55"/>
      <c r="L45" s="55"/>
      <c r="M45" s="61">
        <v>6</v>
      </c>
      <c r="N45" s="62"/>
      <c r="O45" s="62"/>
      <c r="P45" s="62"/>
      <c r="Q45" s="62"/>
      <c r="R45" s="63"/>
      <c r="S45" s="6"/>
      <c r="T45" s="6"/>
      <c r="U45" s="6"/>
      <c r="V45" s="6"/>
      <c r="W45" s="15"/>
      <c r="AB45" s="55">
        <f t="shared" si="3"/>
        <v>3.1360000000000055E-3</v>
      </c>
      <c r="AC45" s="55"/>
      <c r="AD45" s="55"/>
      <c r="AF45" s="54">
        <f t="shared" si="0"/>
        <v>6</v>
      </c>
      <c r="AG45" s="54"/>
      <c r="AH45" s="54"/>
      <c r="AI45" s="54"/>
      <c r="AJ45" s="54">
        <f t="shared" si="1"/>
        <v>6.5</v>
      </c>
      <c r="AK45" s="54"/>
      <c r="AL45" s="54"/>
      <c r="AM45" s="54"/>
      <c r="AN45" s="54">
        <f t="shared" si="2"/>
        <v>5.5</v>
      </c>
      <c r="AO45" s="54"/>
      <c r="AP45" s="54"/>
      <c r="AQ45" s="54"/>
      <c r="AR45" s="54">
        <f t="shared" si="4"/>
        <v>6.1416568624058385</v>
      </c>
      <c r="AS45" s="54"/>
      <c r="AT45" s="54"/>
      <c r="AU45" s="54"/>
      <c r="AV45" s="54">
        <f t="shared" si="5"/>
        <v>6.283313724811677</v>
      </c>
      <c r="AW45" s="54"/>
      <c r="AX45" s="54"/>
      <c r="AY45" s="54"/>
      <c r="AZ45" s="54">
        <f t="shared" si="6"/>
        <v>6.4249705872175156</v>
      </c>
      <c r="BA45" s="54"/>
      <c r="BB45" s="54"/>
      <c r="BC45" s="54"/>
      <c r="BD45" s="54">
        <f t="shared" si="7"/>
        <v>5.8583431375941615</v>
      </c>
      <c r="BE45" s="54"/>
      <c r="BF45" s="54"/>
      <c r="BG45" s="54"/>
      <c r="BH45" s="54">
        <f t="shared" si="8"/>
        <v>5.716686275188323</v>
      </c>
      <c r="BI45" s="54"/>
      <c r="BJ45" s="54"/>
      <c r="BK45" s="54"/>
      <c r="BL45" s="54">
        <f t="shared" si="9"/>
        <v>5.5750294127824844</v>
      </c>
      <c r="BM45" s="54"/>
      <c r="BN45" s="54"/>
      <c r="BO45" s="54"/>
    </row>
    <row r="46" spans="2:99" ht="18.600000000000001" customHeight="1" x14ac:dyDescent="0.25">
      <c r="F46" s="10">
        <v>4</v>
      </c>
      <c r="G46" s="55">
        <v>261</v>
      </c>
      <c r="H46" s="55"/>
      <c r="I46" s="55"/>
      <c r="J46" s="55"/>
      <c r="K46" s="55"/>
      <c r="L46" s="55"/>
      <c r="M46" s="61">
        <v>6</v>
      </c>
      <c r="N46" s="62"/>
      <c r="O46" s="62"/>
      <c r="P46" s="62"/>
      <c r="Q46" s="62"/>
      <c r="R46" s="63"/>
      <c r="S46" s="6"/>
      <c r="T46" s="6"/>
      <c r="U46" s="6"/>
      <c r="V46" s="6"/>
      <c r="W46" s="15"/>
      <c r="AB46" s="55">
        <f t="shared" si="3"/>
        <v>3.1360000000000055E-3</v>
      </c>
      <c r="AC46" s="55"/>
      <c r="AD46" s="55"/>
      <c r="AF46" s="54">
        <f t="shared" si="0"/>
        <v>6</v>
      </c>
      <c r="AG46" s="54"/>
      <c r="AH46" s="54"/>
      <c r="AI46" s="54"/>
      <c r="AJ46" s="54">
        <f t="shared" si="1"/>
        <v>6.5</v>
      </c>
      <c r="AK46" s="54"/>
      <c r="AL46" s="54"/>
      <c r="AM46" s="54"/>
      <c r="AN46" s="54">
        <f t="shared" si="2"/>
        <v>5.5</v>
      </c>
      <c r="AO46" s="54"/>
      <c r="AP46" s="54"/>
      <c r="AQ46" s="54"/>
      <c r="AR46" s="54">
        <f t="shared" si="4"/>
        <v>6.1416568624058385</v>
      </c>
      <c r="AS46" s="54"/>
      <c r="AT46" s="54"/>
      <c r="AU46" s="54"/>
      <c r="AV46" s="54">
        <f t="shared" si="5"/>
        <v>6.283313724811677</v>
      </c>
      <c r="AW46" s="54"/>
      <c r="AX46" s="54"/>
      <c r="AY46" s="54"/>
      <c r="AZ46" s="54">
        <f t="shared" si="6"/>
        <v>6.4249705872175156</v>
      </c>
      <c r="BA46" s="54"/>
      <c r="BB46" s="54"/>
      <c r="BC46" s="54"/>
      <c r="BD46" s="54">
        <f t="shared" si="7"/>
        <v>5.8583431375941615</v>
      </c>
      <c r="BE46" s="54"/>
      <c r="BF46" s="54"/>
      <c r="BG46" s="54"/>
      <c r="BH46" s="54">
        <f t="shared" si="8"/>
        <v>5.716686275188323</v>
      </c>
      <c r="BI46" s="54"/>
      <c r="BJ46" s="54"/>
      <c r="BK46" s="54"/>
      <c r="BL46" s="54">
        <f t="shared" si="9"/>
        <v>5.5750294127824844</v>
      </c>
      <c r="BM46" s="54"/>
      <c r="BN46" s="54"/>
      <c r="BO46" s="54"/>
    </row>
    <row r="47" spans="2:99" ht="18.600000000000001" customHeight="1" x14ac:dyDescent="0.25">
      <c r="F47" s="10">
        <v>5</v>
      </c>
      <c r="G47" s="55">
        <v>262</v>
      </c>
      <c r="H47" s="55"/>
      <c r="I47" s="55"/>
      <c r="J47" s="55"/>
      <c r="K47" s="55"/>
      <c r="L47" s="55"/>
      <c r="M47" s="61">
        <v>5.9</v>
      </c>
      <c r="N47" s="62"/>
      <c r="O47" s="62"/>
      <c r="P47" s="62"/>
      <c r="Q47" s="62"/>
      <c r="R47" s="63"/>
      <c r="S47" s="6"/>
      <c r="T47" s="6"/>
      <c r="U47" s="6"/>
      <c r="V47" s="6"/>
      <c r="W47" s="15"/>
      <c r="AB47" s="55">
        <f t="shared" si="3"/>
        <v>1.9359999999999644E-3</v>
      </c>
      <c r="AC47" s="55"/>
      <c r="AD47" s="55"/>
      <c r="AF47" s="54">
        <f t="shared" si="0"/>
        <v>6</v>
      </c>
      <c r="AG47" s="54"/>
      <c r="AH47" s="54"/>
      <c r="AI47" s="54"/>
      <c r="AJ47" s="54">
        <f t="shared" si="1"/>
        <v>6.5</v>
      </c>
      <c r="AK47" s="54"/>
      <c r="AL47" s="54"/>
      <c r="AM47" s="54"/>
      <c r="AN47" s="54">
        <f t="shared" si="2"/>
        <v>5.5</v>
      </c>
      <c r="AO47" s="54"/>
      <c r="AP47" s="54"/>
      <c r="AQ47" s="54"/>
      <c r="AR47" s="54">
        <f t="shared" si="4"/>
        <v>6.1416568624058385</v>
      </c>
      <c r="AS47" s="54"/>
      <c r="AT47" s="54"/>
      <c r="AU47" s="54"/>
      <c r="AV47" s="54">
        <f t="shared" si="5"/>
        <v>6.283313724811677</v>
      </c>
      <c r="AW47" s="54"/>
      <c r="AX47" s="54"/>
      <c r="AY47" s="54"/>
      <c r="AZ47" s="54">
        <f t="shared" si="6"/>
        <v>6.4249705872175156</v>
      </c>
      <c r="BA47" s="54"/>
      <c r="BB47" s="54"/>
      <c r="BC47" s="54"/>
      <c r="BD47" s="54">
        <f t="shared" si="7"/>
        <v>5.8583431375941615</v>
      </c>
      <c r="BE47" s="54"/>
      <c r="BF47" s="54"/>
      <c r="BG47" s="54"/>
      <c r="BH47" s="54">
        <f t="shared" si="8"/>
        <v>5.716686275188323</v>
      </c>
      <c r="BI47" s="54"/>
      <c r="BJ47" s="54"/>
      <c r="BK47" s="54"/>
      <c r="BL47" s="54">
        <f t="shared" si="9"/>
        <v>5.5750294127824844</v>
      </c>
      <c r="BM47" s="54"/>
      <c r="BN47" s="54"/>
      <c r="BO47" s="54"/>
    </row>
    <row r="48" spans="2:99" ht="18.600000000000001" customHeight="1" x14ac:dyDescent="0.25">
      <c r="F48" s="10">
        <v>6</v>
      </c>
      <c r="G48" s="55">
        <v>263</v>
      </c>
      <c r="H48" s="55"/>
      <c r="I48" s="55"/>
      <c r="J48" s="55"/>
      <c r="K48" s="55"/>
      <c r="L48" s="55"/>
      <c r="M48" s="61">
        <v>6.2</v>
      </c>
      <c r="N48" s="62"/>
      <c r="O48" s="62"/>
      <c r="P48" s="62"/>
      <c r="Q48" s="62"/>
      <c r="R48" s="63"/>
      <c r="S48" s="6"/>
      <c r="T48" s="6"/>
      <c r="U48" s="6"/>
      <c r="V48" s="6"/>
      <c r="W48" s="15"/>
      <c r="AB48" s="55">
        <f t="shared" si="3"/>
        <v>6.5536000000000122E-2</v>
      </c>
      <c r="AC48" s="55"/>
      <c r="AD48" s="55"/>
      <c r="AF48" s="54">
        <f t="shared" si="0"/>
        <v>6</v>
      </c>
      <c r="AG48" s="54"/>
      <c r="AH48" s="54"/>
      <c r="AI48" s="54"/>
      <c r="AJ48" s="54">
        <f t="shared" si="1"/>
        <v>6.5</v>
      </c>
      <c r="AK48" s="54"/>
      <c r="AL48" s="54"/>
      <c r="AM48" s="54"/>
      <c r="AN48" s="54">
        <f t="shared" si="2"/>
        <v>5.5</v>
      </c>
      <c r="AO48" s="54"/>
      <c r="AP48" s="54"/>
      <c r="AQ48" s="54"/>
      <c r="AR48" s="54">
        <f t="shared" si="4"/>
        <v>6.1416568624058385</v>
      </c>
      <c r="AS48" s="54"/>
      <c r="AT48" s="54"/>
      <c r="AU48" s="54"/>
      <c r="AV48" s="54">
        <f t="shared" si="5"/>
        <v>6.283313724811677</v>
      </c>
      <c r="AW48" s="54"/>
      <c r="AX48" s="54"/>
      <c r="AY48" s="54"/>
      <c r="AZ48" s="54">
        <f t="shared" si="6"/>
        <v>6.4249705872175156</v>
      </c>
      <c r="BA48" s="54"/>
      <c r="BB48" s="54"/>
      <c r="BC48" s="54"/>
      <c r="BD48" s="54">
        <f t="shared" si="7"/>
        <v>5.8583431375941615</v>
      </c>
      <c r="BE48" s="54"/>
      <c r="BF48" s="54"/>
      <c r="BG48" s="54"/>
      <c r="BH48" s="54">
        <f t="shared" si="8"/>
        <v>5.716686275188323</v>
      </c>
      <c r="BI48" s="54"/>
      <c r="BJ48" s="54"/>
      <c r="BK48" s="54"/>
      <c r="BL48" s="54">
        <f t="shared" si="9"/>
        <v>5.5750294127824844</v>
      </c>
      <c r="BM48" s="54"/>
      <c r="BN48" s="54"/>
      <c r="BO48" s="54"/>
    </row>
    <row r="49" spans="6:67" ht="18.600000000000001" customHeight="1" x14ac:dyDescent="0.25">
      <c r="F49" s="10">
        <v>7</v>
      </c>
      <c r="G49" s="55">
        <v>264</v>
      </c>
      <c r="H49" s="55"/>
      <c r="I49" s="55"/>
      <c r="J49" s="55"/>
      <c r="K49" s="55"/>
      <c r="L49" s="55"/>
      <c r="M49" s="61">
        <v>6</v>
      </c>
      <c r="N49" s="62"/>
      <c r="O49" s="62"/>
      <c r="P49" s="62"/>
      <c r="Q49" s="62"/>
      <c r="R49" s="63"/>
      <c r="S49" s="6"/>
      <c r="T49" s="6"/>
      <c r="U49" s="6"/>
      <c r="V49" s="6"/>
      <c r="W49" s="15"/>
      <c r="AB49" s="55">
        <f t="shared" si="3"/>
        <v>3.1360000000000055E-3</v>
      </c>
      <c r="AC49" s="55"/>
      <c r="AD49" s="55"/>
      <c r="AF49" s="54">
        <f t="shared" si="0"/>
        <v>6</v>
      </c>
      <c r="AG49" s="54"/>
      <c r="AH49" s="54"/>
      <c r="AI49" s="54"/>
      <c r="AJ49" s="54">
        <f t="shared" si="1"/>
        <v>6.5</v>
      </c>
      <c r="AK49" s="54"/>
      <c r="AL49" s="54"/>
      <c r="AM49" s="54"/>
      <c r="AN49" s="54">
        <f t="shared" si="2"/>
        <v>5.5</v>
      </c>
      <c r="AO49" s="54"/>
      <c r="AP49" s="54"/>
      <c r="AQ49" s="54"/>
      <c r="AR49" s="54">
        <f t="shared" si="4"/>
        <v>6.1416568624058385</v>
      </c>
      <c r="AS49" s="54"/>
      <c r="AT49" s="54"/>
      <c r="AU49" s="54"/>
      <c r="AV49" s="54">
        <f t="shared" si="5"/>
        <v>6.283313724811677</v>
      </c>
      <c r="AW49" s="54"/>
      <c r="AX49" s="54"/>
      <c r="AY49" s="54"/>
      <c r="AZ49" s="54">
        <f t="shared" si="6"/>
        <v>6.4249705872175156</v>
      </c>
      <c r="BA49" s="54"/>
      <c r="BB49" s="54"/>
      <c r="BC49" s="54"/>
      <c r="BD49" s="54">
        <f t="shared" si="7"/>
        <v>5.8583431375941615</v>
      </c>
      <c r="BE49" s="54"/>
      <c r="BF49" s="54"/>
      <c r="BG49" s="54"/>
      <c r="BH49" s="54">
        <f t="shared" si="8"/>
        <v>5.716686275188323</v>
      </c>
      <c r="BI49" s="54"/>
      <c r="BJ49" s="54"/>
      <c r="BK49" s="54"/>
      <c r="BL49" s="54">
        <f t="shared" si="9"/>
        <v>5.5750294127824844</v>
      </c>
      <c r="BM49" s="54"/>
      <c r="BN49" s="54"/>
      <c r="BO49" s="54"/>
    </row>
    <row r="50" spans="6:67" ht="18.600000000000001" customHeight="1" x14ac:dyDescent="0.25">
      <c r="F50" s="10">
        <v>8</v>
      </c>
      <c r="G50" s="55">
        <v>265</v>
      </c>
      <c r="H50" s="55"/>
      <c r="I50" s="55"/>
      <c r="J50" s="55"/>
      <c r="K50" s="55"/>
      <c r="L50" s="55"/>
      <c r="M50" s="61">
        <v>5.9</v>
      </c>
      <c r="N50" s="62"/>
      <c r="O50" s="62"/>
      <c r="P50" s="62"/>
      <c r="Q50" s="62"/>
      <c r="R50" s="63"/>
      <c r="S50" s="6"/>
      <c r="T50" s="6"/>
      <c r="U50" s="6"/>
      <c r="V50" s="6"/>
      <c r="W50" s="15"/>
      <c r="AB50" s="55">
        <f t="shared" si="3"/>
        <v>1.9359999999999644E-3</v>
      </c>
      <c r="AC50" s="55"/>
      <c r="AD50" s="55"/>
      <c r="AF50" s="54">
        <f t="shared" si="0"/>
        <v>6</v>
      </c>
      <c r="AG50" s="54"/>
      <c r="AH50" s="54"/>
      <c r="AI50" s="54"/>
      <c r="AJ50" s="54">
        <f t="shared" si="1"/>
        <v>6.5</v>
      </c>
      <c r="AK50" s="54"/>
      <c r="AL50" s="54"/>
      <c r="AM50" s="54"/>
      <c r="AN50" s="54">
        <f t="shared" si="2"/>
        <v>5.5</v>
      </c>
      <c r="AO50" s="54"/>
      <c r="AP50" s="54"/>
      <c r="AQ50" s="54"/>
      <c r="AR50" s="54">
        <f t="shared" si="4"/>
        <v>6.1416568624058385</v>
      </c>
      <c r="AS50" s="54"/>
      <c r="AT50" s="54"/>
      <c r="AU50" s="54"/>
      <c r="AV50" s="54">
        <f t="shared" si="5"/>
        <v>6.283313724811677</v>
      </c>
      <c r="AW50" s="54"/>
      <c r="AX50" s="54"/>
      <c r="AY50" s="54"/>
      <c r="AZ50" s="54">
        <f t="shared" si="6"/>
        <v>6.4249705872175156</v>
      </c>
      <c r="BA50" s="54"/>
      <c r="BB50" s="54"/>
      <c r="BC50" s="54"/>
      <c r="BD50" s="54">
        <f t="shared" si="7"/>
        <v>5.8583431375941615</v>
      </c>
      <c r="BE50" s="54"/>
      <c r="BF50" s="54"/>
      <c r="BG50" s="54"/>
      <c r="BH50" s="54">
        <f t="shared" si="8"/>
        <v>5.716686275188323</v>
      </c>
      <c r="BI50" s="54"/>
      <c r="BJ50" s="54"/>
      <c r="BK50" s="54"/>
      <c r="BL50" s="54">
        <f t="shared" si="9"/>
        <v>5.5750294127824844</v>
      </c>
      <c r="BM50" s="54"/>
      <c r="BN50" s="54"/>
      <c r="BO50" s="54"/>
    </row>
    <row r="51" spans="6:67" ht="18.600000000000001" customHeight="1" x14ac:dyDescent="0.25">
      <c r="F51" s="10">
        <v>9</v>
      </c>
      <c r="G51" s="55">
        <v>266</v>
      </c>
      <c r="H51" s="55"/>
      <c r="I51" s="55"/>
      <c r="J51" s="55"/>
      <c r="K51" s="55"/>
      <c r="L51" s="55"/>
      <c r="M51" s="61">
        <v>5.9</v>
      </c>
      <c r="N51" s="62"/>
      <c r="O51" s="62"/>
      <c r="P51" s="62"/>
      <c r="Q51" s="62"/>
      <c r="R51" s="63"/>
      <c r="S51" s="6"/>
      <c r="T51" s="6"/>
      <c r="U51" s="6"/>
      <c r="V51" s="6"/>
      <c r="W51" s="15"/>
      <c r="AB51" s="55">
        <f t="shared" si="3"/>
        <v>1.9359999999999644E-3</v>
      </c>
      <c r="AC51" s="55"/>
      <c r="AD51" s="55"/>
      <c r="AF51" s="54">
        <f t="shared" si="0"/>
        <v>6</v>
      </c>
      <c r="AG51" s="54"/>
      <c r="AH51" s="54"/>
      <c r="AI51" s="54"/>
      <c r="AJ51" s="54">
        <f t="shared" si="1"/>
        <v>6.5</v>
      </c>
      <c r="AK51" s="54"/>
      <c r="AL51" s="54"/>
      <c r="AM51" s="54"/>
      <c r="AN51" s="54">
        <f t="shared" si="2"/>
        <v>5.5</v>
      </c>
      <c r="AO51" s="54"/>
      <c r="AP51" s="54"/>
      <c r="AQ51" s="54"/>
      <c r="AR51" s="54">
        <f t="shared" si="4"/>
        <v>6.1416568624058385</v>
      </c>
      <c r="AS51" s="54"/>
      <c r="AT51" s="54"/>
      <c r="AU51" s="54"/>
      <c r="AV51" s="54">
        <f t="shared" si="5"/>
        <v>6.283313724811677</v>
      </c>
      <c r="AW51" s="54"/>
      <c r="AX51" s="54"/>
      <c r="AY51" s="54"/>
      <c r="AZ51" s="54">
        <f t="shared" si="6"/>
        <v>6.4249705872175156</v>
      </c>
      <c r="BA51" s="54"/>
      <c r="BB51" s="54"/>
      <c r="BC51" s="54"/>
      <c r="BD51" s="54">
        <f t="shared" si="7"/>
        <v>5.8583431375941615</v>
      </c>
      <c r="BE51" s="54"/>
      <c r="BF51" s="54"/>
      <c r="BG51" s="54"/>
      <c r="BH51" s="54">
        <f t="shared" si="8"/>
        <v>5.716686275188323</v>
      </c>
      <c r="BI51" s="54"/>
      <c r="BJ51" s="54"/>
      <c r="BK51" s="54"/>
      <c r="BL51" s="54">
        <f t="shared" si="9"/>
        <v>5.5750294127824844</v>
      </c>
      <c r="BM51" s="54"/>
      <c r="BN51" s="54"/>
      <c r="BO51" s="54"/>
    </row>
    <row r="52" spans="6:67" ht="18.600000000000001" customHeight="1" x14ac:dyDescent="0.25">
      <c r="F52" s="10">
        <v>10</v>
      </c>
      <c r="G52" s="55">
        <v>267</v>
      </c>
      <c r="H52" s="55"/>
      <c r="I52" s="55"/>
      <c r="J52" s="55"/>
      <c r="K52" s="55"/>
      <c r="L52" s="55"/>
      <c r="M52" s="61">
        <v>5.6</v>
      </c>
      <c r="N52" s="62"/>
      <c r="O52" s="62"/>
      <c r="P52" s="62"/>
      <c r="Q52" s="62"/>
      <c r="R52" s="63"/>
      <c r="S52" s="6"/>
      <c r="T52" s="6"/>
      <c r="U52" s="6"/>
      <c r="V52" s="6"/>
      <c r="W52" s="15"/>
      <c r="AB52" s="55">
        <f t="shared" si="3"/>
        <v>0.1183360000000002</v>
      </c>
      <c r="AC52" s="55"/>
      <c r="AD52" s="55"/>
      <c r="AF52" s="54">
        <f t="shared" si="0"/>
        <v>6</v>
      </c>
      <c r="AG52" s="54"/>
      <c r="AH52" s="54"/>
      <c r="AI52" s="54"/>
      <c r="AJ52" s="54">
        <f t="shared" si="1"/>
        <v>6.5</v>
      </c>
      <c r="AK52" s="54"/>
      <c r="AL52" s="54"/>
      <c r="AM52" s="54"/>
      <c r="AN52" s="54">
        <f t="shared" si="2"/>
        <v>5.5</v>
      </c>
      <c r="AO52" s="54"/>
      <c r="AP52" s="54"/>
      <c r="AQ52" s="54"/>
      <c r="AR52" s="54">
        <f t="shared" si="4"/>
        <v>6.1416568624058385</v>
      </c>
      <c r="AS52" s="54"/>
      <c r="AT52" s="54"/>
      <c r="AU52" s="54"/>
      <c r="AV52" s="54">
        <f t="shared" si="5"/>
        <v>6.283313724811677</v>
      </c>
      <c r="AW52" s="54"/>
      <c r="AX52" s="54"/>
      <c r="AY52" s="54"/>
      <c r="AZ52" s="54">
        <f t="shared" si="6"/>
        <v>6.4249705872175156</v>
      </c>
      <c r="BA52" s="54"/>
      <c r="BB52" s="54"/>
      <c r="BC52" s="54"/>
      <c r="BD52" s="54">
        <f t="shared" si="7"/>
        <v>5.8583431375941615</v>
      </c>
      <c r="BE52" s="54"/>
      <c r="BF52" s="54"/>
      <c r="BG52" s="54"/>
      <c r="BH52" s="54">
        <f t="shared" si="8"/>
        <v>5.716686275188323</v>
      </c>
      <c r="BI52" s="54"/>
      <c r="BJ52" s="54"/>
      <c r="BK52" s="54"/>
      <c r="BL52" s="54">
        <f t="shared" si="9"/>
        <v>5.5750294127824844</v>
      </c>
      <c r="BM52" s="54"/>
      <c r="BN52" s="54"/>
      <c r="BO52" s="54"/>
    </row>
    <row r="53" spans="6:67" ht="18.600000000000001" customHeight="1" x14ac:dyDescent="0.25">
      <c r="F53" s="10">
        <v>11</v>
      </c>
      <c r="G53" s="55">
        <v>268</v>
      </c>
      <c r="H53" s="55"/>
      <c r="I53" s="55"/>
      <c r="J53" s="55"/>
      <c r="K53" s="55"/>
      <c r="L53" s="55"/>
      <c r="M53" s="61">
        <v>6</v>
      </c>
      <c r="N53" s="62"/>
      <c r="O53" s="62"/>
      <c r="P53" s="62"/>
      <c r="Q53" s="62"/>
      <c r="R53" s="63"/>
      <c r="S53" s="6"/>
      <c r="T53" s="6"/>
      <c r="U53" s="6"/>
      <c r="V53" s="6"/>
      <c r="W53" s="15"/>
      <c r="AB53" s="55">
        <f t="shared" si="3"/>
        <v>3.1360000000000055E-3</v>
      </c>
      <c r="AC53" s="55"/>
      <c r="AD53" s="55"/>
      <c r="AF53" s="54">
        <f t="shared" si="0"/>
        <v>6</v>
      </c>
      <c r="AG53" s="54"/>
      <c r="AH53" s="54"/>
      <c r="AI53" s="54"/>
      <c r="AJ53" s="54">
        <f t="shared" si="1"/>
        <v>6.5</v>
      </c>
      <c r="AK53" s="54"/>
      <c r="AL53" s="54"/>
      <c r="AM53" s="54"/>
      <c r="AN53" s="54">
        <f t="shared" si="2"/>
        <v>5.5</v>
      </c>
      <c r="AO53" s="54"/>
      <c r="AP53" s="54"/>
      <c r="AQ53" s="54"/>
      <c r="AR53" s="54">
        <f t="shared" si="4"/>
        <v>6.1416568624058385</v>
      </c>
      <c r="AS53" s="54"/>
      <c r="AT53" s="54"/>
      <c r="AU53" s="54"/>
      <c r="AV53" s="54">
        <f t="shared" si="5"/>
        <v>6.283313724811677</v>
      </c>
      <c r="AW53" s="54"/>
      <c r="AX53" s="54"/>
      <c r="AY53" s="54"/>
      <c r="AZ53" s="54">
        <f t="shared" si="6"/>
        <v>6.4249705872175156</v>
      </c>
      <c r="BA53" s="54"/>
      <c r="BB53" s="54"/>
      <c r="BC53" s="54"/>
      <c r="BD53" s="54">
        <f t="shared" si="7"/>
        <v>5.8583431375941615</v>
      </c>
      <c r="BE53" s="54"/>
      <c r="BF53" s="54"/>
      <c r="BG53" s="54"/>
      <c r="BH53" s="54">
        <f t="shared" si="8"/>
        <v>5.716686275188323</v>
      </c>
      <c r="BI53" s="54"/>
      <c r="BJ53" s="54"/>
      <c r="BK53" s="54"/>
      <c r="BL53" s="54">
        <f t="shared" si="9"/>
        <v>5.5750294127824844</v>
      </c>
      <c r="BM53" s="54"/>
      <c r="BN53" s="54"/>
      <c r="BO53" s="54"/>
    </row>
    <row r="54" spans="6:67" ht="18.600000000000001" customHeight="1" x14ac:dyDescent="0.25">
      <c r="F54" s="10">
        <v>12</v>
      </c>
      <c r="G54" s="55">
        <v>269</v>
      </c>
      <c r="H54" s="55"/>
      <c r="I54" s="55"/>
      <c r="J54" s="55"/>
      <c r="K54" s="55"/>
      <c r="L54" s="55"/>
      <c r="M54" s="61">
        <v>5.7</v>
      </c>
      <c r="N54" s="62"/>
      <c r="O54" s="62"/>
      <c r="P54" s="62"/>
      <c r="Q54" s="62"/>
      <c r="R54" s="63"/>
      <c r="S54" s="6"/>
      <c r="T54" s="6"/>
      <c r="U54" s="6"/>
      <c r="V54" s="6"/>
      <c r="W54" s="15"/>
      <c r="AB54" s="55">
        <f t="shared" si="3"/>
        <v>5.9535999999999888E-2</v>
      </c>
      <c r="AC54" s="55"/>
      <c r="AD54" s="55"/>
      <c r="AF54" s="54">
        <f t="shared" si="0"/>
        <v>6</v>
      </c>
      <c r="AG54" s="54"/>
      <c r="AH54" s="54"/>
      <c r="AI54" s="54"/>
      <c r="AJ54" s="54">
        <f t="shared" si="1"/>
        <v>6.5</v>
      </c>
      <c r="AK54" s="54"/>
      <c r="AL54" s="54"/>
      <c r="AM54" s="54"/>
      <c r="AN54" s="54">
        <f t="shared" si="2"/>
        <v>5.5</v>
      </c>
      <c r="AO54" s="54"/>
      <c r="AP54" s="54"/>
      <c r="AQ54" s="54"/>
      <c r="AR54" s="54">
        <f t="shared" si="4"/>
        <v>6.1416568624058385</v>
      </c>
      <c r="AS54" s="54"/>
      <c r="AT54" s="54"/>
      <c r="AU54" s="54"/>
      <c r="AV54" s="54">
        <f t="shared" si="5"/>
        <v>6.283313724811677</v>
      </c>
      <c r="AW54" s="54"/>
      <c r="AX54" s="54"/>
      <c r="AY54" s="54"/>
      <c r="AZ54" s="54">
        <f t="shared" si="6"/>
        <v>6.4249705872175156</v>
      </c>
      <c r="BA54" s="54"/>
      <c r="BB54" s="54"/>
      <c r="BC54" s="54"/>
      <c r="BD54" s="54">
        <f t="shared" si="7"/>
        <v>5.8583431375941615</v>
      </c>
      <c r="BE54" s="54"/>
      <c r="BF54" s="54"/>
      <c r="BG54" s="54"/>
      <c r="BH54" s="54">
        <f t="shared" si="8"/>
        <v>5.716686275188323</v>
      </c>
      <c r="BI54" s="54"/>
      <c r="BJ54" s="54"/>
      <c r="BK54" s="54"/>
      <c r="BL54" s="54">
        <f t="shared" si="9"/>
        <v>5.5750294127824844</v>
      </c>
      <c r="BM54" s="54"/>
      <c r="BN54" s="54"/>
      <c r="BO54" s="54"/>
    </row>
    <row r="55" spans="6:67" ht="18.600000000000001" customHeight="1" x14ac:dyDescent="0.25">
      <c r="F55" s="10">
        <v>13</v>
      </c>
      <c r="G55" s="55">
        <v>270</v>
      </c>
      <c r="H55" s="55"/>
      <c r="I55" s="55"/>
      <c r="J55" s="55"/>
      <c r="K55" s="55"/>
      <c r="L55" s="55"/>
      <c r="M55" s="61">
        <v>5.9</v>
      </c>
      <c r="N55" s="62"/>
      <c r="O55" s="62"/>
      <c r="P55" s="62"/>
      <c r="Q55" s="62"/>
      <c r="R55" s="63"/>
      <c r="S55" s="6"/>
      <c r="T55" s="6"/>
      <c r="U55" s="6"/>
      <c r="V55" s="6"/>
      <c r="W55" s="15"/>
      <c r="AB55" s="55">
        <f t="shared" si="3"/>
        <v>1.9359999999999644E-3</v>
      </c>
      <c r="AC55" s="55"/>
      <c r="AD55" s="55"/>
      <c r="AF55" s="54">
        <f t="shared" si="0"/>
        <v>6</v>
      </c>
      <c r="AG55" s="54"/>
      <c r="AH55" s="54"/>
      <c r="AI55" s="54"/>
      <c r="AJ55" s="54">
        <f t="shared" si="1"/>
        <v>6.5</v>
      </c>
      <c r="AK55" s="54"/>
      <c r="AL55" s="54"/>
      <c r="AM55" s="54"/>
      <c r="AN55" s="54">
        <f t="shared" si="2"/>
        <v>5.5</v>
      </c>
      <c r="AO55" s="54"/>
      <c r="AP55" s="54"/>
      <c r="AQ55" s="54"/>
      <c r="AR55" s="54">
        <f t="shared" si="4"/>
        <v>6.1416568624058385</v>
      </c>
      <c r="AS55" s="54"/>
      <c r="AT55" s="54"/>
      <c r="AU55" s="54"/>
      <c r="AV55" s="54">
        <f t="shared" si="5"/>
        <v>6.283313724811677</v>
      </c>
      <c r="AW55" s="54"/>
      <c r="AX55" s="54"/>
      <c r="AY55" s="54"/>
      <c r="AZ55" s="54">
        <f t="shared" si="6"/>
        <v>6.4249705872175156</v>
      </c>
      <c r="BA55" s="54"/>
      <c r="BB55" s="54"/>
      <c r="BC55" s="54"/>
      <c r="BD55" s="54">
        <f t="shared" si="7"/>
        <v>5.8583431375941615</v>
      </c>
      <c r="BE55" s="54"/>
      <c r="BF55" s="54"/>
      <c r="BG55" s="54"/>
      <c r="BH55" s="54">
        <f t="shared" si="8"/>
        <v>5.716686275188323</v>
      </c>
      <c r="BI55" s="54"/>
      <c r="BJ55" s="54"/>
      <c r="BK55" s="54"/>
      <c r="BL55" s="54">
        <f t="shared" si="9"/>
        <v>5.5750294127824844</v>
      </c>
      <c r="BM55" s="54"/>
      <c r="BN55" s="54"/>
      <c r="BO55" s="54"/>
    </row>
    <row r="56" spans="6:67" ht="18.600000000000001" customHeight="1" x14ac:dyDescent="0.25">
      <c r="F56" s="10">
        <v>14</v>
      </c>
      <c r="G56" s="55">
        <v>271</v>
      </c>
      <c r="H56" s="55"/>
      <c r="I56" s="55"/>
      <c r="J56" s="55"/>
      <c r="K56" s="55"/>
      <c r="L56" s="55"/>
      <c r="M56" s="61">
        <v>6.1</v>
      </c>
      <c r="N56" s="62"/>
      <c r="O56" s="62"/>
      <c r="P56" s="62"/>
      <c r="Q56" s="62"/>
      <c r="R56" s="63"/>
      <c r="S56" s="6"/>
      <c r="T56" s="6"/>
      <c r="U56" s="6"/>
      <c r="V56" s="6"/>
      <c r="W56" s="15"/>
      <c r="AB56" s="55">
        <f t="shared" si="3"/>
        <v>2.4335999999999906E-2</v>
      </c>
      <c r="AC56" s="55"/>
      <c r="AD56" s="55"/>
      <c r="AF56" s="54">
        <f t="shared" si="0"/>
        <v>6</v>
      </c>
      <c r="AG56" s="54"/>
      <c r="AH56" s="54"/>
      <c r="AI56" s="54"/>
      <c r="AJ56" s="54">
        <f t="shared" si="1"/>
        <v>6.5</v>
      </c>
      <c r="AK56" s="54"/>
      <c r="AL56" s="54"/>
      <c r="AM56" s="54"/>
      <c r="AN56" s="54">
        <f t="shared" si="2"/>
        <v>5.5</v>
      </c>
      <c r="AO56" s="54"/>
      <c r="AP56" s="54"/>
      <c r="AQ56" s="54"/>
      <c r="AR56" s="54">
        <f t="shared" si="4"/>
        <v>6.1416568624058385</v>
      </c>
      <c r="AS56" s="54"/>
      <c r="AT56" s="54"/>
      <c r="AU56" s="54"/>
      <c r="AV56" s="54">
        <f t="shared" si="5"/>
        <v>6.283313724811677</v>
      </c>
      <c r="AW56" s="54"/>
      <c r="AX56" s="54"/>
      <c r="AY56" s="54"/>
      <c r="AZ56" s="54">
        <f t="shared" si="6"/>
        <v>6.4249705872175156</v>
      </c>
      <c r="BA56" s="54"/>
      <c r="BB56" s="54"/>
      <c r="BC56" s="54"/>
      <c r="BD56" s="54">
        <f t="shared" si="7"/>
        <v>5.8583431375941615</v>
      </c>
      <c r="BE56" s="54"/>
      <c r="BF56" s="54"/>
      <c r="BG56" s="54"/>
      <c r="BH56" s="54">
        <f t="shared" si="8"/>
        <v>5.716686275188323</v>
      </c>
      <c r="BI56" s="54"/>
      <c r="BJ56" s="54"/>
      <c r="BK56" s="54"/>
      <c r="BL56" s="54">
        <f t="shared" si="9"/>
        <v>5.5750294127824844</v>
      </c>
      <c r="BM56" s="54"/>
      <c r="BN56" s="54"/>
      <c r="BO56" s="54"/>
    </row>
    <row r="57" spans="6:67" ht="18.600000000000001" customHeight="1" x14ac:dyDescent="0.25">
      <c r="F57" s="10">
        <v>15</v>
      </c>
      <c r="G57" s="55">
        <v>272</v>
      </c>
      <c r="H57" s="55"/>
      <c r="I57" s="55"/>
      <c r="J57" s="55"/>
      <c r="K57" s="55"/>
      <c r="L57" s="55"/>
      <c r="M57" s="61">
        <v>5.9</v>
      </c>
      <c r="N57" s="62"/>
      <c r="O57" s="62"/>
      <c r="P57" s="62"/>
      <c r="Q57" s="62"/>
      <c r="R57" s="63"/>
      <c r="S57" s="6"/>
      <c r="T57" s="6"/>
      <c r="U57" s="6"/>
      <c r="V57" s="6"/>
      <c r="W57" s="15"/>
      <c r="AB57" s="55">
        <f t="shared" si="3"/>
        <v>1.9359999999999644E-3</v>
      </c>
      <c r="AC57" s="55"/>
      <c r="AD57" s="55"/>
      <c r="AF57" s="54">
        <f t="shared" si="0"/>
        <v>6</v>
      </c>
      <c r="AG57" s="54"/>
      <c r="AH57" s="54"/>
      <c r="AI57" s="54"/>
      <c r="AJ57" s="54">
        <f t="shared" si="1"/>
        <v>6.5</v>
      </c>
      <c r="AK57" s="54"/>
      <c r="AL57" s="54"/>
      <c r="AM57" s="54"/>
      <c r="AN57" s="54">
        <f t="shared" si="2"/>
        <v>5.5</v>
      </c>
      <c r="AO57" s="54"/>
      <c r="AP57" s="54"/>
      <c r="AQ57" s="54"/>
      <c r="AR57" s="54">
        <f t="shared" si="4"/>
        <v>6.1416568624058385</v>
      </c>
      <c r="AS57" s="54"/>
      <c r="AT57" s="54"/>
      <c r="AU57" s="54"/>
      <c r="AV57" s="54">
        <f t="shared" si="5"/>
        <v>6.283313724811677</v>
      </c>
      <c r="AW57" s="54"/>
      <c r="AX57" s="54"/>
      <c r="AY57" s="54"/>
      <c r="AZ57" s="54">
        <f t="shared" si="6"/>
        <v>6.4249705872175156</v>
      </c>
      <c r="BA57" s="54"/>
      <c r="BB57" s="54"/>
      <c r="BC57" s="54"/>
      <c r="BD57" s="54">
        <f t="shared" si="7"/>
        <v>5.8583431375941615</v>
      </c>
      <c r="BE57" s="54"/>
      <c r="BF57" s="54"/>
      <c r="BG57" s="54"/>
      <c r="BH57" s="54">
        <f t="shared" si="8"/>
        <v>5.716686275188323</v>
      </c>
      <c r="BI57" s="54"/>
      <c r="BJ57" s="54"/>
      <c r="BK57" s="54"/>
      <c r="BL57" s="54">
        <f t="shared" si="9"/>
        <v>5.5750294127824844</v>
      </c>
      <c r="BM57" s="54"/>
      <c r="BN57" s="54"/>
      <c r="BO57" s="54"/>
    </row>
    <row r="58" spans="6:67" ht="18.600000000000001" customHeight="1" x14ac:dyDescent="0.25">
      <c r="F58" s="10">
        <v>16</v>
      </c>
      <c r="G58" s="55">
        <v>273</v>
      </c>
      <c r="H58" s="55"/>
      <c r="I58" s="55"/>
      <c r="J58" s="55"/>
      <c r="K58" s="55"/>
      <c r="L58" s="55"/>
      <c r="M58" s="61">
        <v>6.1</v>
      </c>
      <c r="N58" s="62"/>
      <c r="O58" s="62"/>
      <c r="P58" s="62"/>
      <c r="Q58" s="62"/>
      <c r="R58" s="63"/>
      <c r="S58" s="6"/>
      <c r="T58" s="6"/>
      <c r="U58" s="6"/>
      <c r="V58" s="6"/>
      <c r="W58" s="15"/>
      <c r="AB58" s="55">
        <f t="shared" si="3"/>
        <v>2.4335999999999906E-2</v>
      </c>
      <c r="AC58" s="55"/>
      <c r="AD58" s="55"/>
      <c r="AF58" s="54">
        <f t="shared" si="0"/>
        <v>6</v>
      </c>
      <c r="AG58" s="54"/>
      <c r="AH58" s="54"/>
      <c r="AI58" s="54"/>
      <c r="AJ58" s="54">
        <f t="shared" si="1"/>
        <v>6.5</v>
      </c>
      <c r="AK58" s="54"/>
      <c r="AL58" s="54"/>
      <c r="AM58" s="54"/>
      <c r="AN58" s="54">
        <f t="shared" si="2"/>
        <v>5.5</v>
      </c>
      <c r="AO58" s="54"/>
      <c r="AP58" s="54"/>
      <c r="AQ58" s="54"/>
      <c r="AR58" s="54">
        <f t="shared" si="4"/>
        <v>6.1416568624058385</v>
      </c>
      <c r="AS58" s="54"/>
      <c r="AT58" s="54"/>
      <c r="AU58" s="54"/>
      <c r="AV58" s="54">
        <f t="shared" si="5"/>
        <v>6.283313724811677</v>
      </c>
      <c r="AW58" s="54"/>
      <c r="AX58" s="54"/>
      <c r="AY58" s="54"/>
      <c r="AZ58" s="54">
        <f t="shared" si="6"/>
        <v>6.4249705872175156</v>
      </c>
      <c r="BA58" s="54"/>
      <c r="BB58" s="54"/>
      <c r="BC58" s="54"/>
      <c r="BD58" s="54">
        <f t="shared" si="7"/>
        <v>5.8583431375941615</v>
      </c>
      <c r="BE58" s="54"/>
      <c r="BF58" s="54"/>
      <c r="BG58" s="54"/>
      <c r="BH58" s="54">
        <f t="shared" si="8"/>
        <v>5.716686275188323</v>
      </c>
      <c r="BI58" s="54"/>
      <c r="BJ58" s="54"/>
      <c r="BK58" s="54"/>
      <c r="BL58" s="54">
        <f t="shared" si="9"/>
        <v>5.5750294127824844</v>
      </c>
      <c r="BM58" s="54"/>
      <c r="BN58" s="54"/>
      <c r="BO58" s="54"/>
    </row>
    <row r="59" spans="6:67" ht="18.600000000000001" customHeight="1" x14ac:dyDescent="0.25">
      <c r="F59" s="10">
        <v>17</v>
      </c>
      <c r="G59" s="55">
        <v>274</v>
      </c>
      <c r="H59" s="55"/>
      <c r="I59" s="55"/>
      <c r="J59" s="55"/>
      <c r="K59" s="55"/>
      <c r="L59" s="55"/>
      <c r="M59" s="61">
        <v>5.8</v>
      </c>
      <c r="N59" s="62"/>
      <c r="O59" s="62"/>
      <c r="P59" s="62"/>
      <c r="Q59" s="62"/>
      <c r="R59" s="63"/>
      <c r="S59" s="6"/>
      <c r="T59" s="6"/>
      <c r="U59" s="6"/>
      <c r="V59" s="6"/>
      <c r="W59" s="15"/>
      <c r="AB59" s="55">
        <f t="shared" si="3"/>
        <v>2.0736000000000036E-2</v>
      </c>
      <c r="AC59" s="55"/>
      <c r="AD59" s="55"/>
      <c r="AF59" s="54">
        <f t="shared" si="0"/>
        <v>6</v>
      </c>
      <c r="AG59" s="54"/>
      <c r="AH59" s="54"/>
      <c r="AI59" s="54"/>
      <c r="AJ59" s="54">
        <f t="shared" si="1"/>
        <v>6.5</v>
      </c>
      <c r="AK59" s="54"/>
      <c r="AL59" s="54"/>
      <c r="AM59" s="54"/>
      <c r="AN59" s="54">
        <f t="shared" si="2"/>
        <v>5.5</v>
      </c>
      <c r="AO59" s="54"/>
      <c r="AP59" s="54"/>
      <c r="AQ59" s="54"/>
      <c r="AR59" s="54">
        <f t="shared" si="4"/>
        <v>6.1416568624058385</v>
      </c>
      <c r="AS59" s="54"/>
      <c r="AT59" s="54"/>
      <c r="AU59" s="54"/>
      <c r="AV59" s="54">
        <f t="shared" si="5"/>
        <v>6.283313724811677</v>
      </c>
      <c r="AW59" s="54"/>
      <c r="AX59" s="54"/>
      <c r="AY59" s="54"/>
      <c r="AZ59" s="54">
        <f t="shared" si="6"/>
        <v>6.4249705872175156</v>
      </c>
      <c r="BA59" s="54"/>
      <c r="BB59" s="54"/>
      <c r="BC59" s="54"/>
      <c r="BD59" s="54">
        <f t="shared" si="7"/>
        <v>5.8583431375941615</v>
      </c>
      <c r="BE59" s="54"/>
      <c r="BF59" s="54"/>
      <c r="BG59" s="54"/>
      <c r="BH59" s="54">
        <f t="shared" si="8"/>
        <v>5.716686275188323</v>
      </c>
      <c r="BI59" s="54"/>
      <c r="BJ59" s="54"/>
      <c r="BK59" s="54"/>
      <c r="BL59" s="54">
        <f t="shared" si="9"/>
        <v>5.5750294127824844</v>
      </c>
      <c r="BM59" s="54"/>
      <c r="BN59" s="54"/>
      <c r="BO59" s="54"/>
    </row>
    <row r="60" spans="6:67" ht="18.600000000000001" customHeight="1" x14ac:dyDescent="0.25">
      <c r="F60" s="10">
        <v>18</v>
      </c>
      <c r="G60" s="55">
        <v>275</v>
      </c>
      <c r="H60" s="55"/>
      <c r="I60" s="55"/>
      <c r="J60" s="55"/>
      <c r="K60" s="55"/>
      <c r="L60" s="55"/>
      <c r="M60" s="61">
        <v>5.8</v>
      </c>
      <c r="N60" s="62"/>
      <c r="O60" s="62"/>
      <c r="P60" s="62"/>
      <c r="Q60" s="62"/>
      <c r="R60" s="63"/>
      <c r="S60" s="6"/>
      <c r="T60" s="6"/>
      <c r="U60" s="6"/>
      <c r="V60" s="6"/>
      <c r="W60" s="15"/>
      <c r="AB60" s="55">
        <f t="shared" si="3"/>
        <v>2.0736000000000036E-2</v>
      </c>
      <c r="AC60" s="55"/>
      <c r="AD60" s="55"/>
      <c r="AF60" s="54">
        <f t="shared" si="0"/>
        <v>6</v>
      </c>
      <c r="AG60" s="54"/>
      <c r="AH60" s="54"/>
      <c r="AI60" s="54"/>
      <c r="AJ60" s="54">
        <f t="shared" si="1"/>
        <v>6.5</v>
      </c>
      <c r="AK60" s="54"/>
      <c r="AL60" s="54"/>
      <c r="AM60" s="54"/>
      <c r="AN60" s="54">
        <f t="shared" si="2"/>
        <v>5.5</v>
      </c>
      <c r="AO60" s="54"/>
      <c r="AP60" s="54"/>
      <c r="AQ60" s="54"/>
      <c r="AR60" s="54">
        <f t="shared" si="4"/>
        <v>6.1416568624058385</v>
      </c>
      <c r="AS60" s="54"/>
      <c r="AT60" s="54"/>
      <c r="AU60" s="54"/>
      <c r="AV60" s="54">
        <f t="shared" si="5"/>
        <v>6.283313724811677</v>
      </c>
      <c r="AW60" s="54"/>
      <c r="AX60" s="54"/>
      <c r="AY60" s="54"/>
      <c r="AZ60" s="54">
        <f t="shared" si="6"/>
        <v>6.4249705872175156</v>
      </c>
      <c r="BA60" s="54"/>
      <c r="BB60" s="54"/>
      <c r="BC60" s="54"/>
      <c r="BD60" s="54">
        <f t="shared" si="7"/>
        <v>5.8583431375941615</v>
      </c>
      <c r="BE60" s="54"/>
      <c r="BF60" s="54"/>
      <c r="BG60" s="54"/>
      <c r="BH60" s="54">
        <f t="shared" si="8"/>
        <v>5.716686275188323</v>
      </c>
      <c r="BI60" s="54"/>
      <c r="BJ60" s="54"/>
      <c r="BK60" s="54"/>
      <c r="BL60" s="54">
        <f t="shared" si="9"/>
        <v>5.5750294127824844</v>
      </c>
      <c r="BM60" s="54"/>
      <c r="BN60" s="54"/>
      <c r="BO60" s="54"/>
    </row>
    <row r="61" spans="6:67" ht="18.600000000000001" customHeight="1" x14ac:dyDescent="0.25">
      <c r="F61" s="10">
        <v>19</v>
      </c>
      <c r="G61" s="55">
        <v>276</v>
      </c>
      <c r="H61" s="55"/>
      <c r="I61" s="55"/>
      <c r="J61" s="55"/>
      <c r="K61" s="55"/>
      <c r="L61" s="55"/>
      <c r="M61" s="61">
        <v>5.9</v>
      </c>
      <c r="N61" s="62"/>
      <c r="O61" s="62"/>
      <c r="P61" s="62"/>
      <c r="Q61" s="62"/>
      <c r="R61" s="63"/>
      <c r="S61" s="6"/>
      <c r="T61" s="6"/>
      <c r="U61" s="6"/>
      <c r="V61" s="6"/>
      <c r="W61" s="15"/>
      <c r="AB61" s="55">
        <f t="shared" si="3"/>
        <v>1.9359999999999644E-3</v>
      </c>
      <c r="AC61" s="55"/>
      <c r="AD61" s="55"/>
      <c r="AF61" s="54">
        <f t="shared" si="0"/>
        <v>6</v>
      </c>
      <c r="AG61" s="54"/>
      <c r="AH61" s="54"/>
      <c r="AI61" s="54"/>
      <c r="AJ61" s="54">
        <f t="shared" si="1"/>
        <v>6.5</v>
      </c>
      <c r="AK61" s="54"/>
      <c r="AL61" s="54"/>
      <c r="AM61" s="54"/>
      <c r="AN61" s="54">
        <f t="shared" si="2"/>
        <v>5.5</v>
      </c>
      <c r="AO61" s="54"/>
      <c r="AP61" s="54"/>
      <c r="AQ61" s="54"/>
      <c r="AR61" s="54">
        <f t="shared" si="4"/>
        <v>6.1416568624058385</v>
      </c>
      <c r="AS61" s="54"/>
      <c r="AT61" s="54"/>
      <c r="AU61" s="54"/>
      <c r="AV61" s="54">
        <f t="shared" si="5"/>
        <v>6.283313724811677</v>
      </c>
      <c r="AW61" s="54"/>
      <c r="AX61" s="54"/>
      <c r="AY61" s="54"/>
      <c r="AZ61" s="54">
        <f t="shared" si="6"/>
        <v>6.4249705872175156</v>
      </c>
      <c r="BA61" s="54"/>
      <c r="BB61" s="54"/>
      <c r="BC61" s="54"/>
      <c r="BD61" s="54">
        <f t="shared" si="7"/>
        <v>5.8583431375941615</v>
      </c>
      <c r="BE61" s="54"/>
      <c r="BF61" s="54"/>
      <c r="BG61" s="54"/>
      <c r="BH61" s="54">
        <f t="shared" si="8"/>
        <v>5.716686275188323</v>
      </c>
      <c r="BI61" s="54"/>
      <c r="BJ61" s="54"/>
      <c r="BK61" s="54"/>
      <c r="BL61" s="54">
        <f t="shared" si="9"/>
        <v>5.5750294127824844</v>
      </c>
      <c r="BM61" s="54"/>
      <c r="BN61" s="54"/>
      <c r="BO61" s="54"/>
    </row>
    <row r="62" spans="6:67" ht="18.600000000000001" customHeight="1" x14ac:dyDescent="0.25">
      <c r="F62" s="10">
        <v>20</v>
      </c>
      <c r="G62" s="55">
        <v>277</v>
      </c>
      <c r="H62" s="55"/>
      <c r="I62" s="55"/>
      <c r="J62" s="55"/>
      <c r="K62" s="55"/>
      <c r="L62" s="55"/>
      <c r="M62" s="61">
        <v>6.1</v>
      </c>
      <c r="N62" s="62"/>
      <c r="O62" s="62"/>
      <c r="P62" s="62"/>
      <c r="Q62" s="62"/>
      <c r="R62" s="63"/>
      <c r="S62" s="6"/>
      <c r="T62" s="6"/>
      <c r="U62" s="6"/>
      <c r="V62" s="6"/>
      <c r="W62" s="15"/>
      <c r="AB62" s="55">
        <f t="shared" si="3"/>
        <v>2.4335999999999906E-2</v>
      </c>
      <c r="AC62" s="55"/>
      <c r="AD62" s="55"/>
      <c r="AF62" s="54">
        <f t="shared" si="0"/>
        <v>6</v>
      </c>
      <c r="AG62" s="54"/>
      <c r="AH62" s="54"/>
      <c r="AI62" s="54"/>
      <c r="AJ62" s="54">
        <f t="shared" si="1"/>
        <v>6.5</v>
      </c>
      <c r="AK62" s="54"/>
      <c r="AL62" s="54"/>
      <c r="AM62" s="54"/>
      <c r="AN62" s="54">
        <f t="shared" si="2"/>
        <v>5.5</v>
      </c>
      <c r="AO62" s="54"/>
      <c r="AP62" s="54"/>
      <c r="AQ62" s="54"/>
      <c r="AR62" s="54">
        <f t="shared" si="4"/>
        <v>6.1416568624058385</v>
      </c>
      <c r="AS62" s="54"/>
      <c r="AT62" s="54"/>
      <c r="AU62" s="54"/>
      <c r="AV62" s="54">
        <f t="shared" si="5"/>
        <v>6.283313724811677</v>
      </c>
      <c r="AW62" s="54"/>
      <c r="AX62" s="54"/>
      <c r="AY62" s="54"/>
      <c r="AZ62" s="54">
        <f t="shared" si="6"/>
        <v>6.4249705872175156</v>
      </c>
      <c r="BA62" s="54"/>
      <c r="BB62" s="54"/>
      <c r="BC62" s="54"/>
      <c r="BD62" s="54">
        <f t="shared" si="7"/>
        <v>5.8583431375941615</v>
      </c>
      <c r="BE62" s="54"/>
      <c r="BF62" s="54"/>
      <c r="BG62" s="54"/>
      <c r="BH62" s="54">
        <f t="shared" si="8"/>
        <v>5.716686275188323</v>
      </c>
      <c r="BI62" s="54"/>
      <c r="BJ62" s="54"/>
      <c r="BK62" s="54"/>
      <c r="BL62" s="54">
        <f t="shared" si="9"/>
        <v>5.5750294127824844</v>
      </c>
      <c r="BM62" s="54"/>
      <c r="BN62" s="54"/>
      <c r="BO62" s="54"/>
    </row>
    <row r="63" spans="6:67" ht="18.600000000000001" customHeight="1" x14ac:dyDescent="0.25">
      <c r="F63" s="10">
        <v>21</v>
      </c>
      <c r="G63" s="55">
        <v>278</v>
      </c>
      <c r="H63" s="55"/>
      <c r="I63" s="55"/>
      <c r="J63" s="55"/>
      <c r="K63" s="55"/>
      <c r="L63" s="55"/>
      <c r="M63" s="61">
        <v>5.9</v>
      </c>
      <c r="N63" s="62"/>
      <c r="O63" s="62"/>
      <c r="P63" s="62"/>
      <c r="Q63" s="62"/>
      <c r="R63" s="63"/>
      <c r="S63" s="6"/>
      <c r="T63" s="6"/>
      <c r="U63" s="6"/>
      <c r="V63" s="6"/>
      <c r="W63" s="15"/>
      <c r="AB63" s="55">
        <f t="shared" si="3"/>
        <v>1.9359999999999644E-3</v>
      </c>
      <c r="AC63" s="55"/>
      <c r="AD63" s="55"/>
      <c r="AF63" s="54">
        <f t="shared" si="0"/>
        <v>6</v>
      </c>
      <c r="AG63" s="54"/>
      <c r="AH63" s="54"/>
      <c r="AI63" s="54"/>
      <c r="AJ63" s="54">
        <f t="shared" si="1"/>
        <v>6.5</v>
      </c>
      <c r="AK63" s="54"/>
      <c r="AL63" s="54"/>
      <c r="AM63" s="54"/>
      <c r="AN63" s="54">
        <f t="shared" si="2"/>
        <v>5.5</v>
      </c>
      <c r="AO63" s="54"/>
      <c r="AP63" s="54"/>
      <c r="AQ63" s="54"/>
      <c r="AR63" s="54">
        <f t="shared" si="4"/>
        <v>6.1416568624058385</v>
      </c>
      <c r="AS63" s="54"/>
      <c r="AT63" s="54"/>
      <c r="AU63" s="54"/>
      <c r="AV63" s="54">
        <f t="shared" si="5"/>
        <v>6.283313724811677</v>
      </c>
      <c r="AW63" s="54"/>
      <c r="AX63" s="54"/>
      <c r="AY63" s="54"/>
      <c r="AZ63" s="54">
        <f t="shared" si="6"/>
        <v>6.4249705872175156</v>
      </c>
      <c r="BA63" s="54"/>
      <c r="BB63" s="54"/>
      <c r="BC63" s="54"/>
      <c r="BD63" s="54">
        <f t="shared" si="7"/>
        <v>5.8583431375941615</v>
      </c>
      <c r="BE63" s="54"/>
      <c r="BF63" s="54"/>
      <c r="BG63" s="54"/>
      <c r="BH63" s="54">
        <f t="shared" si="8"/>
        <v>5.716686275188323</v>
      </c>
      <c r="BI63" s="54"/>
      <c r="BJ63" s="54"/>
      <c r="BK63" s="54"/>
      <c r="BL63" s="54">
        <f t="shared" si="9"/>
        <v>5.5750294127824844</v>
      </c>
      <c r="BM63" s="54"/>
      <c r="BN63" s="54"/>
      <c r="BO63" s="54"/>
    </row>
    <row r="64" spans="6:67" ht="18.600000000000001" customHeight="1" x14ac:dyDescent="0.25">
      <c r="F64" s="10">
        <v>22</v>
      </c>
      <c r="G64" s="55">
        <v>279</v>
      </c>
      <c r="H64" s="55"/>
      <c r="I64" s="55"/>
      <c r="J64" s="55"/>
      <c r="K64" s="55"/>
      <c r="L64" s="55"/>
      <c r="M64" s="61">
        <v>5.9</v>
      </c>
      <c r="N64" s="62"/>
      <c r="O64" s="62"/>
      <c r="P64" s="62"/>
      <c r="Q64" s="62"/>
      <c r="R64" s="63"/>
      <c r="S64" s="6"/>
      <c r="T64" s="6"/>
      <c r="U64" s="6"/>
      <c r="V64" s="6"/>
      <c r="W64" s="15"/>
      <c r="AB64" s="55">
        <f t="shared" si="3"/>
        <v>1.9359999999999644E-3</v>
      </c>
      <c r="AC64" s="55"/>
      <c r="AD64" s="55"/>
      <c r="AF64" s="54">
        <f t="shared" si="0"/>
        <v>6</v>
      </c>
      <c r="AG64" s="54"/>
      <c r="AH64" s="54"/>
      <c r="AI64" s="54"/>
      <c r="AJ64" s="54">
        <f t="shared" si="1"/>
        <v>6.5</v>
      </c>
      <c r="AK64" s="54"/>
      <c r="AL64" s="54"/>
      <c r="AM64" s="54"/>
      <c r="AN64" s="54">
        <f t="shared" si="2"/>
        <v>5.5</v>
      </c>
      <c r="AO64" s="54"/>
      <c r="AP64" s="54"/>
      <c r="AQ64" s="54"/>
      <c r="AR64" s="54">
        <f t="shared" si="4"/>
        <v>6.1416568624058385</v>
      </c>
      <c r="AS64" s="54"/>
      <c r="AT64" s="54"/>
      <c r="AU64" s="54"/>
      <c r="AV64" s="54">
        <f t="shared" si="5"/>
        <v>6.283313724811677</v>
      </c>
      <c r="AW64" s="54"/>
      <c r="AX64" s="54"/>
      <c r="AY64" s="54"/>
      <c r="AZ64" s="54">
        <f t="shared" si="6"/>
        <v>6.4249705872175156</v>
      </c>
      <c r="BA64" s="54"/>
      <c r="BB64" s="54"/>
      <c r="BC64" s="54"/>
      <c r="BD64" s="54">
        <f t="shared" si="7"/>
        <v>5.8583431375941615</v>
      </c>
      <c r="BE64" s="54"/>
      <c r="BF64" s="54"/>
      <c r="BG64" s="54"/>
      <c r="BH64" s="54">
        <f t="shared" si="8"/>
        <v>5.716686275188323</v>
      </c>
      <c r="BI64" s="54"/>
      <c r="BJ64" s="54"/>
      <c r="BK64" s="54"/>
      <c r="BL64" s="54">
        <f t="shared" si="9"/>
        <v>5.5750294127824844</v>
      </c>
      <c r="BM64" s="54"/>
      <c r="BN64" s="54"/>
      <c r="BO64" s="54"/>
    </row>
    <row r="65" spans="1:67" ht="18.600000000000001" customHeight="1" x14ac:dyDescent="0.25">
      <c r="F65" s="10">
        <v>23</v>
      </c>
      <c r="G65" s="55">
        <v>280</v>
      </c>
      <c r="H65" s="55"/>
      <c r="I65" s="55"/>
      <c r="J65" s="55"/>
      <c r="K65" s="55"/>
      <c r="L65" s="55"/>
      <c r="M65" s="61">
        <v>6.1</v>
      </c>
      <c r="N65" s="62"/>
      <c r="O65" s="62"/>
      <c r="P65" s="62"/>
      <c r="Q65" s="62"/>
      <c r="R65" s="63"/>
      <c r="S65" s="6"/>
      <c r="T65" s="6"/>
      <c r="U65" s="6"/>
      <c r="V65" s="6"/>
      <c r="W65" s="15"/>
      <c r="AB65" s="55">
        <f t="shared" si="3"/>
        <v>2.4335999999999906E-2</v>
      </c>
      <c r="AC65" s="55"/>
      <c r="AD65" s="55"/>
      <c r="AF65" s="54">
        <f t="shared" si="0"/>
        <v>6</v>
      </c>
      <c r="AG65" s="54"/>
      <c r="AH65" s="54"/>
      <c r="AI65" s="54"/>
      <c r="AJ65" s="54">
        <f t="shared" si="1"/>
        <v>6.5</v>
      </c>
      <c r="AK65" s="54"/>
      <c r="AL65" s="54"/>
      <c r="AM65" s="54"/>
      <c r="AN65" s="54">
        <f t="shared" si="2"/>
        <v>5.5</v>
      </c>
      <c r="AO65" s="54"/>
      <c r="AP65" s="54"/>
      <c r="AQ65" s="54"/>
      <c r="AR65" s="54">
        <f t="shared" si="4"/>
        <v>6.1416568624058385</v>
      </c>
      <c r="AS65" s="54"/>
      <c r="AT65" s="54"/>
      <c r="AU65" s="54"/>
      <c r="AV65" s="54">
        <f t="shared" si="5"/>
        <v>6.283313724811677</v>
      </c>
      <c r="AW65" s="54"/>
      <c r="AX65" s="54"/>
      <c r="AY65" s="54"/>
      <c r="AZ65" s="54">
        <f t="shared" si="6"/>
        <v>6.4249705872175156</v>
      </c>
      <c r="BA65" s="54"/>
      <c r="BB65" s="54"/>
      <c r="BC65" s="54"/>
      <c r="BD65" s="54">
        <f t="shared" si="7"/>
        <v>5.8583431375941615</v>
      </c>
      <c r="BE65" s="54"/>
      <c r="BF65" s="54"/>
      <c r="BG65" s="54"/>
      <c r="BH65" s="54">
        <f t="shared" si="8"/>
        <v>5.716686275188323</v>
      </c>
      <c r="BI65" s="54"/>
      <c r="BJ65" s="54"/>
      <c r="BK65" s="54"/>
      <c r="BL65" s="54">
        <f t="shared" si="9"/>
        <v>5.5750294127824844</v>
      </c>
      <c r="BM65" s="54"/>
      <c r="BN65" s="54"/>
      <c r="BO65" s="54"/>
    </row>
    <row r="66" spans="1:67" ht="18.600000000000001" customHeight="1" x14ac:dyDescent="0.25">
      <c r="F66" s="10">
        <v>24</v>
      </c>
      <c r="G66" s="55">
        <v>281</v>
      </c>
      <c r="H66" s="55"/>
      <c r="I66" s="55"/>
      <c r="J66" s="55"/>
      <c r="K66" s="55"/>
      <c r="L66" s="55"/>
      <c r="M66" s="61">
        <v>5.9</v>
      </c>
      <c r="N66" s="62"/>
      <c r="O66" s="62"/>
      <c r="P66" s="62"/>
      <c r="Q66" s="62"/>
      <c r="R66" s="63"/>
      <c r="S66" s="6"/>
      <c r="T66" s="6"/>
      <c r="U66" s="6"/>
      <c r="V66" s="6"/>
      <c r="W66" s="15"/>
      <c r="AB66" s="55">
        <f t="shared" si="3"/>
        <v>1.9359999999999644E-3</v>
      </c>
      <c r="AC66" s="55"/>
      <c r="AD66" s="55"/>
      <c r="AF66" s="54">
        <f t="shared" si="0"/>
        <v>6</v>
      </c>
      <c r="AG66" s="54"/>
      <c r="AH66" s="54"/>
      <c r="AI66" s="54"/>
      <c r="AJ66" s="54">
        <f t="shared" si="1"/>
        <v>6.5</v>
      </c>
      <c r="AK66" s="54"/>
      <c r="AL66" s="54"/>
      <c r="AM66" s="54"/>
      <c r="AN66" s="54">
        <f t="shared" si="2"/>
        <v>5.5</v>
      </c>
      <c r="AO66" s="54"/>
      <c r="AP66" s="54"/>
      <c r="AQ66" s="54"/>
      <c r="AR66" s="54">
        <f t="shared" si="4"/>
        <v>6.1416568624058385</v>
      </c>
      <c r="AS66" s="54"/>
      <c r="AT66" s="54"/>
      <c r="AU66" s="54"/>
      <c r="AV66" s="54">
        <f t="shared" si="5"/>
        <v>6.283313724811677</v>
      </c>
      <c r="AW66" s="54"/>
      <c r="AX66" s="54"/>
      <c r="AY66" s="54"/>
      <c r="AZ66" s="54">
        <f t="shared" si="6"/>
        <v>6.4249705872175156</v>
      </c>
      <c r="BA66" s="54"/>
      <c r="BB66" s="54"/>
      <c r="BC66" s="54"/>
      <c r="BD66" s="54">
        <f t="shared" si="7"/>
        <v>5.8583431375941615</v>
      </c>
      <c r="BE66" s="54"/>
      <c r="BF66" s="54"/>
      <c r="BG66" s="54"/>
      <c r="BH66" s="54">
        <f t="shared" si="8"/>
        <v>5.716686275188323</v>
      </c>
      <c r="BI66" s="54"/>
      <c r="BJ66" s="54"/>
      <c r="BK66" s="54"/>
      <c r="BL66" s="54">
        <f t="shared" si="9"/>
        <v>5.5750294127824844</v>
      </c>
      <c r="BM66" s="54"/>
      <c r="BN66" s="54"/>
      <c r="BO66" s="54"/>
    </row>
    <row r="67" spans="1:67" ht="18.600000000000001" customHeight="1" x14ac:dyDescent="0.25">
      <c r="F67" s="10">
        <v>25</v>
      </c>
      <c r="G67" s="55">
        <v>282</v>
      </c>
      <c r="H67" s="55"/>
      <c r="I67" s="55"/>
      <c r="J67" s="55"/>
      <c r="K67" s="55"/>
      <c r="L67" s="55"/>
      <c r="M67" s="61">
        <v>6.1</v>
      </c>
      <c r="N67" s="62"/>
      <c r="O67" s="62"/>
      <c r="P67" s="62"/>
      <c r="Q67" s="62"/>
      <c r="R67" s="63"/>
      <c r="S67" s="6"/>
      <c r="T67" s="6"/>
      <c r="U67" s="6"/>
      <c r="V67" s="6"/>
      <c r="W67" s="15"/>
      <c r="AB67" s="55">
        <f t="shared" si="3"/>
        <v>2.4335999999999906E-2</v>
      </c>
      <c r="AC67" s="55"/>
      <c r="AD67" s="55"/>
      <c r="AF67" s="54">
        <f t="shared" si="0"/>
        <v>6</v>
      </c>
      <c r="AG67" s="54"/>
      <c r="AH67" s="54"/>
      <c r="AI67" s="54"/>
      <c r="AJ67" s="54">
        <f t="shared" si="1"/>
        <v>6.5</v>
      </c>
      <c r="AK67" s="54"/>
      <c r="AL67" s="54"/>
      <c r="AM67" s="54"/>
      <c r="AN67" s="54">
        <f t="shared" si="2"/>
        <v>5.5</v>
      </c>
      <c r="AO67" s="54"/>
      <c r="AP67" s="54"/>
      <c r="AQ67" s="54"/>
      <c r="AR67" s="54">
        <f t="shared" si="4"/>
        <v>6.1416568624058385</v>
      </c>
      <c r="AS67" s="54"/>
      <c r="AT67" s="54"/>
      <c r="AU67" s="54"/>
      <c r="AV67" s="54">
        <f t="shared" si="5"/>
        <v>6.283313724811677</v>
      </c>
      <c r="AW67" s="54"/>
      <c r="AX67" s="54"/>
      <c r="AY67" s="54"/>
      <c r="AZ67" s="54">
        <f t="shared" si="6"/>
        <v>6.4249705872175156</v>
      </c>
      <c r="BA67" s="54"/>
      <c r="BB67" s="54"/>
      <c r="BC67" s="54"/>
      <c r="BD67" s="54">
        <f t="shared" si="7"/>
        <v>5.8583431375941615</v>
      </c>
      <c r="BE67" s="54"/>
      <c r="BF67" s="54"/>
      <c r="BG67" s="54"/>
      <c r="BH67" s="54">
        <f t="shared" si="8"/>
        <v>5.716686275188323</v>
      </c>
      <c r="BI67" s="54"/>
      <c r="BJ67" s="54"/>
      <c r="BK67" s="54"/>
      <c r="BL67" s="54">
        <f t="shared" si="9"/>
        <v>5.5750294127824844</v>
      </c>
      <c r="BM67" s="54"/>
      <c r="BN67" s="54"/>
      <c r="BO67" s="54"/>
    </row>
    <row r="68" spans="1:67" ht="18.600000000000001" customHeight="1" x14ac:dyDescent="0.25">
      <c r="A68" s="10"/>
      <c r="B68" s="12"/>
      <c r="C68" s="12"/>
      <c r="D68" s="12"/>
      <c r="E68" s="12"/>
      <c r="F68" s="12"/>
      <c r="G68" s="16"/>
      <c r="H68" s="16"/>
      <c r="I68" s="16"/>
      <c r="J68" s="16"/>
      <c r="K68" s="16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6"/>
      <c r="Y68" s="16"/>
      <c r="Z68" s="16"/>
      <c r="AA68" s="16"/>
      <c r="AB68" s="16"/>
      <c r="AC68" s="16"/>
      <c r="AD68" s="16"/>
      <c r="AE68" s="16"/>
    </row>
    <row r="69" spans="1:67" ht="18.600000000000001" customHeight="1" x14ac:dyDescent="0.25">
      <c r="AB69" s="64">
        <f>SUM(AB43:AD67)</f>
        <v>0.48159999999999931</v>
      </c>
      <c r="AC69" s="64"/>
      <c r="AD69" s="64"/>
      <c r="AU69" s="2"/>
      <c r="AV69" s="2"/>
      <c r="AW69" s="2"/>
      <c r="AX69" s="2"/>
    </row>
    <row r="71" spans="1:67" ht="18.600000000000001" customHeight="1" x14ac:dyDescent="0.25">
      <c r="AB71" s="64">
        <f>N23-1</f>
        <v>24</v>
      </c>
      <c r="AC71" s="64"/>
      <c r="AD71" s="64"/>
      <c r="AQ71" s="64" t="s">
        <v>30</v>
      </c>
      <c r="AR71" s="64"/>
      <c r="AS71" s="64"/>
      <c r="AT71" s="64"/>
      <c r="AU71" s="64">
        <f>_xlfn.STDEV.S(M43:R67)</f>
        <v>0.14165686240583841</v>
      </c>
      <c r="AV71" s="64"/>
      <c r="AW71" s="64"/>
      <c r="AX71" s="64"/>
    </row>
    <row r="73" spans="1:67" ht="18.600000000000001" customHeight="1" x14ac:dyDescent="0.25">
      <c r="AB73" s="64">
        <f>AB69/AB71</f>
        <v>2.0066666666666639E-2</v>
      </c>
      <c r="AC73" s="64"/>
      <c r="AD73" s="64"/>
    </row>
    <row r="77" spans="1:67" ht="18.600000000000001" customHeight="1" x14ac:dyDescent="0.25">
      <c r="A77" s="3" t="s">
        <v>29</v>
      </c>
    </row>
    <row r="79" spans="1:67" ht="18.600000000000001" customHeight="1" x14ac:dyDescent="0.25">
      <c r="B79" s="56" t="s">
        <v>5</v>
      </c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8"/>
      <c r="U79" s="59">
        <f>N21</f>
        <v>6.5</v>
      </c>
      <c r="V79" s="60"/>
      <c r="W79" s="60"/>
      <c r="X79" s="60"/>
      <c r="Y79" s="60"/>
    </row>
    <row r="80" spans="1:67" ht="18.600000000000001" customHeight="1" x14ac:dyDescent="0.25">
      <c r="B80" s="56" t="s">
        <v>6</v>
      </c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8"/>
      <c r="U80" s="59">
        <f>N19</f>
        <v>5.5</v>
      </c>
      <c r="V80" s="60"/>
      <c r="W80" s="60"/>
      <c r="X80" s="60"/>
      <c r="Y80" s="60"/>
    </row>
    <row r="81" spans="1:25" ht="18.600000000000001" customHeight="1" x14ac:dyDescent="0.25">
      <c r="B81" s="56" t="s">
        <v>8</v>
      </c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8"/>
      <c r="U81" s="59">
        <f>N17</f>
        <v>6</v>
      </c>
      <c r="V81" s="60"/>
      <c r="W81" s="60"/>
      <c r="X81" s="60"/>
      <c r="Y81" s="60"/>
    </row>
    <row r="83" spans="1:25" ht="18.600000000000001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25" ht="18.600000000000001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1:25" ht="18.600000000000001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25" ht="18.600000000000001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25" ht="18.600000000000001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25" ht="18.600000000000001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25" ht="18.600000000000001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1:25" ht="18.600000000000001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1:25" ht="18.600000000000001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1:25" ht="18.600000000000001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25" ht="18.600000000000001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25" ht="18.600000000000001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25" ht="18.600000000000001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25" ht="18.600000000000001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ht="18.600000000000001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ht="18.600000000000001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ht="18.600000000000001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ht="18.600000000000001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ht="18.600000000000001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ht="18.600000000000001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ht="18.600000000000001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ht="18.600000000000001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ht="18.600000000000001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 ht="18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ht="18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ht="18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ht="18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1:14" ht="18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ht="18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ht="18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22" ht="18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1:22" ht="18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22" ht="18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1:22" ht="18" customHeight="1" x14ac:dyDescent="0.25">
      <c r="A116" s="3" t="s">
        <v>39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1:22" ht="18" customHeight="1" x14ac:dyDescent="0.25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1:22" ht="18" customHeight="1" x14ac:dyDescent="0.25">
      <c r="A118" s="4"/>
      <c r="B118" s="4"/>
      <c r="C118" s="70" t="s">
        <v>40</v>
      </c>
      <c r="D118" s="70"/>
      <c r="E118" s="70"/>
      <c r="F118" s="70"/>
      <c r="G118" s="70"/>
      <c r="H118" s="70" t="s">
        <v>46</v>
      </c>
      <c r="I118" s="70"/>
      <c r="J118" s="70"/>
      <c r="K118" s="70"/>
      <c r="L118" s="70"/>
      <c r="M118" s="70" t="s">
        <v>47</v>
      </c>
      <c r="N118" s="70"/>
      <c r="O118" s="70"/>
      <c r="P118" s="70"/>
      <c r="Q118" s="70"/>
      <c r="R118" s="70" t="s">
        <v>48</v>
      </c>
      <c r="S118" s="70"/>
      <c r="T118" s="70"/>
      <c r="U118" s="70"/>
      <c r="V118" s="70"/>
    </row>
    <row r="119" spans="1:22" ht="18" customHeight="1" x14ac:dyDescent="0.25">
      <c r="A119" s="4"/>
      <c r="B119" s="4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</row>
    <row r="120" spans="1:22" ht="18" customHeight="1" x14ac:dyDescent="0.25">
      <c r="A120" s="4"/>
      <c r="B120" s="4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</row>
    <row r="121" spans="1:22" ht="18" customHeight="1" x14ac:dyDescent="0.25">
      <c r="A121" s="4"/>
      <c r="B121" s="4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</row>
    <row r="122" spans="1:22" ht="18" customHeight="1" x14ac:dyDescent="0.25">
      <c r="A122" s="4"/>
      <c r="B122" s="4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</row>
    <row r="123" spans="1:22" ht="18" customHeight="1" x14ac:dyDescent="0.25">
      <c r="A123" s="4"/>
      <c r="B123" s="4">
        <v>1</v>
      </c>
      <c r="C123" s="71" t="str">
        <f>IF(M43="","",IF(OR(M43&gt;AZ43,M43&lt;BL43),"Да","—"))</f>
        <v>—</v>
      </c>
      <c r="D123" s="71"/>
      <c r="E123" s="71"/>
      <c r="F123" s="71"/>
      <c r="G123" s="71"/>
      <c r="H123" s="71" t="str">
        <f t="shared" ref="H123:H147" si="10">IF(M43="","",IF(OR(M43&gt;AV43,M43&lt;BH43),"Да","—"))</f>
        <v>—</v>
      </c>
      <c r="I123" s="71"/>
      <c r="J123" s="71"/>
      <c r="K123" s="71"/>
      <c r="L123" s="71"/>
      <c r="M123" s="71" t="s">
        <v>22</v>
      </c>
      <c r="N123" s="71"/>
      <c r="O123" s="71"/>
      <c r="P123" s="71"/>
      <c r="Q123" s="71"/>
      <c r="R123" s="71" t="s">
        <v>22</v>
      </c>
      <c r="S123" s="71"/>
      <c r="T123" s="71"/>
      <c r="U123" s="71"/>
      <c r="V123" s="71"/>
    </row>
    <row r="124" spans="1:22" ht="18" customHeight="1" x14ac:dyDescent="0.25">
      <c r="A124" s="4"/>
      <c r="B124" s="4">
        <v>2</v>
      </c>
      <c r="C124" s="71" t="str">
        <f t="shared" ref="C124:C147" si="11">IF(M44="","",IF(OR(M44&gt;AZ44,M44&lt;BL44),"Да","—"))</f>
        <v>—</v>
      </c>
      <c r="D124" s="71"/>
      <c r="E124" s="71"/>
      <c r="F124" s="71"/>
      <c r="G124" s="71"/>
      <c r="H124" s="71" t="str">
        <f t="shared" si="10"/>
        <v>—</v>
      </c>
      <c r="I124" s="71"/>
      <c r="J124" s="71"/>
      <c r="K124" s="71"/>
      <c r="L124" s="71"/>
      <c r="M124" s="71" t="s">
        <v>22</v>
      </c>
      <c r="N124" s="71"/>
      <c r="O124" s="71"/>
      <c r="P124" s="71"/>
      <c r="Q124" s="71"/>
      <c r="R124" s="71" t="s">
        <v>22</v>
      </c>
      <c r="S124" s="71"/>
      <c r="T124" s="71"/>
      <c r="U124" s="71"/>
      <c r="V124" s="71"/>
    </row>
    <row r="125" spans="1:22" ht="18" customHeight="1" x14ac:dyDescent="0.25">
      <c r="A125" s="4"/>
      <c r="B125" s="4">
        <v>3</v>
      </c>
      <c r="C125" s="71" t="str">
        <f t="shared" si="11"/>
        <v>—</v>
      </c>
      <c r="D125" s="71"/>
      <c r="E125" s="71"/>
      <c r="F125" s="71"/>
      <c r="G125" s="71"/>
      <c r="H125" s="71" t="str">
        <f t="shared" si="10"/>
        <v>—</v>
      </c>
      <c r="I125" s="71"/>
      <c r="J125" s="71"/>
      <c r="K125" s="71"/>
      <c r="L125" s="71"/>
      <c r="M125" s="71" t="s">
        <v>22</v>
      </c>
      <c r="N125" s="71"/>
      <c r="O125" s="71"/>
      <c r="P125" s="71"/>
      <c r="Q125" s="71"/>
      <c r="R125" s="71" t="s">
        <v>22</v>
      </c>
      <c r="S125" s="71"/>
      <c r="T125" s="71"/>
      <c r="U125" s="71"/>
      <c r="V125" s="71"/>
    </row>
    <row r="126" spans="1:22" ht="18" customHeight="1" x14ac:dyDescent="0.25">
      <c r="A126" s="4"/>
      <c r="B126" s="4">
        <v>4</v>
      </c>
      <c r="C126" s="71" t="str">
        <f t="shared" si="11"/>
        <v>—</v>
      </c>
      <c r="D126" s="71"/>
      <c r="E126" s="71"/>
      <c r="F126" s="71"/>
      <c r="G126" s="71"/>
      <c r="H126" s="71" t="str">
        <f t="shared" si="10"/>
        <v>—</v>
      </c>
      <c r="I126" s="71"/>
      <c r="J126" s="71"/>
      <c r="K126" s="71"/>
      <c r="L126" s="71"/>
      <c r="M126" s="71" t="s">
        <v>22</v>
      </c>
      <c r="N126" s="71"/>
      <c r="O126" s="71"/>
      <c r="P126" s="71"/>
      <c r="Q126" s="71"/>
      <c r="R126" s="71" t="s">
        <v>22</v>
      </c>
      <c r="S126" s="71"/>
      <c r="T126" s="71"/>
      <c r="U126" s="71"/>
      <c r="V126" s="71"/>
    </row>
    <row r="127" spans="1:22" ht="18" customHeight="1" x14ac:dyDescent="0.25">
      <c r="A127" s="4"/>
      <c r="B127" s="4">
        <v>5</v>
      </c>
      <c r="C127" s="71" t="str">
        <f t="shared" si="11"/>
        <v>—</v>
      </c>
      <c r="D127" s="71"/>
      <c r="E127" s="71"/>
      <c r="F127" s="71"/>
      <c r="G127" s="71"/>
      <c r="H127" s="71" t="str">
        <f t="shared" si="10"/>
        <v>—</v>
      </c>
      <c r="I127" s="71"/>
      <c r="J127" s="71"/>
      <c r="K127" s="71"/>
      <c r="L127" s="71"/>
      <c r="M127" s="71" t="s">
        <v>22</v>
      </c>
      <c r="N127" s="71"/>
      <c r="O127" s="71"/>
      <c r="P127" s="71"/>
      <c r="Q127" s="71"/>
      <c r="R127" s="71" t="s">
        <v>22</v>
      </c>
      <c r="S127" s="71"/>
      <c r="T127" s="71"/>
      <c r="U127" s="71"/>
      <c r="V127" s="71"/>
    </row>
    <row r="128" spans="1:22" ht="18" customHeight="1" x14ac:dyDescent="0.25">
      <c r="A128" s="4"/>
      <c r="B128" s="4">
        <v>6</v>
      </c>
      <c r="C128" s="71" t="str">
        <f t="shared" si="11"/>
        <v>—</v>
      </c>
      <c r="D128" s="71"/>
      <c r="E128" s="71"/>
      <c r="F128" s="71"/>
      <c r="G128" s="71"/>
      <c r="H128" s="71" t="str">
        <f t="shared" si="10"/>
        <v>—</v>
      </c>
      <c r="I128" s="71"/>
      <c r="J128" s="71"/>
      <c r="K128" s="71"/>
      <c r="L128" s="71"/>
      <c r="M128" s="71" t="s">
        <v>22</v>
      </c>
      <c r="N128" s="71"/>
      <c r="O128" s="71"/>
      <c r="P128" s="71"/>
      <c r="Q128" s="71"/>
      <c r="R128" s="71" t="s">
        <v>22</v>
      </c>
      <c r="S128" s="71"/>
      <c r="T128" s="71"/>
      <c r="U128" s="71"/>
      <c r="V128" s="71"/>
    </row>
    <row r="129" spans="1:22" ht="18" customHeight="1" x14ac:dyDescent="0.25">
      <c r="A129" s="4"/>
      <c r="B129" s="4">
        <v>7</v>
      </c>
      <c r="C129" s="71" t="str">
        <f t="shared" si="11"/>
        <v>—</v>
      </c>
      <c r="D129" s="71"/>
      <c r="E129" s="71"/>
      <c r="F129" s="71"/>
      <c r="G129" s="71"/>
      <c r="H129" s="71" t="str">
        <f t="shared" si="10"/>
        <v>—</v>
      </c>
      <c r="I129" s="71"/>
      <c r="J129" s="71"/>
      <c r="K129" s="71"/>
      <c r="L129" s="71"/>
      <c r="M129" s="71" t="str">
        <f t="shared" ref="M129:M147" si="12">IF(M49="","",IF(OR(AND(M43&gt;$AF$43,M44&gt;$AF$43,M45&gt;$AF$43,M46&gt;$AF$43,M47&gt;$AF$43,M48&gt;$AF$43,M49&gt;$AF$43),AND(M43&lt;$AF$43,M43&lt;$AF$43,M45&lt;$AF$43,M46&lt;$AF$43,M47&lt;$AF$43,M48&lt;$AF$43,M49&lt;$AF$43)),"Да","—"))</f>
        <v>—</v>
      </c>
      <c r="N129" s="71"/>
      <c r="O129" s="71"/>
      <c r="P129" s="71"/>
      <c r="Q129" s="71"/>
      <c r="R129" s="71" t="str">
        <f t="shared" ref="R129:R147" si="13">IF(M49="","",IF(OR(AND(M43&lt;M44,M44&lt;M45,M45&lt;M46,M46&lt;M47,M47&lt;M48,M48&lt;M49),AND(M43&gt;M44,M44&gt;M45,M45&gt;M46,M46&gt;M47,M47&gt;M48,M48&gt;M49)),"Да","—"))</f>
        <v>—</v>
      </c>
      <c r="S129" s="71"/>
      <c r="T129" s="71"/>
      <c r="U129" s="71"/>
      <c r="V129" s="71"/>
    </row>
    <row r="130" spans="1:22" ht="18" customHeight="1" x14ac:dyDescent="0.25">
      <c r="A130" s="4"/>
      <c r="B130" s="4">
        <v>8</v>
      </c>
      <c r="C130" s="71" t="str">
        <f t="shared" si="11"/>
        <v>—</v>
      </c>
      <c r="D130" s="71"/>
      <c r="E130" s="71"/>
      <c r="F130" s="71"/>
      <c r="G130" s="71"/>
      <c r="H130" s="71" t="str">
        <f t="shared" si="10"/>
        <v>—</v>
      </c>
      <c r="I130" s="71"/>
      <c r="J130" s="71"/>
      <c r="K130" s="71"/>
      <c r="L130" s="71"/>
      <c r="M130" s="71" t="str">
        <f t="shared" si="12"/>
        <v>—</v>
      </c>
      <c r="N130" s="71"/>
      <c r="O130" s="71"/>
      <c r="P130" s="71"/>
      <c r="Q130" s="71"/>
      <c r="R130" s="71" t="str">
        <f t="shared" si="13"/>
        <v>—</v>
      </c>
      <c r="S130" s="71"/>
      <c r="T130" s="71"/>
      <c r="U130" s="71"/>
      <c r="V130" s="71"/>
    </row>
    <row r="131" spans="1:22" ht="18" customHeight="1" x14ac:dyDescent="0.25">
      <c r="A131" s="4"/>
      <c r="B131" s="4">
        <v>9</v>
      </c>
      <c r="C131" s="71" t="str">
        <f t="shared" si="11"/>
        <v>—</v>
      </c>
      <c r="D131" s="71"/>
      <c r="E131" s="71"/>
      <c r="F131" s="71"/>
      <c r="G131" s="71"/>
      <c r="H131" s="71" t="str">
        <f t="shared" si="10"/>
        <v>—</v>
      </c>
      <c r="I131" s="71"/>
      <c r="J131" s="71"/>
      <c r="K131" s="71"/>
      <c r="L131" s="71"/>
      <c r="M131" s="71" t="str">
        <f t="shared" si="12"/>
        <v>—</v>
      </c>
      <c r="N131" s="71"/>
      <c r="O131" s="71"/>
      <c r="P131" s="71"/>
      <c r="Q131" s="71"/>
      <c r="R131" s="71" t="str">
        <f t="shared" si="13"/>
        <v>—</v>
      </c>
      <c r="S131" s="71"/>
      <c r="T131" s="71"/>
      <c r="U131" s="71"/>
      <c r="V131" s="71"/>
    </row>
    <row r="132" spans="1:22" ht="18" customHeight="1" x14ac:dyDescent="0.25">
      <c r="A132" s="4"/>
      <c r="B132" s="4">
        <v>10</v>
      </c>
      <c r="C132" s="71" t="str">
        <f t="shared" si="11"/>
        <v>—</v>
      </c>
      <c r="D132" s="71"/>
      <c r="E132" s="71"/>
      <c r="F132" s="71"/>
      <c r="G132" s="71"/>
      <c r="H132" s="71" t="str">
        <f t="shared" si="10"/>
        <v>Да</v>
      </c>
      <c r="I132" s="71"/>
      <c r="J132" s="71"/>
      <c r="K132" s="71"/>
      <c r="L132" s="71"/>
      <c r="M132" s="71" t="str">
        <f t="shared" si="12"/>
        <v>—</v>
      </c>
      <c r="N132" s="71"/>
      <c r="O132" s="71"/>
      <c r="P132" s="71"/>
      <c r="Q132" s="71"/>
      <c r="R132" s="71" t="str">
        <f t="shared" si="13"/>
        <v>—</v>
      </c>
      <c r="S132" s="71"/>
      <c r="T132" s="71"/>
      <c r="U132" s="71"/>
      <c r="V132" s="71"/>
    </row>
    <row r="133" spans="1:22" ht="18" customHeight="1" x14ac:dyDescent="0.25">
      <c r="A133" s="4"/>
      <c r="B133" s="4">
        <v>11</v>
      </c>
      <c r="C133" s="71" t="str">
        <f t="shared" si="11"/>
        <v>—</v>
      </c>
      <c r="D133" s="71"/>
      <c r="E133" s="71"/>
      <c r="F133" s="71"/>
      <c r="G133" s="71"/>
      <c r="H133" s="71" t="str">
        <f t="shared" si="10"/>
        <v>—</v>
      </c>
      <c r="I133" s="71"/>
      <c r="J133" s="71"/>
      <c r="K133" s="71"/>
      <c r="L133" s="71"/>
      <c r="M133" s="71" t="str">
        <f t="shared" si="12"/>
        <v>—</v>
      </c>
      <c r="N133" s="71"/>
      <c r="O133" s="71"/>
      <c r="P133" s="71"/>
      <c r="Q133" s="71"/>
      <c r="R133" s="71" t="str">
        <f t="shared" si="13"/>
        <v>—</v>
      </c>
      <c r="S133" s="71"/>
      <c r="T133" s="71"/>
      <c r="U133" s="71"/>
      <c r="V133" s="71"/>
    </row>
    <row r="134" spans="1:22" ht="18" customHeight="1" x14ac:dyDescent="0.25">
      <c r="A134" s="4"/>
      <c r="B134" s="4">
        <v>12</v>
      </c>
      <c r="C134" s="71" t="str">
        <f t="shared" si="11"/>
        <v>—</v>
      </c>
      <c r="D134" s="71"/>
      <c r="E134" s="71"/>
      <c r="F134" s="71"/>
      <c r="G134" s="71"/>
      <c r="H134" s="71" t="str">
        <f t="shared" si="10"/>
        <v>Да</v>
      </c>
      <c r="I134" s="71"/>
      <c r="J134" s="71"/>
      <c r="K134" s="71"/>
      <c r="L134" s="71"/>
      <c r="M134" s="71" t="str">
        <f t="shared" si="12"/>
        <v>—</v>
      </c>
      <c r="N134" s="71"/>
      <c r="O134" s="71"/>
      <c r="P134" s="71"/>
      <c r="Q134" s="71"/>
      <c r="R134" s="71" t="str">
        <f t="shared" si="13"/>
        <v>—</v>
      </c>
      <c r="S134" s="71"/>
      <c r="T134" s="71"/>
      <c r="U134" s="71"/>
      <c r="V134" s="71"/>
    </row>
    <row r="135" spans="1:22" ht="18" customHeight="1" x14ac:dyDescent="0.25">
      <c r="A135" s="4"/>
      <c r="B135" s="4">
        <v>13</v>
      </c>
      <c r="C135" s="71" t="str">
        <f t="shared" si="11"/>
        <v>—</v>
      </c>
      <c r="D135" s="71"/>
      <c r="E135" s="71"/>
      <c r="F135" s="71"/>
      <c r="G135" s="71"/>
      <c r="H135" s="71" t="str">
        <f t="shared" si="10"/>
        <v>—</v>
      </c>
      <c r="I135" s="71"/>
      <c r="J135" s="71"/>
      <c r="K135" s="71"/>
      <c r="L135" s="71"/>
      <c r="M135" s="71" t="str">
        <f t="shared" si="12"/>
        <v>—</v>
      </c>
      <c r="N135" s="71"/>
      <c r="O135" s="71"/>
      <c r="P135" s="71"/>
      <c r="Q135" s="71"/>
      <c r="R135" s="71" t="str">
        <f t="shared" si="13"/>
        <v>—</v>
      </c>
      <c r="S135" s="71"/>
      <c r="T135" s="71"/>
      <c r="U135" s="71"/>
      <c r="V135" s="71"/>
    </row>
    <row r="136" spans="1:22" ht="18" customHeight="1" x14ac:dyDescent="0.25">
      <c r="A136" s="4"/>
      <c r="B136" s="4">
        <v>14</v>
      </c>
      <c r="C136" s="71" t="str">
        <f t="shared" si="11"/>
        <v>—</v>
      </c>
      <c r="D136" s="71"/>
      <c r="E136" s="71"/>
      <c r="F136" s="71"/>
      <c r="G136" s="71"/>
      <c r="H136" s="71" t="str">
        <f t="shared" si="10"/>
        <v>—</v>
      </c>
      <c r="I136" s="71"/>
      <c r="J136" s="71"/>
      <c r="K136" s="71"/>
      <c r="L136" s="71"/>
      <c r="M136" s="71" t="str">
        <f t="shared" si="12"/>
        <v>—</v>
      </c>
      <c r="N136" s="71"/>
      <c r="O136" s="71"/>
      <c r="P136" s="71"/>
      <c r="Q136" s="71"/>
      <c r="R136" s="71" t="str">
        <f t="shared" si="13"/>
        <v>—</v>
      </c>
      <c r="S136" s="71"/>
      <c r="T136" s="71"/>
      <c r="U136" s="71"/>
      <c r="V136" s="71"/>
    </row>
    <row r="137" spans="1:22" ht="18" customHeight="1" x14ac:dyDescent="0.25">
      <c r="A137" s="4"/>
      <c r="B137" s="4">
        <v>15</v>
      </c>
      <c r="C137" s="71" t="str">
        <f t="shared" si="11"/>
        <v>—</v>
      </c>
      <c r="D137" s="71"/>
      <c r="E137" s="71"/>
      <c r="F137" s="71"/>
      <c r="G137" s="71"/>
      <c r="H137" s="71" t="str">
        <f t="shared" si="10"/>
        <v>—</v>
      </c>
      <c r="I137" s="71"/>
      <c r="J137" s="71"/>
      <c r="K137" s="71"/>
      <c r="L137" s="71"/>
      <c r="M137" s="71" t="str">
        <f t="shared" si="12"/>
        <v>—</v>
      </c>
      <c r="N137" s="71"/>
      <c r="O137" s="71"/>
      <c r="P137" s="71"/>
      <c r="Q137" s="71"/>
      <c r="R137" s="71" t="str">
        <f t="shared" si="13"/>
        <v>—</v>
      </c>
      <c r="S137" s="71"/>
      <c r="T137" s="71"/>
      <c r="U137" s="71"/>
      <c r="V137" s="71"/>
    </row>
    <row r="138" spans="1:22" ht="18" customHeight="1" x14ac:dyDescent="0.25">
      <c r="A138" s="4"/>
      <c r="B138" s="4">
        <v>16</v>
      </c>
      <c r="C138" s="71" t="str">
        <f t="shared" si="11"/>
        <v>—</v>
      </c>
      <c r="D138" s="71"/>
      <c r="E138" s="71"/>
      <c r="F138" s="71"/>
      <c r="G138" s="71"/>
      <c r="H138" s="71" t="str">
        <f t="shared" si="10"/>
        <v>—</v>
      </c>
      <c r="I138" s="71"/>
      <c r="J138" s="71"/>
      <c r="K138" s="71"/>
      <c r="L138" s="71"/>
      <c r="M138" s="71" t="str">
        <f t="shared" si="12"/>
        <v>—</v>
      </c>
      <c r="N138" s="71"/>
      <c r="O138" s="71"/>
      <c r="P138" s="71"/>
      <c r="Q138" s="71"/>
      <c r="R138" s="71" t="str">
        <f t="shared" si="13"/>
        <v>—</v>
      </c>
      <c r="S138" s="71"/>
      <c r="T138" s="71"/>
      <c r="U138" s="71"/>
      <c r="V138" s="71"/>
    </row>
    <row r="139" spans="1:22" ht="18" customHeight="1" x14ac:dyDescent="0.25">
      <c r="A139" s="4"/>
      <c r="B139" s="4">
        <v>17</v>
      </c>
      <c r="C139" s="71" t="str">
        <f t="shared" si="11"/>
        <v>—</v>
      </c>
      <c r="D139" s="71"/>
      <c r="E139" s="71"/>
      <c r="F139" s="71"/>
      <c r="G139" s="71"/>
      <c r="H139" s="71" t="str">
        <f t="shared" si="10"/>
        <v>—</v>
      </c>
      <c r="I139" s="71"/>
      <c r="J139" s="71"/>
      <c r="K139" s="71"/>
      <c r="L139" s="71"/>
      <c r="M139" s="71" t="str">
        <f t="shared" si="12"/>
        <v>—</v>
      </c>
      <c r="N139" s="71"/>
      <c r="O139" s="71"/>
      <c r="P139" s="71"/>
      <c r="Q139" s="71"/>
      <c r="R139" s="71" t="str">
        <f t="shared" si="13"/>
        <v>—</v>
      </c>
      <c r="S139" s="71"/>
      <c r="T139" s="71"/>
      <c r="U139" s="71"/>
      <c r="V139" s="71"/>
    </row>
    <row r="140" spans="1:22" ht="18" customHeight="1" x14ac:dyDescent="0.25">
      <c r="A140" s="4"/>
      <c r="B140" s="4">
        <v>18</v>
      </c>
      <c r="C140" s="71" t="str">
        <f t="shared" si="11"/>
        <v>—</v>
      </c>
      <c r="D140" s="71"/>
      <c r="E140" s="71"/>
      <c r="F140" s="71"/>
      <c r="G140" s="71"/>
      <c r="H140" s="71" t="str">
        <f t="shared" si="10"/>
        <v>—</v>
      </c>
      <c r="I140" s="71"/>
      <c r="J140" s="71"/>
      <c r="K140" s="71"/>
      <c r="L140" s="71"/>
      <c r="M140" s="71" t="str">
        <f t="shared" si="12"/>
        <v>—</v>
      </c>
      <c r="N140" s="71"/>
      <c r="O140" s="71"/>
      <c r="P140" s="71"/>
      <c r="Q140" s="71"/>
      <c r="R140" s="71" t="str">
        <f t="shared" si="13"/>
        <v>—</v>
      </c>
      <c r="S140" s="71"/>
      <c r="T140" s="71"/>
      <c r="U140" s="71"/>
      <c r="V140" s="71"/>
    </row>
    <row r="141" spans="1:22" ht="18" customHeight="1" x14ac:dyDescent="0.25">
      <c r="A141" s="4"/>
      <c r="B141" s="4">
        <v>19</v>
      </c>
      <c r="C141" s="71" t="str">
        <f t="shared" si="11"/>
        <v>—</v>
      </c>
      <c r="D141" s="71"/>
      <c r="E141" s="71"/>
      <c r="F141" s="71"/>
      <c r="G141" s="71"/>
      <c r="H141" s="71" t="str">
        <f t="shared" si="10"/>
        <v>—</v>
      </c>
      <c r="I141" s="71"/>
      <c r="J141" s="71"/>
      <c r="K141" s="71"/>
      <c r="L141" s="71"/>
      <c r="M141" s="71" t="str">
        <f t="shared" si="12"/>
        <v>—</v>
      </c>
      <c r="N141" s="71"/>
      <c r="O141" s="71"/>
      <c r="P141" s="71"/>
      <c r="Q141" s="71"/>
      <c r="R141" s="71" t="str">
        <f t="shared" si="13"/>
        <v>—</v>
      </c>
      <c r="S141" s="71"/>
      <c r="T141" s="71"/>
      <c r="U141" s="71"/>
      <c r="V141" s="71"/>
    </row>
    <row r="142" spans="1:22" ht="18" customHeight="1" x14ac:dyDescent="0.25">
      <c r="A142" s="4"/>
      <c r="B142" s="4">
        <v>20</v>
      </c>
      <c r="C142" s="71" t="str">
        <f t="shared" si="11"/>
        <v>—</v>
      </c>
      <c r="D142" s="71"/>
      <c r="E142" s="71"/>
      <c r="F142" s="71"/>
      <c r="G142" s="71"/>
      <c r="H142" s="71" t="str">
        <f t="shared" si="10"/>
        <v>—</v>
      </c>
      <c r="I142" s="71"/>
      <c r="J142" s="71"/>
      <c r="K142" s="71"/>
      <c r="L142" s="71"/>
      <c r="M142" s="71" t="str">
        <f t="shared" si="12"/>
        <v>—</v>
      </c>
      <c r="N142" s="71"/>
      <c r="O142" s="71"/>
      <c r="P142" s="71"/>
      <c r="Q142" s="71"/>
      <c r="R142" s="71" t="str">
        <f t="shared" si="13"/>
        <v>—</v>
      </c>
      <c r="S142" s="71"/>
      <c r="T142" s="71"/>
      <c r="U142" s="71"/>
      <c r="V142" s="71"/>
    </row>
    <row r="143" spans="1:22" ht="18" customHeight="1" x14ac:dyDescent="0.25">
      <c r="A143" s="4"/>
      <c r="B143" s="4">
        <v>21</v>
      </c>
      <c r="C143" s="71" t="str">
        <f t="shared" si="11"/>
        <v>—</v>
      </c>
      <c r="D143" s="71"/>
      <c r="E143" s="71"/>
      <c r="F143" s="71"/>
      <c r="G143" s="71"/>
      <c r="H143" s="71" t="str">
        <f t="shared" si="10"/>
        <v>—</v>
      </c>
      <c r="I143" s="71"/>
      <c r="J143" s="71"/>
      <c r="K143" s="71"/>
      <c r="L143" s="71"/>
      <c r="M143" s="71" t="str">
        <f t="shared" si="12"/>
        <v>—</v>
      </c>
      <c r="N143" s="71"/>
      <c r="O143" s="71"/>
      <c r="P143" s="71"/>
      <c r="Q143" s="71"/>
      <c r="R143" s="71" t="str">
        <f t="shared" si="13"/>
        <v>—</v>
      </c>
      <c r="S143" s="71"/>
      <c r="T143" s="71"/>
      <c r="U143" s="71"/>
      <c r="V143" s="71"/>
    </row>
    <row r="144" spans="1:22" ht="18" customHeight="1" x14ac:dyDescent="0.25">
      <c r="A144" s="4"/>
      <c r="B144" s="4">
        <v>22</v>
      </c>
      <c r="C144" s="71" t="str">
        <f t="shared" si="11"/>
        <v>—</v>
      </c>
      <c r="D144" s="71"/>
      <c r="E144" s="71"/>
      <c r="F144" s="71"/>
      <c r="G144" s="71"/>
      <c r="H144" s="71" t="str">
        <f t="shared" si="10"/>
        <v>—</v>
      </c>
      <c r="I144" s="71"/>
      <c r="J144" s="71"/>
      <c r="K144" s="71"/>
      <c r="L144" s="71"/>
      <c r="M144" s="71" t="str">
        <f t="shared" si="12"/>
        <v>—</v>
      </c>
      <c r="N144" s="71"/>
      <c r="O144" s="71"/>
      <c r="P144" s="71"/>
      <c r="Q144" s="71"/>
      <c r="R144" s="71" t="str">
        <f t="shared" si="13"/>
        <v>—</v>
      </c>
      <c r="S144" s="71"/>
      <c r="T144" s="71"/>
      <c r="U144" s="71"/>
      <c r="V144" s="71"/>
    </row>
    <row r="145" spans="1:46" ht="18" customHeight="1" x14ac:dyDescent="0.25">
      <c r="A145" s="4"/>
      <c r="B145" s="4">
        <v>23</v>
      </c>
      <c r="C145" s="71" t="str">
        <f t="shared" si="11"/>
        <v>—</v>
      </c>
      <c r="D145" s="71"/>
      <c r="E145" s="71"/>
      <c r="F145" s="71"/>
      <c r="G145" s="71"/>
      <c r="H145" s="71" t="str">
        <f t="shared" si="10"/>
        <v>—</v>
      </c>
      <c r="I145" s="71"/>
      <c r="J145" s="71"/>
      <c r="K145" s="71"/>
      <c r="L145" s="71"/>
      <c r="M145" s="71" t="str">
        <f t="shared" si="12"/>
        <v>—</v>
      </c>
      <c r="N145" s="71"/>
      <c r="O145" s="71"/>
      <c r="P145" s="71"/>
      <c r="Q145" s="71"/>
      <c r="R145" s="71" t="str">
        <f t="shared" si="13"/>
        <v>—</v>
      </c>
      <c r="S145" s="71"/>
      <c r="T145" s="71"/>
      <c r="U145" s="71"/>
      <c r="V145" s="71"/>
    </row>
    <row r="146" spans="1:46" ht="18" customHeight="1" x14ac:dyDescent="0.25">
      <c r="A146" s="4"/>
      <c r="B146" s="4">
        <v>24</v>
      </c>
      <c r="C146" s="71" t="str">
        <f t="shared" si="11"/>
        <v>—</v>
      </c>
      <c r="D146" s="71"/>
      <c r="E146" s="71"/>
      <c r="F146" s="71"/>
      <c r="G146" s="71"/>
      <c r="H146" s="71" t="str">
        <f t="shared" si="10"/>
        <v>—</v>
      </c>
      <c r="I146" s="71"/>
      <c r="J146" s="71"/>
      <c r="K146" s="71"/>
      <c r="L146" s="71"/>
      <c r="M146" s="71" t="str">
        <f t="shared" si="12"/>
        <v>—</v>
      </c>
      <c r="N146" s="71"/>
      <c r="O146" s="71"/>
      <c r="P146" s="71"/>
      <c r="Q146" s="71"/>
      <c r="R146" s="71" t="str">
        <f t="shared" si="13"/>
        <v>—</v>
      </c>
      <c r="S146" s="71"/>
      <c r="T146" s="71"/>
      <c r="U146" s="71"/>
      <c r="V146" s="71"/>
    </row>
    <row r="147" spans="1:46" ht="18" customHeight="1" x14ac:dyDescent="0.25">
      <c r="A147" s="4"/>
      <c r="B147" s="4">
        <v>25</v>
      </c>
      <c r="C147" s="71" t="str">
        <f t="shared" si="11"/>
        <v>—</v>
      </c>
      <c r="D147" s="71"/>
      <c r="E147" s="71"/>
      <c r="F147" s="71"/>
      <c r="G147" s="71"/>
      <c r="H147" s="71" t="str">
        <f t="shared" si="10"/>
        <v>—</v>
      </c>
      <c r="I147" s="71"/>
      <c r="J147" s="71"/>
      <c r="K147" s="71"/>
      <c r="L147" s="71"/>
      <c r="M147" s="71" t="str">
        <f t="shared" si="12"/>
        <v>—</v>
      </c>
      <c r="N147" s="71"/>
      <c r="O147" s="71"/>
      <c r="P147" s="71"/>
      <c r="Q147" s="71"/>
      <c r="R147" s="71" t="str">
        <f t="shared" si="13"/>
        <v>—</v>
      </c>
      <c r="S147" s="71"/>
      <c r="T147" s="71"/>
      <c r="U147" s="71"/>
      <c r="V147" s="71"/>
    </row>
    <row r="148" spans="1:46" ht="18.600000000000001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AP148" s="2"/>
      <c r="AQ148" s="2"/>
      <c r="AR148" s="2"/>
      <c r="AS148" s="2"/>
      <c r="AT148" s="2"/>
    </row>
    <row r="149" spans="1:46" ht="18.600000000000001" customHeight="1" x14ac:dyDescent="0.25">
      <c r="A149" s="4"/>
      <c r="B149" s="4"/>
      <c r="C149" s="106" t="s">
        <v>56</v>
      </c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AP149" s="2"/>
      <c r="AQ149" s="2"/>
      <c r="AR149" s="2"/>
      <c r="AS149" s="2"/>
      <c r="AT149" s="2"/>
    </row>
    <row r="150" spans="1:46" ht="18.600000000000001" customHeight="1" x14ac:dyDescent="0.25">
      <c r="A150" s="4"/>
      <c r="B150" s="4"/>
      <c r="C150" s="106"/>
      <c r="D150" s="106"/>
      <c r="E150" s="106"/>
      <c r="F150" s="106"/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106"/>
      <c r="R150" s="106"/>
      <c r="S150" s="106"/>
      <c r="T150" s="106"/>
      <c r="U150" s="106"/>
      <c r="V150" s="106"/>
      <c r="AP150" s="2"/>
      <c r="AQ150" s="2"/>
      <c r="AR150" s="2"/>
      <c r="AS150" s="2"/>
      <c r="AT150" s="2"/>
    </row>
    <row r="151" spans="1:46" ht="18.600000000000001" customHeight="1" x14ac:dyDescent="0.25">
      <c r="A151" s="4"/>
      <c r="B151" s="4"/>
      <c r="C151" s="106"/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6"/>
      <c r="O151" s="106"/>
      <c r="P151" s="106"/>
      <c r="Q151" s="106"/>
      <c r="R151" s="106"/>
      <c r="S151" s="106"/>
      <c r="T151" s="106"/>
      <c r="U151" s="106"/>
      <c r="V151" s="106"/>
      <c r="AP151" s="2"/>
      <c r="AQ151" s="2"/>
      <c r="AR151" s="2"/>
      <c r="AS151" s="2"/>
      <c r="AT151" s="2"/>
    </row>
    <row r="152" spans="1:46" ht="18.600000000000001" customHeight="1" x14ac:dyDescent="0.25">
      <c r="A152" s="4"/>
      <c r="B152" s="4"/>
      <c r="C152" s="106"/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06"/>
      <c r="S152" s="106"/>
      <c r="T152" s="106"/>
      <c r="U152" s="106"/>
      <c r="V152" s="106"/>
      <c r="AP152" s="2"/>
      <c r="AQ152" s="2"/>
      <c r="AR152" s="2"/>
      <c r="AS152" s="2"/>
      <c r="AT152" s="2"/>
    </row>
    <row r="153" spans="1:46" ht="18.600000000000001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AP153" s="2"/>
      <c r="AQ153" s="2"/>
      <c r="AR153" s="2"/>
      <c r="AS153" s="2"/>
      <c r="AT153" s="2"/>
    </row>
    <row r="154" spans="1:46" ht="18.600000000000001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AP154" s="2"/>
      <c r="AQ154" s="2"/>
      <c r="AR154" s="2"/>
      <c r="AS154" s="2"/>
      <c r="AT154" s="2"/>
    </row>
    <row r="155" spans="1:46" ht="18.600000000000001" customHeight="1" x14ac:dyDescent="0.25">
      <c r="A155" s="3" t="s">
        <v>54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46" ht="18.600000000000001" customHeight="1" x14ac:dyDescent="0.25"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46" ht="18.600000000000001" customHeight="1" x14ac:dyDescent="0.25">
      <c r="A157" s="3" t="s">
        <v>35</v>
      </c>
      <c r="B157" s="4"/>
      <c r="C157" s="4"/>
      <c r="D157" s="4"/>
      <c r="E157" s="4"/>
      <c r="F157" s="4"/>
      <c r="G157" s="4"/>
      <c r="H157" s="4"/>
      <c r="I157" s="4"/>
      <c r="J157" s="2"/>
      <c r="K157" s="2"/>
      <c r="L157" s="2"/>
      <c r="M157" s="2"/>
      <c r="N157" s="2"/>
      <c r="O157" s="2"/>
      <c r="P157" s="6"/>
      <c r="Q157" s="6"/>
      <c r="R157" s="6"/>
      <c r="S157" s="6"/>
      <c r="AF157" s="39"/>
      <c r="AG157" s="39"/>
      <c r="AH157" s="39"/>
      <c r="AI157" s="39"/>
      <c r="AJ157" s="39"/>
    </row>
    <row r="158" spans="1:46" ht="18.600000000000001" customHeight="1" x14ac:dyDescent="0.25">
      <c r="A158" s="96" t="s">
        <v>38</v>
      </c>
      <c r="B158" s="96"/>
      <c r="C158" s="96"/>
      <c r="D158" s="96"/>
      <c r="E158" s="96"/>
      <c r="F158" s="96"/>
      <c r="G158" s="96"/>
      <c r="H158" s="96"/>
      <c r="I158" s="65"/>
      <c r="J158" s="65"/>
      <c r="K158" s="65"/>
      <c r="L158" s="65"/>
      <c r="M158" s="65"/>
      <c r="N158" s="65"/>
      <c r="O158" s="65"/>
      <c r="P158" s="65"/>
      <c r="Q158" s="54">
        <f>_xlfn.STDEV.S(M43:R67)</f>
        <v>0.14165686240583841</v>
      </c>
      <c r="R158" s="54"/>
      <c r="S158" s="54"/>
      <c r="AF158" s="39"/>
      <c r="AG158" s="66" t="s">
        <v>34</v>
      </c>
      <c r="AH158" s="66"/>
      <c r="AI158" s="66"/>
      <c r="AJ158" s="66"/>
      <c r="AK158" s="67">
        <f>AVERAGE(M43:R67)</f>
        <v>5.944</v>
      </c>
      <c r="AL158" s="68"/>
      <c r="AM158" s="68"/>
      <c r="AN158" s="68"/>
    </row>
    <row r="159" spans="1:46" ht="18.600000000000001" customHeight="1" x14ac:dyDescent="0.25">
      <c r="A159" s="96"/>
      <c r="B159" s="96"/>
      <c r="C159" s="96"/>
      <c r="D159" s="96"/>
      <c r="E159" s="96"/>
      <c r="F159" s="96"/>
      <c r="G159" s="96"/>
      <c r="H159" s="96"/>
      <c r="I159" s="65"/>
      <c r="J159" s="65"/>
      <c r="K159" s="65"/>
      <c r="L159" s="65"/>
      <c r="M159" s="65"/>
      <c r="N159" s="65"/>
      <c r="O159" s="65"/>
      <c r="P159" s="65"/>
      <c r="Q159" s="54"/>
      <c r="R159" s="54"/>
      <c r="S159" s="54"/>
      <c r="AF159" s="39"/>
      <c r="AG159" s="39"/>
      <c r="AH159" s="39"/>
      <c r="AI159" s="39"/>
      <c r="AJ159" s="39"/>
    </row>
    <row r="160" spans="1:46" ht="18.600000000000001" customHeight="1" x14ac:dyDescent="0.25">
      <c r="A160" s="96"/>
      <c r="B160" s="96"/>
      <c r="C160" s="96"/>
      <c r="D160" s="96"/>
      <c r="E160" s="96"/>
      <c r="F160" s="96"/>
      <c r="G160" s="96"/>
      <c r="H160" s="96"/>
      <c r="I160" s="65"/>
      <c r="J160" s="65"/>
      <c r="K160" s="65"/>
      <c r="L160" s="65"/>
      <c r="M160" s="65"/>
      <c r="N160" s="65"/>
      <c r="O160" s="65"/>
      <c r="P160" s="65"/>
      <c r="Q160" s="54"/>
      <c r="R160" s="54"/>
      <c r="S160" s="54"/>
      <c r="AF160" s="39"/>
      <c r="AG160" s="39"/>
      <c r="AH160" s="39"/>
      <c r="AI160" s="39"/>
      <c r="AJ160" s="39"/>
    </row>
    <row r="161" spans="1:47" ht="18.600000000000001" customHeight="1" x14ac:dyDescent="0.25">
      <c r="A161" s="96" t="s">
        <v>49</v>
      </c>
      <c r="B161" s="96"/>
      <c r="C161" s="96"/>
      <c r="D161" s="96"/>
      <c r="E161" s="96"/>
      <c r="F161" s="96"/>
      <c r="G161" s="96"/>
      <c r="H161" s="96"/>
      <c r="I161" s="65"/>
      <c r="J161" s="65"/>
      <c r="K161" s="65"/>
      <c r="L161" s="65"/>
      <c r="M161" s="65"/>
      <c r="N161" s="65"/>
      <c r="O161" s="65"/>
      <c r="P161" s="65"/>
      <c r="Q161" s="54">
        <f>(U79-U80)/(6*Q158)</f>
        <v>1.1765520133375302</v>
      </c>
      <c r="R161" s="54"/>
      <c r="S161" s="54"/>
      <c r="W161" s="2"/>
      <c r="X161" s="2"/>
      <c r="AE161" s="64">
        <f>SQRT(AB73)</f>
        <v>0.14165686240583841</v>
      </c>
      <c r="AF161" s="64"/>
      <c r="AG161" s="64"/>
      <c r="AH161" s="64"/>
      <c r="AI161" s="64"/>
      <c r="AJ161" s="64"/>
    </row>
    <row r="162" spans="1:47" ht="18.600000000000001" customHeight="1" x14ac:dyDescent="0.25">
      <c r="A162" s="96"/>
      <c r="B162" s="96"/>
      <c r="C162" s="96"/>
      <c r="D162" s="96"/>
      <c r="E162" s="96"/>
      <c r="F162" s="96"/>
      <c r="G162" s="96"/>
      <c r="H162" s="96"/>
      <c r="I162" s="65"/>
      <c r="J162" s="65"/>
      <c r="K162" s="65"/>
      <c r="L162" s="65"/>
      <c r="M162" s="65"/>
      <c r="N162" s="65"/>
      <c r="O162" s="65"/>
      <c r="P162" s="65"/>
      <c r="Q162" s="54"/>
      <c r="R162" s="54"/>
      <c r="S162" s="54"/>
      <c r="W162" s="2"/>
      <c r="X162" s="2"/>
      <c r="AE162" s="64"/>
      <c r="AF162" s="64"/>
      <c r="AG162" s="64"/>
      <c r="AH162" s="64"/>
      <c r="AI162" s="64"/>
      <c r="AJ162" s="64"/>
    </row>
    <row r="163" spans="1:47" ht="18.600000000000001" customHeight="1" x14ac:dyDescent="0.25">
      <c r="A163" s="96"/>
      <c r="B163" s="96"/>
      <c r="C163" s="96"/>
      <c r="D163" s="96"/>
      <c r="E163" s="96"/>
      <c r="F163" s="96"/>
      <c r="G163" s="96"/>
      <c r="H163" s="96"/>
      <c r="I163" s="65"/>
      <c r="J163" s="65"/>
      <c r="K163" s="65"/>
      <c r="L163" s="65"/>
      <c r="M163" s="65"/>
      <c r="N163" s="65"/>
      <c r="O163" s="65"/>
      <c r="P163" s="65"/>
      <c r="Q163" s="54"/>
      <c r="R163" s="54"/>
      <c r="S163" s="54"/>
      <c r="W163" s="2"/>
      <c r="X163" s="2"/>
    </row>
    <row r="164" spans="1:47" ht="18.600000000000001" customHeight="1" x14ac:dyDescent="0.25">
      <c r="B164" s="2"/>
      <c r="C164" s="2"/>
      <c r="J164" s="2"/>
      <c r="K164" s="2"/>
      <c r="L164" s="2"/>
      <c r="M164" s="2"/>
      <c r="N164" s="2"/>
      <c r="O164" s="2"/>
      <c r="P164" s="6"/>
      <c r="Q164" s="6"/>
      <c r="R164" s="6"/>
      <c r="S164" s="6"/>
      <c r="T164" s="2"/>
      <c r="U164" s="2"/>
      <c r="V164" s="2"/>
      <c r="W164" s="2"/>
      <c r="X164" s="2"/>
    </row>
    <row r="165" spans="1:47" ht="18.600000000000001" customHeight="1" x14ac:dyDescent="0.25">
      <c r="A165" s="3" t="s">
        <v>36</v>
      </c>
      <c r="J165" s="2"/>
      <c r="K165" s="2"/>
      <c r="L165" s="2"/>
      <c r="M165" s="2"/>
      <c r="N165" s="2"/>
      <c r="O165" s="2"/>
      <c r="P165" s="6"/>
      <c r="Q165" s="6"/>
      <c r="R165" s="6"/>
      <c r="S165" s="6"/>
    </row>
    <row r="166" spans="1:47" ht="18.600000000000001" customHeight="1" x14ac:dyDescent="0.25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47" ht="18.600000000000001" customHeight="1" x14ac:dyDescent="0.25">
      <c r="A167" s="96" t="s">
        <v>50</v>
      </c>
      <c r="B167" s="96"/>
      <c r="C167" s="96"/>
      <c r="D167" s="96"/>
      <c r="E167" s="96"/>
      <c r="F167" s="96"/>
      <c r="G167" s="96"/>
      <c r="H167" s="96"/>
      <c r="I167" s="65"/>
      <c r="J167" s="65"/>
      <c r="K167" s="65"/>
      <c r="L167" s="65"/>
      <c r="M167" s="65"/>
      <c r="N167" s="65"/>
      <c r="O167" s="65"/>
      <c r="P167" s="65"/>
      <c r="Q167" s="54">
        <f>(U79-$AK$158)/(3*$Q$158)</f>
        <v>1.3083258388313337</v>
      </c>
      <c r="R167" s="54"/>
      <c r="S167" s="54"/>
      <c r="T167" s="2"/>
      <c r="U167" s="2"/>
      <c r="V167" s="2"/>
      <c r="W167" s="2"/>
      <c r="X167" s="2"/>
      <c r="Y167" s="2"/>
      <c r="Z167" s="2"/>
    </row>
    <row r="168" spans="1:47" ht="18.600000000000001" customHeight="1" x14ac:dyDescent="0.25">
      <c r="A168" s="96"/>
      <c r="B168" s="96"/>
      <c r="C168" s="96"/>
      <c r="D168" s="96"/>
      <c r="E168" s="96"/>
      <c r="F168" s="96"/>
      <c r="G168" s="96"/>
      <c r="H168" s="96"/>
      <c r="I168" s="65"/>
      <c r="J168" s="65"/>
      <c r="K168" s="65"/>
      <c r="L168" s="65"/>
      <c r="M168" s="65"/>
      <c r="N168" s="65"/>
      <c r="O168" s="65"/>
      <c r="P168" s="65"/>
      <c r="Q168" s="54"/>
      <c r="R168" s="54"/>
      <c r="S168" s="54"/>
      <c r="T168" s="2"/>
      <c r="U168" s="6"/>
      <c r="V168" s="2"/>
      <c r="W168" s="2"/>
      <c r="X168" s="2"/>
      <c r="Y168" s="2"/>
      <c r="Z168" s="2"/>
    </row>
    <row r="169" spans="1:47" ht="18.600000000000001" customHeight="1" x14ac:dyDescent="0.25">
      <c r="A169" s="96"/>
      <c r="B169" s="96"/>
      <c r="C169" s="96"/>
      <c r="D169" s="96"/>
      <c r="E169" s="96"/>
      <c r="F169" s="96"/>
      <c r="G169" s="96"/>
      <c r="H169" s="96"/>
      <c r="I169" s="65"/>
      <c r="J169" s="65"/>
      <c r="K169" s="65"/>
      <c r="L169" s="65"/>
      <c r="M169" s="65"/>
      <c r="N169" s="65"/>
      <c r="O169" s="65"/>
      <c r="P169" s="65"/>
      <c r="Q169" s="54"/>
      <c r="R169" s="54"/>
      <c r="S169" s="54"/>
      <c r="T169" s="2"/>
      <c r="U169" s="6"/>
      <c r="V169" s="2"/>
      <c r="W169" s="2"/>
      <c r="X169" s="2"/>
      <c r="Y169" s="2"/>
      <c r="Z169" s="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</row>
    <row r="170" spans="1:47" ht="18.600000000000001" customHeight="1" x14ac:dyDescent="0.25">
      <c r="A170" s="96" t="s">
        <v>51</v>
      </c>
      <c r="B170" s="96"/>
      <c r="C170" s="96"/>
      <c r="D170" s="96"/>
      <c r="E170" s="96"/>
      <c r="F170" s="96"/>
      <c r="G170" s="96"/>
      <c r="H170" s="96"/>
      <c r="I170" s="65"/>
      <c r="J170" s="65"/>
      <c r="K170" s="65"/>
      <c r="L170" s="65"/>
      <c r="M170" s="65"/>
      <c r="N170" s="65"/>
      <c r="O170" s="65"/>
      <c r="P170" s="65"/>
      <c r="Q170" s="54">
        <f>($AK$158-U80)/(3*$Q$158)</f>
        <v>1.0447781878437266</v>
      </c>
      <c r="R170" s="54"/>
      <c r="S170" s="54"/>
      <c r="T170" s="2"/>
      <c r="U170" s="6"/>
      <c r="V170" s="2"/>
      <c r="W170" s="2"/>
      <c r="X170" s="2"/>
      <c r="Y170" s="2"/>
      <c r="Z170" s="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</row>
    <row r="171" spans="1:47" ht="18.600000000000001" customHeight="1" x14ac:dyDescent="0.25">
      <c r="A171" s="96"/>
      <c r="B171" s="96"/>
      <c r="C171" s="96"/>
      <c r="D171" s="96"/>
      <c r="E171" s="96"/>
      <c r="F171" s="96"/>
      <c r="G171" s="96"/>
      <c r="H171" s="96"/>
      <c r="I171" s="65"/>
      <c r="J171" s="65"/>
      <c r="K171" s="65"/>
      <c r="L171" s="65"/>
      <c r="M171" s="65"/>
      <c r="N171" s="65"/>
      <c r="O171" s="65"/>
      <c r="P171" s="65"/>
      <c r="Q171" s="54"/>
      <c r="R171" s="54"/>
      <c r="S171" s="54"/>
      <c r="T171" s="2"/>
      <c r="U171" s="2"/>
      <c r="V171" s="2"/>
      <c r="W171" s="2"/>
      <c r="X171" s="2"/>
      <c r="Y171" s="2"/>
      <c r="Z171" s="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</row>
    <row r="172" spans="1:47" ht="18.600000000000001" customHeight="1" x14ac:dyDescent="0.25">
      <c r="A172" s="96"/>
      <c r="B172" s="96"/>
      <c r="C172" s="96"/>
      <c r="D172" s="96"/>
      <c r="E172" s="96"/>
      <c r="F172" s="96"/>
      <c r="G172" s="96"/>
      <c r="H172" s="96"/>
      <c r="I172" s="65"/>
      <c r="J172" s="65"/>
      <c r="K172" s="65"/>
      <c r="L172" s="65"/>
      <c r="M172" s="65"/>
      <c r="N172" s="65"/>
      <c r="O172" s="65"/>
      <c r="P172" s="65"/>
      <c r="Q172" s="54"/>
      <c r="R172" s="54"/>
      <c r="S172" s="54"/>
      <c r="T172" s="2"/>
      <c r="U172" s="8"/>
      <c r="V172" s="19"/>
      <c r="W172" s="19"/>
      <c r="X172" s="19"/>
      <c r="Y172" s="19"/>
      <c r="Z172" s="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</row>
    <row r="173" spans="1:47" ht="18.600000000000001" customHeight="1" x14ac:dyDescent="0.25">
      <c r="A173" s="96" t="s">
        <v>57</v>
      </c>
      <c r="B173" s="96"/>
      <c r="C173" s="96"/>
      <c r="D173" s="96"/>
      <c r="E173" s="96"/>
      <c r="F173" s="96"/>
      <c r="G173" s="96"/>
      <c r="H173" s="96"/>
      <c r="I173" s="65"/>
      <c r="J173" s="65"/>
      <c r="K173" s="65"/>
      <c r="L173" s="65"/>
      <c r="M173" s="65"/>
      <c r="N173" s="65"/>
      <c r="O173" s="65"/>
      <c r="P173" s="65"/>
      <c r="Q173" s="54">
        <f>MIN(Q167:S172)</f>
        <v>1.0447781878437266</v>
      </c>
      <c r="R173" s="54"/>
      <c r="S173" s="54"/>
      <c r="T173" s="2"/>
      <c r="U173" s="8"/>
      <c r="V173" s="19"/>
      <c r="W173" s="19"/>
      <c r="X173" s="19"/>
      <c r="Y173" s="19"/>
      <c r="Z173" s="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</row>
    <row r="174" spans="1:47" ht="18.600000000000001" customHeight="1" x14ac:dyDescent="0.25">
      <c r="A174" s="96"/>
      <c r="B174" s="96"/>
      <c r="C174" s="96"/>
      <c r="D174" s="96"/>
      <c r="E174" s="96"/>
      <c r="F174" s="96"/>
      <c r="G174" s="96"/>
      <c r="H174" s="96"/>
      <c r="I174" s="65"/>
      <c r="J174" s="65"/>
      <c r="K174" s="65"/>
      <c r="L174" s="65"/>
      <c r="M174" s="65"/>
      <c r="N174" s="65"/>
      <c r="O174" s="65"/>
      <c r="P174" s="65"/>
      <c r="Q174" s="54"/>
      <c r="R174" s="54"/>
      <c r="S174" s="54"/>
      <c r="T174" s="2"/>
      <c r="U174" s="8"/>
      <c r="V174" s="19"/>
      <c r="W174" s="19"/>
      <c r="X174" s="19"/>
      <c r="Y174" s="19"/>
      <c r="Z174" s="2"/>
      <c r="AC174" s="22"/>
      <c r="AD174" s="22"/>
      <c r="AE174" s="22"/>
      <c r="AF174" s="22"/>
      <c r="AG174" s="22"/>
      <c r="AH174" s="22"/>
      <c r="AM174" s="22"/>
      <c r="AN174" s="22"/>
      <c r="AO174" s="22"/>
      <c r="AP174" s="22"/>
      <c r="AQ174" s="22"/>
      <c r="AR174" s="22"/>
      <c r="AS174" s="22"/>
      <c r="AT174" s="22"/>
      <c r="AU174" s="22"/>
    </row>
    <row r="175" spans="1:47" ht="18.600000000000001" customHeight="1" x14ac:dyDescent="0.25">
      <c r="A175" s="96"/>
      <c r="B175" s="96"/>
      <c r="C175" s="96"/>
      <c r="D175" s="96"/>
      <c r="E175" s="96"/>
      <c r="F175" s="96"/>
      <c r="G175" s="96"/>
      <c r="H175" s="96"/>
      <c r="I175" s="65"/>
      <c r="J175" s="65"/>
      <c r="K175" s="65"/>
      <c r="L175" s="65"/>
      <c r="M175" s="65"/>
      <c r="N175" s="65"/>
      <c r="O175" s="65"/>
      <c r="P175" s="65"/>
      <c r="Q175" s="54"/>
      <c r="R175" s="54"/>
      <c r="S175" s="54"/>
      <c r="T175" s="2"/>
      <c r="U175" s="8"/>
      <c r="V175" s="19"/>
      <c r="W175" s="19"/>
      <c r="X175" s="19"/>
      <c r="Y175" s="19"/>
      <c r="Z175" s="2"/>
      <c r="AC175" s="22"/>
      <c r="AD175" s="22"/>
      <c r="AE175" s="22"/>
      <c r="AF175" s="22"/>
      <c r="AG175" s="22"/>
      <c r="AH175" s="22"/>
      <c r="AM175" s="22"/>
      <c r="AN175" s="22"/>
      <c r="AO175" s="22"/>
      <c r="AP175" s="22"/>
      <c r="AQ175" s="22"/>
      <c r="AR175" s="22"/>
      <c r="AS175" s="22"/>
      <c r="AT175" s="22"/>
      <c r="AU175" s="22"/>
    </row>
    <row r="176" spans="1:47" ht="18.600000000000001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C176" s="22"/>
      <c r="AD176" s="22"/>
    </row>
    <row r="177" spans="1:29" ht="18.600000000000001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Z177" s="2"/>
      <c r="AC177" s="22"/>
    </row>
    <row r="178" spans="1:29" ht="18.600000000000001" customHeight="1" x14ac:dyDescent="0.25">
      <c r="B178" s="43" t="s">
        <v>59</v>
      </c>
      <c r="C178" s="2"/>
      <c r="D178" s="2"/>
      <c r="E178" s="46" t="s">
        <v>60</v>
      </c>
      <c r="F178" s="46"/>
      <c r="G178" s="47">
        <f>Q161</f>
        <v>1.1765520133375302</v>
      </c>
      <c r="H178" s="47"/>
      <c r="I178" s="2"/>
      <c r="J178" s="2"/>
      <c r="Z178" s="2"/>
      <c r="AC178" s="22"/>
    </row>
    <row r="179" spans="1:29" ht="18.600000000000001" customHeight="1" x14ac:dyDescent="0.25">
      <c r="A179" s="2"/>
      <c r="B179" s="2"/>
      <c r="C179" s="2"/>
      <c r="D179" s="2"/>
      <c r="E179" s="42"/>
      <c r="F179" s="42"/>
      <c r="G179" s="42"/>
      <c r="H179" s="42"/>
      <c r="I179" s="2"/>
      <c r="J179" s="2"/>
      <c r="Z179" s="2"/>
      <c r="AC179" s="22"/>
    </row>
    <row r="180" spans="1:29" ht="18.600000000000001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Z180" s="2"/>
      <c r="AC180" s="22"/>
    </row>
    <row r="181" spans="1:29" ht="18.600000000000001" customHeight="1" x14ac:dyDescent="0.25">
      <c r="A181" s="2"/>
      <c r="Z181" s="2"/>
    </row>
    <row r="182" spans="1:29" ht="18.600000000000001" customHeight="1" x14ac:dyDescent="0.25">
      <c r="A182" s="2"/>
      <c r="B182" s="102" t="s">
        <v>44</v>
      </c>
      <c r="C182" s="102"/>
      <c r="D182" s="102"/>
      <c r="E182" s="102"/>
      <c r="F182" s="102"/>
      <c r="G182" s="102"/>
      <c r="H182" s="102"/>
      <c r="I182" s="102"/>
      <c r="J182" s="102"/>
      <c r="K182" s="105" t="s">
        <v>37</v>
      </c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2"/>
    </row>
    <row r="183" spans="1:29" ht="18.600000000000001" customHeight="1" x14ac:dyDescent="0.25">
      <c r="A183" s="2"/>
      <c r="B183" s="55" t="s">
        <v>41</v>
      </c>
      <c r="C183" s="55"/>
      <c r="D183" s="55"/>
      <c r="E183" s="55"/>
      <c r="F183" s="55"/>
      <c r="G183" s="55"/>
      <c r="H183" s="55"/>
      <c r="I183" s="55"/>
      <c r="J183" s="55"/>
      <c r="K183" s="96" t="s">
        <v>52</v>
      </c>
      <c r="L183" s="96"/>
      <c r="M183" s="96"/>
      <c r="N183" s="96"/>
      <c r="O183" s="96"/>
      <c r="P183" s="96"/>
      <c r="Q183" s="96"/>
      <c r="R183" s="96"/>
      <c r="S183" s="96"/>
      <c r="T183" s="96"/>
      <c r="U183" s="96"/>
      <c r="V183" s="96"/>
      <c r="W183" s="96"/>
      <c r="X183" s="96"/>
      <c r="Y183" s="96"/>
      <c r="Z183" s="2"/>
    </row>
    <row r="184" spans="1:29" ht="18.600000000000001" customHeight="1" x14ac:dyDescent="0.25">
      <c r="A184" s="2"/>
      <c r="B184" s="55"/>
      <c r="C184" s="55"/>
      <c r="D184" s="55"/>
      <c r="E184" s="55"/>
      <c r="F184" s="55"/>
      <c r="G184" s="55"/>
      <c r="H184" s="55"/>
      <c r="I184" s="55"/>
      <c r="J184" s="55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2"/>
    </row>
    <row r="185" spans="1:29" ht="18.600000000000001" customHeight="1" x14ac:dyDescent="0.25">
      <c r="A185" s="40"/>
      <c r="B185" s="55" t="s">
        <v>42</v>
      </c>
      <c r="C185" s="55"/>
      <c r="D185" s="55"/>
      <c r="E185" s="55"/>
      <c r="F185" s="55"/>
      <c r="G185" s="55"/>
      <c r="H185" s="55"/>
      <c r="I185" s="55"/>
      <c r="J185" s="55"/>
      <c r="K185" s="96" t="s">
        <v>53</v>
      </c>
      <c r="L185" s="96"/>
      <c r="M185" s="96"/>
      <c r="N185" s="96"/>
      <c r="O185" s="96"/>
      <c r="P185" s="96"/>
      <c r="Q185" s="96"/>
      <c r="R185" s="96"/>
      <c r="S185" s="96"/>
      <c r="T185" s="96"/>
      <c r="U185" s="96"/>
      <c r="V185" s="96"/>
      <c r="W185" s="96"/>
      <c r="X185" s="96"/>
      <c r="Y185" s="96"/>
      <c r="Z185" s="2"/>
    </row>
    <row r="186" spans="1:29" ht="18.600000000000001" customHeight="1" x14ac:dyDescent="0.25">
      <c r="A186" s="2"/>
      <c r="B186" s="55"/>
      <c r="C186" s="55"/>
      <c r="D186" s="55"/>
      <c r="E186" s="55"/>
      <c r="F186" s="55"/>
      <c r="G186" s="55"/>
      <c r="H186" s="55"/>
      <c r="I186" s="55"/>
      <c r="J186" s="55"/>
      <c r="K186" s="96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2"/>
    </row>
    <row r="187" spans="1:29" ht="18.600000000000001" customHeight="1" x14ac:dyDescent="0.25">
      <c r="B187" s="55" t="s">
        <v>43</v>
      </c>
      <c r="C187" s="55"/>
      <c r="D187" s="55"/>
      <c r="E187" s="55"/>
      <c r="F187" s="55"/>
      <c r="G187" s="55"/>
      <c r="H187" s="55"/>
      <c r="I187" s="55"/>
      <c r="J187" s="55"/>
      <c r="K187" s="96" t="s">
        <v>61</v>
      </c>
      <c r="L187" s="96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6"/>
      <c r="Y187" s="96"/>
    </row>
    <row r="188" spans="1:29" ht="18.600000000000001" customHeight="1" x14ac:dyDescent="0.25">
      <c r="B188" s="55"/>
      <c r="C188" s="55"/>
      <c r="D188" s="55"/>
      <c r="E188" s="55"/>
      <c r="F188" s="55"/>
      <c r="G188" s="55"/>
      <c r="H188" s="55"/>
      <c r="I188" s="55"/>
      <c r="J188" s="55"/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</row>
    <row r="191" spans="1:29" ht="18.600000000000001" customHeight="1" x14ac:dyDescent="0.25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9" ht="18.600000000000001" customHeight="1" x14ac:dyDescent="0.25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ht="18.600000000000001" customHeight="1" x14ac:dyDescent="0.25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"/>
      <c r="R193" s="2"/>
      <c r="S193" s="2"/>
      <c r="T193" s="2"/>
      <c r="U193" s="2"/>
      <c r="V193" s="2"/>
      <c r="W193" s="2"/>
      <c r="X193" s="2"/>
      <c r="Y193" s="2"/>
    </row>
    <row r="194" spans="1:26" ht="18.600000000000001" customHeight="1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"/>
      <c r="R194" s="2"/>
      <c r="S194" s="2"/>
      <c r="T194" s="2"/>
      <c r="U194" s="2"/>
      <c r="V194" s="2"/>
      <c r="W194" s="2"/>
      <c r="X194" s="2"/>
      <c r="Y194" s="2"/>
    </row>
    <row r="195" spans="1:26" ht="18.600000000000001" customHeight="1" x14ac:dyDescent="0.25">
      <c r="A195" s="25" t="s">
        <v>16</v>
      </c>
      <c r="B195" s="26"/>
      <c r="C195" s="26"/>
      <c r="D195" s="26"/>
      <c r="E195" s="97" t="str">
        <f>K185</f>
        <v>Воспроизводимость методики приемлема.</v>
      </c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</row>
    <row r="196" spans="1:26" ht="18.600000000000001" customHeight="1" x14ac:dyDescent="0.25">
      <c r="A196" s="23"/>
      <c r="B196" s="27"/>
      <c r="C196" s="27"/>
      <c r="D196" s="2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</row>
    <row r="197" spans="1:26" ht="18.600000000000001" customHeight="1" x14ac:dyDescent="0.25">
      <c r="A197" s="23"/>
      <c r="B197" s="27"/>
      <c r="C197" s="27"/>
      <c r="D197" s="2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</row>
    <row r="198" spans="1:26" ht="18.600000000000001" customHeight="1" x14ac:dyDescent="0.25">
      <c r="A198" s="23"/>
      <c r="B198" s="27"/>
      <c r="C198" s="27"/>
      <c r="D198" s="2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</row>
    <row r="200" spans="1:26" ht="18.600000000000001" customHeight="1" x14ac:dyDescent="0.25">
      <c r="A200" s="51" t="s">
        <v>18</v>
      </c>
      <c r="B200" s="51"/>
      <c r="C200" s="51"/>
      <c r="D200" s="51"/>
      <c r="E200" s="51"/>
      <c r="F200" s="51"/>
      <c r="G200" s="51"/>
      <c r="H200" s="51"/>
      <c r="I200" s="51"/>
      <c r="J200" s="52"/>
      <c r="K200" s="52"/>
      <c r="L200" s="52"/>
      <c r="M200" s="52"/>
      <c r="N200" s="13"/>
      <c r="O200" s="52"/>
      <c r="P200" s="52"/>
      <c r="Q200" s="52"/>
      <c r="R200" s="52"/>
      <c r="S200" s="52"/>
      <c r="T200" s="52"/>
      <c r="U200" s="52"/>
      <c r="V200" s="13"/>
      <c r="W200" s="53"/>
      <c r="X200" s="53"/>
      <c r="Y200" s="53"/>
    </row>
    <row r="201" spans="1:26" ht="18.600000000000001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48" t="s">
        <v>17</v>
      </c>
      <c r="K201" s="48"/>
      <c r="L201" s="48"/>
      <c r="M201" s="48"/>
      <c r="N201" s="13"/>
      <c r="O201" s="49" t="s">
        <v>45</v>
      </c>
      <c r="P201" s="49"/>
      <c r="Q201" s="49"/>
      <c r="R201" s="49"/>
      <c r="S201" s="49"/>
      <c r="T201" s="49"/>
      <c r="U201" s="49"/>
      <c r="V201" s="9"/>
      <c r="W201" s="50"/>
      <c r="X201" s="50"/>
      <c r="Y201" s="50"/>
    </row>
    <row r="202" spans="1:26" ht="18.600000000000001" customHeight="1" x14ac:dyDescent="0.25">
      <c r="W202" s="2"/>
      <c r="X202" s="2"/>
      <c r="Y202" s="2"/>
    </row>
    <row r="203" spans="1:26" ht="18.600000000000001" customHeight="1" x14ac:dyDescent="0.25">
      <c r="A203" s="51" t="s">
        <v>19</v>
      </c>
      <c r="B203" s="51"/>
      <c r="C203" s="51"/>
      <c r="D203" s="51"/>
      <c r="E203" s="51"/>
      <c r="F203" s="51"/>
      <c r="G203" s="51"/>
      <c r="H203" s="51"/>
      <c r="I203" s="51"/>
      <c r="J203" s="52"/>
      <c r="K203" s="52"/>
      <c r="L203" s="52"/>
      <c r="M203" s="52"/>
      <c r="N203" s="13"/>
      <c r="O203" s="52"/>
      <c r="P203" s="52"/>
      <c r="Q203" s="52"/>
      <c r="R203" s="52"/>
      <c r="S203" s="52"/>
      <c r="T203" s="52"/>
      <c r="U203" s="52"/>
      <c r="V203" s="13"/>
      <c r="W203" s="53"/>
      <c r="X203" s="53"/>
      <c r="Y203" s="53"/>
    </row>
    <row r="204" spans="1:26" ht="18.600000000000001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48" t="s">
        <v>17</v>
      </c>
      <c r="K204" s="48"/>
      <c r="L204" s="48"/>
      <c r="M204" s="48"/>
      <c r="N204" s="13"/>
      <c r="O204" s="49" t="s">
        <v>45</v>
      </c>
      <c r="P204" s="49"/>
      <c r="Q204" s="49"/>
      <c r="R204" s="49"/>
      <c r="S204" s="49"/>
      <c r="T204" s="49"/>
      <c r="U204" s="49"/>
      <c r="V204" s="9"/>
      <c r="W204" s="50"/>
      <c r="X204" s="50"/>
      <c r="Y204" s="50"/>
    </row>
    <row r="206" spans="1:26" ht="18.600000000000001" customHeight="1" x14ac:dyDescent="0.25">
      <c r="A206" s="44" t="s">
        <v>58</v>
      </c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</row>
    <row r="207" spans="1:26" ht="18.600000000000001" customHeight="1" x14ac:dyDescent="0.25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</row>
    <row r="208" spans="1:26" ht="18.600000000000001" customHeight="1" x14ac:dyDescent="0.25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</row>
    <row r="209" spans="1:31" ht="18.600000000000001" customHeight="1" x14ac:dyDescent="0.25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37"/>
      <c r="AB209" s="37"/>
      <c r="AC209" s="37"/>
      <c r="AD209" s="37"/>
      <c r="AE209" s="37"/>
    </row>
    <row r="210" spans="1:31" ht="18.600000000000001" customHeight="1" x14ac:dyDescent="0.25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</row>
    <row r="211" spans="1:31" ht="18.600000000000001" customHeight="1" x14ac:dyDescent="0.25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</row>
    <row r="212" spans="1:31" ht="18.600000000000001" customHeight="1" x14ac:dyDescent="0.25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</row>
    <row r="213" spans="1:31" ht="18.600000000000001" customHeight="1" x14ac:dyDescent="0.25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</row>
    <row r="214" spans="1:31" ht="18.600000000000001" customHeight="1" x14ac:dyDescent="0.25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</row>
    <row r="215" spans="1:31" ht="18.600000000000001" customHeight="1" x14ac:dyDescent="0.25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</row>
    <row r="216" spans="1:31" ht="18.600000000000001" customHeight="1" x14ac:dyDescent="0.25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</row>
    <row r="217" spans="1:31" ht="18.600000000000001" customHeight="1" x14ac:dyDescent="0.25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</row>
    <row r="218" spans="1:31" ht="18.600000000000001" customHeight="1" x14ac:dyDescent="0.25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</row>
    <row r="219" spans="1:31" ht="18.600000000000001" customHeight="1" x14ac:dyDescent="0.25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</row>
    <row r="220" spans="1:31" ht="18.600000000000001" customHeight="1" x14ac:dyDescent="0.25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</row>
    <row r="221" spans="1:31" ht="18.600000000000001" customHeight="1" x14ac:dyDescent="0.25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</row>
    <row r="222" spans="1:31" ht="18.600000000000001" customHeight="1" x14ac:dyDescent="0.25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</row>
    <row r="223" spans="1:31" ht="18.600000000000001" customHeight="1" x14ac:dyDescent="0.25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</row>
    <row r="224" spans="1:31" ht="18.600000000000001" customHeight="1" x14ac:dyDescent="0.25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</row>
    <row r="225" spans="1:31" ht="18.600000000000001" customHeight="1" x14ac:dyDescent="0.25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</row>
    <row r="226" spans="1:31" ht="18.600000000000001" customHeight="1" x14ac:dyDescent="0.25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</row>
    <row r="227" spans="1:31" ht="18.600000000000001" customHeight="1" x14ac:dyDescent="0.25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</row>
    <row r="228" spans="1:31" ht="18.600000000000001" customHeight="1" x14ac:dyDescent="0.25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</row>
    <row r="229" spans="1:31" ht="18.600000000000001" customHeight="1" x14ac:dyDescent="0.25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</row>
    <row r="230" spans="1:31" ht="18.600000000000001" customHeight="1" x14ac:dyDescent="0.25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</row>
    <row r="231" spans="1:31" ht="18.600000000000001" customHeight="1" x14ac:dyDescent="0.25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</row>
    <row r="232" spans="1:31" ht="18.600000000000001" customHeight="1" x14ac:dyDescent="0.25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</row>
    <row r="233" spans="1:31" ht="18.600000000000001" customHeight="1" x14ac:dyDescent="0.25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</row>
    <row r="234" spans="1:31" ht="18.600000000000001" customHeight="1" x14ac:dyDescent="0.25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</row>
    <row r="235" spans="1:31" ht="18.600000000000001" customHeight="1" x14ac:dyDescent="0.25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</row>
    <row r="236" spans="1:31" ht="18.600000000000001" customHeight="1" x14ac:dyDescent="0.25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</row>
    <row r="237" spans="1:31" ht="18.600000000000001" customHeight="1" x14ac:dyDescent="0.25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</row>
    <row r="238" spans="1:31" ht="18.600000000000001" customHeight="1" x14ac:dyDescent="0.25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</row>
    <row r="239" spans="1:31" ht="18.600000000000001" customHeight="1" x14ac:dyDescent="0.25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</row>
    <row r="240" spans="1:31" ht="18.600000000000001" customHeight="1" x14ac:dyDescent="0.25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</row>
    <row r="241" spans="1:31" ht="18.600000000000001" customHeight="1" x14ac:dyDescent="0.25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</row>
    <row r="242" spans="1:31" ht="18.600000000000001" customHeight="1" x14ac:dyDescent="0.25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</row>
    <row r="243" spans="1:31" ht="18.600000000000001" customHeight="1" x14ac:dyDescent="0.25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</row>
    <row r="244" spans="1:31" ht="18.600000000000001" customHeight="1" x14ac:dyDescent="0.25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</row>
    <row r="245" spans="1:31" ht="18.600000000000001" customHeight="1" x14ac:dyDescent="0.25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</row>
    <row r="246" spans="1:31" ht="18.600000000000001" customHeight="1" x14ac:dyDescent="0.25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</row>
    <row r="247" spans="1:31" ht="18.600000000000001" customHeight="1" x14ac:dyDescent="0.25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</row>
    <row r="248" spans="1:31" ht="18.600000000000001" customHeight="1" x14ac:dyDescent="0.25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</row>
    <row r="249" spans="1:31" ht="18.600000000000001" customHeight="1" x14ac:dyDescent="0.25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</row>
    <row r="250" spans="1:31" ht="18.600000000000001" customHeight="1" x14ac:dyDescent="0.25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</row>
    <row r="251" spans="1:31" ht="18.600000000000001" customHeight="1" x14ac:dyDescent="0.25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</row>
    <row r="252" spans="1:31" ht="18.600000000000001" customHeight="1" x14ac:dyDescent="0.25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</row>
    <row r="253" spans="1:31" ht="18.600000000000001" customHeight="1" x14ac:dyDescent="0.25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</row>
    <row r="254" spans="1:31" ht="18.600000000000001" customHeight="1" x14ac:dyDescent="0.2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</row>
    <row r="255" spans="1:31" ht="18.600000000000001" customHeight="1" x14ac:dyDescent="0.25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</row>
    <row r="256" spans="1:31" ht="18.600000000000001" customHeight="1" x14ac:dyDescent="0.25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</row>
    <row r="257" spans="1:31" ht="18.600000000000001" customHeight="1" x14ac:dyDescent="0.25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</row>
    <row r="258" spans="1:31" ht="18.600000000000001" customHeight="1" x14ac:dyDescent="0.25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</row>
    <row r="259" spans="1:31" ht="18.600000000000001" customHeight="1" x14ac:dyDescent="0.25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</row>
    <row r="260" spans="1:31" ht="18.600000000000001" customHeight="1" x14ac:dyDescent="0.25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</row>
    <row r="261" spans="1:31" ht="18.600000000000001" customHeight="1" x14ac:dyDescent="0.25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</row>
    <row r="262" spans="1:31" ht="18.600000000000001" customHeight="1" x14ac:dyDescent="0.25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</row>
    <row r="263" spans="1:31" ht="18.600000000000001" customHeight="1" x14ac:dyDescent="0.25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</row>
    <row r="264" spans="1:31" ht="18.600000000000001" customHeight="1" x14ac:dyDescent="0.25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</row>
    <row r="265" spans="1:31" ht="18.600000000000001" customHeight="1" x14ac:dyDescent="0.25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</row>
    <row r="266" spans="1:31" ht="18.600000000000001" customHeight="1" x14ac:dyDescent="0.25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</row>
    <row r="267" spans="1:31" ht="18.600000000000001" customHeight="1" x14ac:dyDescent="0.25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</row>
    <row r="268" spans="1:31" ht="18.600000000000001" customHeight="1" x14ac:dyDescent="0.25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</row>
    <row r="269" spans="1:31" ht="18.600000000000001" customHeight="1" x14ac:dyDescent="0.25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</row>
    <row r="270" spans="1:31" ht="18.600000000000001" customHeight="1" x14ac:dyDescent="0.25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</row>
    <row r="271" spans="1:31" ht="18.600000000000001" customHeight="1" x14ac:dyDescent="0.25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</row>
    <row r="272" spans="1:31" ht="18.600000000000001" customHeight="1" x14ac:dyDescent="0.25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</row>
    <row r="273" spans="1:31" ht="18.600000000000001" customHeight="1" x14ac:dyDescent="0.25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</row>
    <row r="274" spans="1:31" ht="18.600000000000001" customHeight="1" x14ac:dyDescent="0.25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</row>
    <row r="275" spans="1:31" ht="18.600000000000001" customHeight="1" x14ac:dyDescent="0.25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</row>
    <row r="276" spans="1:31" ht="18.600000000000001" customHeight="1" x14ac:dyDescent="0.25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</row>
    <row r="277" spans="1:31" ht="18.600000000000001" customHeight="1" x14ac:dyDescent="0.25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</row>
    <row r="278" spans="1:31" ht="18.600000000000001" customHeight="1" x14ac:dyDescent="0.25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</row>
    <row r="279" spans="1:31" ht="18.600000000000001" customHeight="1" x14ac:dyDescent="0.25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</row>
    <row r="280" spans="1:31" ht="18.600000000000001" customHeight="1" x14ac:dyDescent="0.25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</row>
    <row r="281" spans="1:31" ht="18.600000000000001" customHeight="1" x14ac:dyDescent="0.25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</row>
    <row r="282" spans="1:31" ht="18.600000000000001" customHeight="1" x14ac:dyDescent="0.25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</row>
    <row r="283" spans="1:31" ht="18.600000000000001" customHeight="1" x14ac:dyDescent="0.25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</row>
    <row r="284" spans="1:31" ht="18.600000000000001" customHeight="1" x14ac:dyDescent="0.25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</row>
    <row r="285" spans="1:31" ht="18.600000000000001" customHeight="1" x14ac:dyDescent="0.25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</row>
    <row r="286" spans="1:31" ht="18.600000000000001" customHeight="1" x14ac:dyDescent="0.25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</row>
    <row r="287" spans="1:31" ht="18.600000000000001" customHeight="1" x14ac:dyDescent="0.25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</row>
    <row r="288" spans="1:31" ht="18.600000000000001" customHeight="1" x14ac:dyDescent="0.25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</row>
    <row r="289" spans="1:31" ht="18.600000000000001" customHeight="1" x14ac:dyDescent="0.25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</row>
    <row r="290" spans="1:31" ht="18.600000000000001" customHeight="1" x14ac:dyDescent="0.25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</row>
    <row r="291" spans="1:31" ht="18.600000000000001" customHeight="1" x14ac:dyDescent="0.25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</row>
    <row r="292" spans="1:31" ht="18.600000000000001" customHeight="1" x14ac:dyDescent="0.25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</row>
    <row r="293" spans="1:31" ht="18.600000000000001" customHeight="1" x14ac:dyDescent="0.25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</row>
    <row r="294" spans="1:31" ht="18.600000000000001" customHeight="1" x14ac:dyDescent="0.25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</row>
    <row r="295" spans="1:31" ht="18.600000000000001" customHeight="1" x14ac:dyDescent="0.25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</row>
    <row r="296" spans="1:31" ht="18.600000000000001" customHeight="1" x14ac:dyDescent="0.25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</row>
    <row r="297" spans="1:31" ht="18.600000000000001" customHeight="1" x14ac:dyDescent="0.25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</row>
    <row r="298" spans="1:31" ht="18.600000000000001" customHeight="1" x14ac:dyDescent="0.25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</row>
    <row r="299" spans="1:31" ht="18.600000000000001" customHeight="1" x14ac:dyDescent="0.25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</row>
    <row r="300" spans="1:31" ht="18.600000000000001" customHeight="1" x14ac:dyDescent="0.25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</row>
    <row r="301" spans="1:31" ht="18.600000000000001" customHeight="1" x14ac:dyDescent="0.25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</row>
    <row r="302" spans="1:31" ht="18.600000000000001" customHeight="1" x14ac:dyDescent="0.25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</row>
    <row r="303" spans="1:31" ht="18.600000000000001" customHeight="1" x14ac:dyDescent="0.25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</row>
    <row r="304" spans="1:31" ht="18.600000000000001" customHeight="1" x14ac:dyDescent="0.25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</row>
    <row r="305" spans="1:31" ht="18.600000000000001" customHeight="1" x14ac:dyDescent="0.25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</row>
    <row r="306" spans="1:31" ht="18.600000000000001" customHeight="1" x14ac:dyDescent="0.25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</row>
    <row r="307" spans="1:31" ht="18.600000000000001" customHeight="1" x14ac:dyDescent="0.25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</row>
    <row r="308" spans="1:31" ht="18.600000000000001" customHeight="1" x14ac:dyDescent="0.25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</row>
    <row r="309" spans="1:31" ht="18.600000000000001" customHeight="1" x14ac:dyDescent="0.25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</row>
    <row r="310" spans="1:31" ht="18.600000000000001" customHeight="1" x14ac:dyDescent="0.25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</row>
    <row r="311" spans="1:31" ht="18.600000000000001" customHeight="1" x14ac:dyDescent="0.25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</row>
    <row r="312" spans="1:31" ht="18.600000000000001" customHeight="1" x14ac:dyDescent="0.25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</row>
    <row r="313" spans="1:31" ht="18.600000000000001" customHeight="1" x14ac:dyDescent="0.25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</row>
    <row r="314" spans="1:31" ht="18.600000000000001" customHeight="1" x14ac:dyDescent="0.25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</row>
    <row r="315" spans="1:31" ht="18.600000000000001" customHeight="1" x14ac:dyDescent="0.25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</row>
    <row r="316" spans="1:31" ht="18.600000000000001" customHeight="1" x14ac:dyDescent="0.25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</row>
    <row r="317" spans="1:31" ht="18.600000000000001" customHeight="1" x14ac:dyDescent="0.25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</row>
    <row r="318" spans="1:31" ht="18.600000000000001" customHeight="1" x14ac:dyDescent="0.25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</row>
    <row r="319" spans="1:31" ht="18.600000000000001" customHeight="1" x14ac:dyDescent="0.25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</row>
    <row r="320" spans="1:31" ht="18.600000000000001" customHeight="1" x14ac:dyDescent="0.25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</row>
    <row r="321" spans="1:31" ht="18.600000000000001" customHeight="1" x14ac:dyDescent="0.25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</row>
    <row r="322" spans="1:31" ht="18.600000000000001" customHeight="1" x14ac:dyDescent="0.25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</row>
    <row r="323" spans="1:31" ht="18.600000000000001" customHeight="1" x14ac:dyDescent="0.25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</row>
    <row r="324" spans="1:31" ht="18.600000000000001" customHeight="1" x14ac:dyDescent="0.25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</row>
    <row r="325" spans="1:31" ht="18.600000000000001" customHeight="1" x14ac:dyDescent="0.25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</row>
    <row r="326" spans="1:31" ht="18.600000000000001" customHeight="1" x14ac:dyDescent="0.25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</row>
    <row r="327" spans="1:31" ht="18.600000000000001" customHeight="1" x14ac:dyDescent="0.25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</row>
    <row r="328" spans="1:31" ht="18.600000000000001" customHeight="1" x14ac:dyDescent="0.25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</row>
    <row r="329" spans="1:31" ht="18.600000000000001" customHeight="1" x14ac:dyDescent="0.25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</row>
    <row r="330" spans="1:31" ht="18.600000000000001" customHeight="1" x14ac:dyDescent="0.25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</row>
    <row r="331" spans="1:31" ht="18.600000000000001" customHeight="1" x14ac:dyDescent="0.25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</row>
    <row r="332" spans="1:31" ht="18.600000000000001" customHeight="1" x14ac:dyDescent="0.25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</row>
    <row r="333" spans="1:31" ht="18.600000000000001" customHeight="1" x14ac:dyDescent="0.25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</row>
    <row r="334" spans="1:31" ht="18.600000000000001" customHeight="1" x14ac:dyDescent="0.25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</row>
    <row r="335" spans="1:31" ht="18.600000000000001" customHeight="1" x14ac:dyDescent="0.25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</row>
    <row r="336" spans="1:31" ht="18.600000000000001" customHeight="1" x14ac:dyDescent="0.25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</row>
    <row r="337" spans="1:31" ht="18.600000000000001" customHeight="1" x14ac:dyDescent="0.25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</row>
    <row r="338" spans="1:31" ht="18.600000000000001" customHeight="1" x14ac:dyDescent="0.25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</row>
    <row r="339" spans="1:31" ht="18.600000000000001" customHeight="1" x14ac:dyDescent="0.25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</row>
    <row r="340" spans="1:31" ht="18.600000000000001" customHeight="1" x14ac:dyDescent="0.25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</row>
    <row r="341" spans="1:31" ht="18.600000000000001" customHeight="1" x14ac:dyDescent="0.25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</row>
    <row r="342" spans="1:31" ht="18.600000000000001" customHeight="1" x14ac:dyDescent="0.25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</row>
    <row r="343" spans="1:31" ht="18.600000000000001" customHeight="1" x14ac:dyDescent="0.25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</row>
    <row r="344" spans="1:31" ht="18.600000000000001" customHeight="1" x14ac:dyDescent="0.25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</row>
    <row r="345" spans="1:31" ht="18.600000000000001" customHeight="1" x14ac:dyDescent="0.25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</row>
    <row r="346" spans="1:31" ht="18.600000000000001" customHeight="1" x14ac:dyDescent="0.25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</row>
    <row r="347" spans="1:31" ht="18.600000000000001" customHeight="1" x14ac:dyDescent="0.25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</row>
    <row r="348" spans="1:31" ht="18.600000000000001" customHeight="1" x14ac:dyDescent="0.25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</row>
    <row r="349" spans="1:31" ht="18.600000000000001" customHeight="1" x14ac:dyDescent="0.25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</row>
    <row r="350" spans="1:31" ht="18.600000000000001" customHeight="1" x14ac:dyDescent="0.25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</row>
    <row r="351" spans="1:31" ht="18.600000000000001" customHeight="1" x14ac:dyDescent="0.25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</row>
    <row r="352" spans="1:31" ht="18.600000000000001" customHeight="1" x14ac:dyDescent="0.25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</row>
    <row r="353" spans="1:31" ht="18.600000000000001" customHeight="1" x14ac:dyDescent="0.25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</row>
    <row r="354" spans="1:31" ht="18.600000000000001" customHeight="1" x14ac:dyDescent="0.25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</row>
    <row r="355" spans="1:31" ht="18.600000000000001" customHeight="1" x14ac:dyDescent="0.25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</row>
    <row r="356" spans="1:31" ht="18.600000000000001" customHeight="1" x14ac:dyDescent="0.25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</row>
    <row r="357" spans="1:31" ht="18.600000000000001" customHeight="1" x14ac:dyDescent="0.25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</row>
    <row r="358" spans="1:31" ht="18.600000000000001" customHeight="1" x14ac:dyDescent="0.25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</row>
    <row r="359" spans="1:31" ht="18.600000000000001" customHeight="1" x14ac:dyDescent="0.25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</row>
    <row r="360" spans="1:31" ht="18.600000000000001" customHeight="1" x14ac:dyDescent="0.25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</row>
    <row r="361" spans="1:31" ht="18.600000000000001" customHeight="1" x14ac:dyDescent="0.25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</row>
    <row r="362" spans="1:31" ht="18.600000000000001" customHeight="1" x14ac:dyDescent="0.25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</row>
    <row r="363" spans="1:31" ht="18.600000000000001" customHeight="1" x14ac:dyDescent="0.25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</row>
    <row r="364" spans="1:31" ht="18.600000000000001" customHeight="1" x14ac:dyDescent="0.25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</row>
    <row r="365" spans="1:31" ht="18.600000000000001" customHeight="1" x14ac:dyDescent="0.25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</row>
    <row r="366" spans="1:31" ht="18.600000000000001" customHeight="1" x14ac:dyDescent="0.25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</row>
    <row r="367" spans="1:31" ht="18.600000000000001" customHeight="1" x14ac:dyDescent="0.25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</row>
    <row r="368" spans="1:31" ht="18.600000000000001" customHeight="1" x14ac:dyDescent="0.25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</row>
    <row r="369" spans="1:31" ht="18.600000000000001" customHeight="1" x14ac:dyDescent="0.25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</row>
    <row r="370" spans="1:31" ht="18.600000000000001" customHeight="1" x14ac:dyDescent="0.25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</row>
    <row r="371" spans="1:31" ht="18.600000000000001" customHeight="1" x14ac:dyDescent="0.25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</row>
    <row r="372" spans="1:31" ht="18.600000000000001" customHeight="1" x14ac:dyDescent="0.25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</row>
    <row r="373" spans="1:31" ht="18.600000000000001" customHeight="1" x14ac:dyDescent="0.25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</row>
    <row r="374" spans="1:31" ht="18.600000000000001" customHeight="1" x14ac:dyDescent="0.25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</row>
    <row r="375" spans="1:31" ht="18.600000000000001" customHeight="1" x14ac:dyDescent="0.25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</row>
    <row r="376" spans="1:31" ht="18.600000000000001" customHeight="1" x14ac:dyDescent="0.25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</row>
    <row r="377" spans="1:31" ht="18.600000000000001" customHeight="1" x14ac:dyDescent="0.25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</row>
    <row r="378" spans="1:31" ht="18.600000000000001" customHeight="1" x14ac:dyDescent="0.25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</row>
    <row r="379" spans="1:31" ht="18.600000000000001" customHeight="1" x14ac:dyDescent="0.25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</row>
    <row r="380" spans="1:31" ht="18.600000000000001" customHeight="1" x14ac:dyDescent="0.25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</row>
    <row r="381" spans="1:31" ht="18.600000000000001" customHeight="1" x14ac:dyDescent="0.25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</row>
    <row r="382" spans="1:31" ht="18.600000000000001" customHeight="1" x14ac:dyDescent="0.25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</row>
    <row r="383" spans="1:31" ht="18.600000000000001" customHeight="1" x14ac:dyDescent="0.25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</row>
    <row r="384" spans="1:31" ht="18.600000000000001" customHeight="1" x14ac:dyDescent="0.25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</row>
  </sheetData>
  <mergeCells count="498">
    <mergeCell ref="A167:H169"/>
    <mergeCell ref="I167:P169"/>
    <mergeCell ref="Q167:S169"/>
    <mergeCell ref="A170:H172"/>
    <mergeCell ref="I170:P172"/>
    <mergeCell ref="C149:V152"/>
    <mergeCell ref="R143:V143"/>
    <mergeCell ref="H143:L143"/>
    <mergeCell ref="C144:G144"/>
    <mergeCell ref="M144:Q144"/>
    <mergeCell ref="R144:V144"/>
    <mergeCell ref="H144:L144"/>
    <mergeCell ref="C145:G145"/>
    <mergeCell ref="M145:Q145"/>
    <mergeCell ref="R145:V145"/>
    <mergeCell ref="H145:L145"/>
    <mergeCell ref="R146:V146"/>
    <mergeCell ref="H146:L146"/>
    <mergeCell ref="C147:G147"/>
    <mergeCell ref="M147:Q147"/>
    <mergeCell ref="R147:V147"/>
    <mergeCell ref="H147:L147"/>
    <mergeCell ref="C143:G143"/>
    <mergeCell ref="M143:Q143"/>
    <mergeCell ref="C129:G129"/>
    <mergeCell ref="M129:Q129"/>
    <mergeCell ref="R129:V129"/>
    <mergeCell ref="H129:L129"/>
    <mergeCell ref="C130:G130"/>
    <mergeCell ref="M130:Q130"/>
    <mergeCell ref="R130:V130"/>
    <mergeCell ref="H130:L130"/>
    <mergeCell ref="C142:G142"/>
    <mergeCell ref="M142:Q142"/>
    <mergeCell ref="R142:V142"/>
    <mergeCell ref="H142:L142"/>
    <mergeCell ref="C133:G133"/>
    <mergeCell ref="M133:Q133"/>
    <mergeCell ref="R133:V133"/>
    <mergeCell ref="H133:L133"/>
    <mergeCell ref="C134:G134"/>
    <mergeCell ref="M134:Q134"/>
    <mergeCell ref="C138:G138"/>
    <mergeCell ref="M138:Q138"/>
    <mergeCell ref="R138:V138"/>
    <mergeCell ref="H138:L138"/>
    <mergeCell ref="M126:Q126"/>
    <mergeCell ref="R126:V126"/>
    <mergeCell ref="H126:L126"/>
    <mergeCell ref="C128:G128"/>
    <mergeCell ref="M128:Q128"/>
    <mergeCell ref="R128:V128"/>
    <mergeCell ref="H128:L128"/>
    <mergeCell ref="C141:G141"/>
    <mergeCell ref="M141:Q141"/>
    <mergeCell ref="R141:V141"/>
    <mergeCell ref="H141:L141"/>
    <mergeCell ref="C139:G139"/>
    <mergeCell ref="M139:Q139"/>
    <mergeCell ref="R139:V139"/>
    <mergeCell ref="H139:L139"/>
    <mergeCell ref="C140:G140"/>
    <mergeCell ref="M140:Q140"/>
    <mergeCell ref="R140:V140"/>
    <mergeCell ref="H140:L140"/>
    <mergeCell ref="Q170:S172"/>
    <mergeCell ref="C131:G131"/>
    <mergeCell ref="M131:Q131"/>
    <mergeCell ref="R131:V131"/>
    <mergeCell ref="H131:L131"/>
    <mergeCell ref="C132:G132"/>
    <mergeCell ref="M132:Q132"/>
    <mergeCell ref="R132:V132"/>
    <mergeCell ref="H132:L132"/>
    <mergeCell ref="C136:G136"/>
    <mergeCell ref="M136:Q136"/>
    <mergeCell ref="R136:V136"/>
    <mergeCell ref="H136:L136"/>
    <mergeCell ref="C137:G137"/>
    <mergeCell ref="M137:Q137"/>
    <mergeCell ref="R137:V137"/>
    <mergeCell ref="H137:L137"/>
    <mergeCell ref="C146:G146"/>
    <mergeCell ref="M146:Q146"/>
    <mergeCell ref="R134:V134"/>
    <mergeCell ref="H134:L134"/>
    <mergeCell ref="C135:G135"/>
    <mergeCell ref="M135:Q135"/>
    <mergeCell ref="R135:V135"/>
    <mergeCell ref="A173:H175"/>
    <mergeCell ref="I173:P175"/>
    <mergeCell ref="Q173:S175"/>
    <mergeCell ref="B182:J182"/>
    <mergeCell ref="K182:Y182"/>
    <mergeCell ref="B183:J184"/>
    <mergeCell ref="K183:Y184"/>
    <mergeCell ref="B185:J186"/>
    <mergeCell ref="K185:Y186"/>
    <mergeCell ref="AB49:AD49"/>
    <mergeCell ref="AB50:AD50"/>
    <mergeCell ref="AB51:AD51"/>
    <mergeCell ref="AB52:AD52"/>
    <mergeCell ref="AB53:AD53"/>
    <mergeCell ref="AB54:AD54"/>
    <mergeCell ref="AB55:AD55"/>
    <mergeCell ref="AB56:AD56"/>
    <mergeCell ref="AB57:AD57"/>
    <mergeCell ref="AZ41:BC42"/>
    <mergeCell ref="AZ43:BC43"/>
    <mergeCell ref="AZ44:BC44"/>
    <mergeCell ref="AZ45:BC45"/>
    <mergeCell ref="AZ46:BC46"/>
    <mergeCell ref="AZ47:BC47"/>
    <mergeCell ref="AZ48:BC48"/>
    <mergeCell ref="AZ49:BC49"/>
    <mergeCell ref="AZ50:BC50"/>
    <mergeCell ref="AZ51:BC51"/>
    <mergeCell ref="AZ52:BC52"/>
    <mergeCell ref="AZ53:BC53"/>
    <mergeCell ref="AZ54:BC54"/>
    <mergeCell ref="AZ55:BC55"/>
    <mergeCell ref="AZ56:BC56"/>
    <mergeCell ref="AZ57:BC57"/>
    <mergeCell ref="AZ60:BC60"/>
    <mergeCell ref="AZ58:BC58"/>
    <mergeCell ref="F41:F42"/>
    <mergeCell ref="G41:L42"/>
    <mergeCell ref="G43:L43"/>
    <mergeCell ref="G44:L44"/>
    <mergeCell ref="AQ71:AT71"/>
    <mergeCell ref="AR52:AU52"/>
    <mergeCell ref="AG40:AP40"/>
    <mergeCell ref="AF41:AI42"/>
    <mergeCell ref="AJ41:AM42"/>
    <mergeCell ref="AN41:AQ42"/>
    <mergeCell ref="AF46:AI46"/>
    <mergeCell ref="AJ46:AM46"/>
    <mergeCell ref="AN46:AQ46"/>
    <mergeCell ref="M41:R42"/>
    <mergeCell ref="M43:R43"/>
    <mergeCell ref="M44:R44"/>
    <mergeCell ref="M48:R48"/>
    <mergeCell ref="M49:R49"/>
    <mergeCell ref="AB43:AD43"/>
    <mergeCell ref="AB44:AD44"/>
    <mergeCell ref="AB45:AD45"/>
    <mergeCell ref="AB46:AD46"/>
    <mergeCell ref="AB47:AD47"/>
    <mergeCell ref="AB48:AD48"/>
    <mergeCell ref="AV41:AY42"/>
    <mergeCell ref="A158:H160"/>
    <mergeCell ref="I158:P160"/>
    <mergeCell ref="Q158:S160"/>
    <mergeCell ref="A161:H163"/>
    <mergeCell ref="AZ67:BC67"/>
    <mergeCell ref="AZ61:BC61"/>
    <mergeCell ref="AZ62:BC62"/>
    <mergeCell ref="AN58:AQ58"/>
    <mergeCell ref="AR58:AU58"/>
    <mergeCell ref="AV58:AY58"/>
    <mergeCell ref="AF52:AI52"/>
    <mergeCell ref="AJ52:AM52"/>
    <mergeCell ref="AN66:AQ66"/>
    <mergeCell ref="AJ62:AM62"/>
    <mergeCell ref="AF58:AI58"/>
    <mergeCell ref="AJ58:AM58"/>
    <mergeCell ref="AF56:AI56"/>
    <mergeCell ref="AJ56:AM56"/>
    <mergeCell ref="AN56:AQ56"/>
    <mergeCell ref="AR56:AU56"/>
    <mergeCell ref="AV56:AY56"/>
    <mergeCell ref="AN50:AQ50"/>
    <mergeCell ref="AR50:AU50"/>
    <mergeCell ref="BD41:BG42"/>
    <mergeCell ref="AF66:AI66"/>
    <mergeCell ref="E17:M18"/>
    <mergeCell ref="N17:R17"/>
    <mergeCell ref="S17:W17"/>
    <mergeCell ref="N18:R18"/>
    <mergeCell ref="E19:M20"/>
    <mergeCell ref="N19:R19"/>
    <mergeCell ref="G39:U39"/>
    <mergeCell ref="AZ63:BC63"/>
    <mergeCell ref="AZ64:BC64"/>
    <mergeCell ref="AZ65:BC65"/>
    <mergeCell ref="AB63:AD63"/>
    <mergeCell ref="AB64:AD64"/>
    <mergeCell ref="AB65:AD65"/>
    <mergeCell ref="AR66:AU66"/>
    <mergeCell ref="AV66:AY66"/>
    <mergeCell ref="BD66:BG66"/>
    <mergeCell ref="AZ66:BC66"/>
    <mergeCell ref="AN62:AQ62"/>
    <mergeCell ref="AR62:AU62"/>
    <mergeCell ref="AV62:AY62"/>
    <mergeCell ref="BD62:BG62"/>
    <mergeCell ref="AF62:AI62"/>
    <mergeCell ref="BH66:BK66"/>
    <mergeCell ref="AF67:AI67"/>
    <mergeCell ref="AJ67:AM67"/>
    <mergeCell ref="AN67:AQ67"/>
    <mergeCell ref="AR67:AU67"/>
    <mergeCell ref="AV67:AY67"/>
    <mergeCell ref="BD67:BG67"/>
    <mergeCell ref="BH67:BK67"/>
    <mergeCell ref="AF64:AI64"/>
    <mergeCell ref="AJ64:AM64"/>
    <mergeCell ref="AN64:AQ64"/>
    <mergeCell ref="AR64:AU64"/>
    <mergeCell ref="AV64:AY64"/>
    <mergeCell ref="BD64:BG64"/>
    <mergeCell ref="BH64:BK64"/>
    <mergeCell ref="AF65:AI65"/>
    <mergeCell ref="AJ65:AM65"/>
    <mergeCell ref="AN65:AQ65"/>
    <mergeCell ref="AR65:AU65"/>
    <mergeCell ref="AV65:AY65"/>
    <mergeCell ref="BD65:BG65"/>
    <mergeCell ref="BH65:BK65"/>
    <mergeCell ref="BH62:BK62"/>
    <mergeCell ref="AF63:AI63"/>
    <mergeCell ref="AJ63:AM63"/>
    <mergeCell ref="AN63:AQ63"/>
    <mergeCell ref="AR63:AU63"/>
    <mergeCell ref="AV63:AY63"/>
    <mergeCell ref="BD63:BG63"/>
    <mergeCell ref="BH63:BK63"/>
    <mergeCell ref="AF60:AI60"/>
    <mergeCell ref="AJ60:AM60"/>
    <mergeCell ref="AN60:AQ60"/>
    <mergeCell ref="AR60:AU60"/>
    <mergeCell ref="AV60:AY60"/>
    <mergeCell ref="BD60:BG60"/>
    <mergeCell ref="BH60:BK60"/>
    <mergeCell ref="AF61:AI61"/>
    <mergeCell ref="AJ61:AM61"/>
    <mergeCell ref="AN61:AQ61"/>
    <mergeCell ref="AR61:AU61"/>
    <mergeCell ref="AV61:AY61"/>
    <mergeCell ref="BD61:BG61"/>
    <mergeCell ref="BH61:BK61"/>
    <mergeCell ref="BD56:BG56"/>
    <mergeCell ref="BH56:BK56"/>
    <mergeCell ref="AF57:AI57"/>
    <mergeCell ref="AJ57:AM57"/>
    <mergeCell ref="AN57:AQ57"/>
    <mergeCell ref="AR57:AU57"/>
    <mergeCell ref="AV57:AY57"/>
    <mergeCell ref="BD57:BG57"/>
    <mergeCell ref="BH57:BK57"/>
    <mergeCell ref="BD58:BG58"/>
    <mergeCell ref="AZ59:BC59"/>
    <mergeCell ref="BH54:BK54"/>
    <mergeCell ref="AF55:AI55"/>
    <mergeCell ref="AJ55:AM55"/>
    <mergeCell ref="AN55:AQ55"/>
    <mergeCell ref="AR55:AU55"/>
    <mergeCell ref="AV55:AY55"/>
    <mergeCell ref="BD55:BG55"/>
    <mergeCell ref="BH55:BK55"/>
    <mergeCell ref="AF54:AI54"/>
    <mergeCell ref="AJ54:AM54"/>
    <mergeCell ref="AN54:AQ54"/>
    <mergeCell ref="AR54:AU54"/>
    <mergeCell ref="AV54:AY54"/>
    <mergeCell ref="BD54:BG54"/>
    <mergeCell ref="BH58:BK58"/>
    <mergeCell ref="AF59:AI59"/>
    <mergeCell ref="AJ59:AM59"/>
    <mergeCell ref="AN59:AQ59"/>
    <mergeCell ref="AR59:AU59"/>
    <mergeCell ref="AV59:AY59"/>
    <mergeCell ref="BD59:BG59"/>
    <mergeCell ref="BH59:BK59"/>
    <mergeCell ref="AV52:AY52"/>
    <mergeCell ref="BD52:BG52"/>
    <mergeCell ref="BH52:BK52"/>
    <mergeCell ref="AF53:AI53"/>
    <mergeCell ref="AJ53:AM53"/>
    <mergeCell ref="AN53:AQ53"/>
    <mergeCell ref="AR53:AU53"/>
    <mergeCell ref="AV53:AY53"/>
    <mergeCell ref="BD53:BG53"/>
    <mergeCell ref="BH53:BK53"/>
    <mergeCell ref="AN52:AQ52"/>
    <mergeCell ref="AV46:AY46"/>
    <mergeCell ref="BD46:BG46"/>
    <mergeCell ref="BH50:BK50"/>
    <mergeCell ref="AF51:AI51"/>
    <mergeCell ref="AJ51:AM51"/>
    <mergeCell ref="AN51:AQ51"/>
    <mergeCell ref="AR51:AU51"/>
    <mergeCell ref="AV51:AY51"/>
    <mergeCell ref="BD51:BG51"/>
    <mergeCell ref="BH51:BK51"/>
    <mergeCell ref="AV48:AY48"/>
    <mergeCell ref="BD48:BG48"/>
    <mergeCell ref="BH48:BK48"/>
    <mergeCell ref="AF49:AI49"/>
    <mergeCell ref="AJ49:AM49"/>
    <mergeCell ref="AN49:AQ49"/>
    <mergeCell ref="AR49:AU49"/>
    <mergeCell ref="AV49:AY49"/>
    <mergeCell ref="BD49:BG49"/>
    <mergeCell ref="BH49:BK49"/>
    <mergeCell ref="AV50:AY50"/>
    <mergeCell ref="BD50:BG50"/>
    <mergeCell ref="AF50:AI50"/>
    <mergeCell ref="AJ50:AM50"/>
    <mergeCell ref="BD44:BG44"/>
    <mergeCell ref="BH44:BK44"/>
    <mergeCell ref="AF45:AI45"/>
    <mergeCell ref="AJ45:AM45"/>
    <mergeCell ref="AN45:AQ45"/>
    <mergeCell ref="AR45:AU45"/>
    <mergeCell ref="AV45:AY45"/>
    <mergeCell ref="BD45:BG45"/>
    <mergeCell ref="BH45:BK45"/>
    <mergeCell ref="AF44:AI44"/>
    <mergeCell ref="AJ44:AM44"/>
    <mergeCell ref="AN44:AQ44"/>
    <mergeCell ref="BH41:BK42"/>
    <mergeCell ref="AF43:AI43"/>
    <mergeCell ref="AJ43:AM43"/>
    <mergeCell ref="AN43:AQ43"/>
    <mergeCell ref="AR43:AU43"/>
    <mergeCell ref="AV43:AY43"/>
    <mergeCell ref="BD43:BG43"/>
    <mergeCell ref="BH43:BK43"/>
    <mergeCell ref="AF48:AI48"/>
    <mergeCell ref="AJ48:AM48"/>
    <mergeCell ref="AN48:AQ48"/>
    <mergeCell ref="AR41:AU42"/>
    <mergeCell ref="AR44:AU44"/>
    <mergeCell ref="AR46:AU46"/>
    <mergeCell ref="AR48:AU48"/>
    <mergeCell ref="BH46:BK46"/>
    <mergeCell ref="AF47:AI47"/>
    <mergeCell ref="AJ47:AM47"/>
    <mergeCell ref="AN47:AQ47"/>
    <mergeCell ref="AR47:AU47"/>
    <mergeCell ref="AV47:AY47"/>
    <mergeCell ref="BD47:BG47"/>
    <mergeCell ref="BH47:BK47"/>
    <mergeCell ref="AV44:AY44"/>
    <mergeCell ref="B1:Z1"/>
    <mergeCell ref="E25:M26"/>
    <mergeCell ref="N25:W26"/>
    <mergeCell ref="E27:M28"/>
    <mergeCell ref="N27:W28"/>
    <mergeCell ref="E21:M22"/>
    <mergeCell ref="N21:R21"/>
    <mergeCell ref="S21:W21"/>
    <mergeCell ref="N22:R22"/>
    <mergeCell ref="E23:M24"/>
    <mergeCell ref="N23:W24"/>
    <mergeCell ref="I3:Y5"/>
    <mergeCell ref="I7:Y9"/>
    <mergeCell ref="J10:Y10"/>
    <mergeCell ref="M11:Z11"/>
    <mergeCell ref="M14:Z14"/>
    <mergeCell ref="S19:W19"/>
    <mergeCell ref="N20:R20"/>
    <mergeCell ref="M46:R46"/>
    <mergeCell ref="M47:R47"/>
    <mergeCell ref="G45:L45"/>
    <mergeCell ref="G46:L46"/>
    <mergeCell ref="G47:L47"/>
    <mergeCell ref="M51:R51"/>
    <mergeCell ref="M52:R52"/>
    <mergeCell ref="G51:L51"/>
    <mergeCell ref="G52:L52"/>
    <mergeCell ref="M50:R50"/>
    <mergeCell ref="G48:L48"/>
    <mergeCell ref="G49:L49"/>
    <mergeCell ref="G50:L50"/>
    <mergeCell ref="M45:R45"/>
    <mergeCell ref="M53:R53"/>
    <mergeCell ref="M54:R54"/>
    <mergeCell ref="G53:L53"/>
    <mergeCell ref="G54:L54"/>
    <mergeCell ref="M55:R55"/>
    <mergeCell ref="M56:R56"/>
    <mergeCell ref="G55:L55"/>
    <mergeCell ref="G56:L56"/>
    <mergeCell ref="M57:R57"/>
    <mergeCell ref="M58:R58"/>
    <mergeCell ref="G57:L57"/>
    <mergeCell ref="G58:L58"/>
    <mergeCell ref="M59:R59"/>
    <mergeCell ref="M60:R60"/>
    <mergeCell ref="G59:L59"/>
    <mergeCell ref="G60:L60"/>
    <mergeCell ref="AB60:AD60"/>
    <mergeCell ref="AB61:AD61"/>
    <mergeCell ref="AB58:AD58"/>
    <mergeCell ref="AB59:AD59"/>
    <mergeCell ref="AB62:AD62"/>
    <mergeCell ref="M61:R61"/>
    <mergeCell ref="M62:R62"/>
    <mergeCell ref="G61:L61"/>
    <mergeCell ref="G62:L62"/>
    <mergeCell ref="B79:T79"/>
    <mergeCell ref="U79:Y79"/>
    <mergeCell ref="M64:R64"/>
    <mergeCell ref="M63:R63"/>
    <mergeCell ref="M65:R65"/>
    <mergeCell ref="G63:L63"/>
    <mergeCell ref="G64:L64"/>
    <mergeCell ref="G65:L65"/>
    <mergeCell ref="AB66:AD66"/>
    <mergeCell ref="AB67:AD67"/>
    <mergeCell ref="AB69:AD69"/>
    <mergeCell ref="AB71:AD71"/>
    <mergeCell ref="AB73:AD73"/>
    <mergeCell ref="AE161:AJ162"/>
    <mergeCell ref="C118:G122"/>
    <mergeCell ref="M118:Q122"/>
    <mergeCell ref="R118:V122"/>
    <mergeCell ref="H118:L122"/>
    <mergeCell ref="AJ66:AM66"/>
    <mergeCell ref="C127:G127"/>
    <mergeCell ref="M127:Q127"/>
    <mergeCell ref="R127:V127"/>
    <mergeCell ref="H127:L127"/>
    <mergeCell ref="C123:G123"/>
    <mergeCell ref="M123:Q123"/>
    <mergeCell ref="R123:V123"/>
    <mergeCell ref="H123:L123"/>
    <mergeCell ref="C124:G124"/>
    <mergeCell ref="M124:Q124"/>
    <mergeCell ref="R124:V124"/>
    <mergeCell ref="H124:L124"/>
    <mergeCell ref="C125:G125"/>
    <mergeCell ref="H135:L135"/>
    <mergeCell ref="M125:Q125"/>
    <mergeCell ref="R125:V125"/>
    <mergeCell ref="H125:L125"/>
    <mergeCell ref="C126:G126"/>
    <mergeCell ref="BL43:BO43"/>
    <mergeCell ref="BL44:BO44"/>
    <mergeCell ref="BL45:BO45"/>
    <mergeCell ref="BL46:BO46"/>
    <mergeCell ref="BL41:BO42"/>
    <mergeCell ref="BL47:BO47"/>
    <mergeCell ref="BL48:BO48"/>
    <mergeCell ref="BL49:BO49"/>
    <mergeCell ref="BL50:BO50"/>
    <mergeCell ref="BL51:BO51"/>
    <mergeCell ref="BL58:BO58"/>
    <mergeCell ref="BL59:BO59"/>
    <mergeCell ref="BL61:BO61"/>
    <mergeCell ref="BL52:BO52"/>
    <mergeCell ref="BL53:BO53"/>
    <mergeCell ref="BL54:BO54"/>
    <mergeCell ref="BL55:BO55"/>
    <mergeCell ref="BL56:BO56"/>
    <mergeCell ref="BL62:BO62"/>
    <mergeCell ref="BL66:BO66"/>
    <mergeCell ref="BL67:BO67"/>
    <mergeCell ref="BL63:BO63"/>
    <mergeCell ref="BL64:BO64"/>
    <mergeCell ref="BL65:BO65"/>
    <mergeCell ref="BL60:BO60"/>
    <mergeCell ref="BL57:BO57"/>
    <mergeCell ref="J204:M204"/>
    <mergeCell ref="O204:U204"/>
    <mergeCell ref="W204:Y204"/>
    <mergeCell ref="G66:L66"/>
    <mergeCell ref="G67:L67"/>
    <mergeCell ref="B80:T80"/>
    <mergeCell ref="U80:Y80"/>
    <mergeCell ref="B81:T81"/>
    <mergeCell ref="U81:Y81"/>
    <mergeCell ref="M67:R67"/>
    <mergeCell ref="M66:R66"/>
    <mergeCell ref="AU71:AX71"/>
    <mergeCell ref="I161:P163"/>
    <mergeCell ref="Q161:S163"/>
    <mergeCell ref="AG158:AJ158"/>
    <mergeCell ref="AK158:AN158"/>
    <mergeCell ref="A206:Z209"/>
    <mergeCell ref="E178:F178"/>
    <mergeCell ref="G178:H178"/>
    <mergeCell ref="J201:M201"/>
    <mergeCell ref="O201:U201"/>
    <mergeCell ref="W201:Y201"/>
    <mergeCell ref="A203:I203"/>
    <mergeCell ref="J203:M203"/>
    <mergeCell ref="O203:U203"/>
    <mergeCell ref="W203:Y203"/>
    <mergeCell ref="A200:I200"/>
    <mergeCell ref="J200:M200"/>
    <mergeCell ref="O200:U200"/>
    <mergeCell ref="W200:Y200"/>
    <mergeCell ref="E195:Z198"/>
    <mergeCell ref="B187:J188"/>
    <mergeCell ref="K187:Y188"/>
  </mergeCells>
  <pageMargins left="0.7" right="0.7" top="1.2615740740740742" bottom="0.75" header="0.3" footer="0.3"/>
  <pageSetup paperSize="9" orientation="portrait" r:id="rId1"/>
  <headerFooter>
    <oddHeader>&amp;C&amp;"Times New Roman,полужирный"ИЛ</oddHeader>
    <oddFooter>Страница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ККиндивидуальных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2020-04-14T11:06:23Z</dcterms:modified>
</cp:coreProperties>
</file>