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taev\Desktop\Работа в ЛИС и настройка\Неопределеннность\"/>
    </mc:Choice>
  </mc:AlternateContent>
  <bookViews>
    <workbookView xWindow="0" yWindow="0" windowWidth="28800" windowHeight="12330"/>
  </bookViews>
  <sheets>
    <sheet name="ОТБО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G95" i="1"/>
  <c r="H95" i="1" s="1"/>
  <c r="F95" i="1"/>
  <c r="F94" i="1"/>
  <c r="G93" i="1"/>
  <c r="H93" i="1" s="1"/>
  <c r="F93" i="1"/>
  <c r="F92" i="1"/>
  <c r="G91" i="1"/>
  <c r="H91" i="1" s="1"/>
  <c r="F91" i="1"/>
  <c r="F90" i="1"/>
  <c r="G89" i="1"/>
  <c r="H89" i="1" s="1"/>
  <c r="F89" i="1"/>
  <c r="F88" i="1"/>
  <c r="G87" i="1"/>
  <c r="H87" i="1" s="1"/>
  <c r="F87" i="1"/>
  <c r="F86" i="1"/>
  <c r="G85" i="1"/>
  <c r="H85" i="1" s="1"/>
  <c r="F85" i="1"/>
  <c r="F84" i="1"/>
  <c r="G83" i="1"/>
  <c r="H83" i="1" s="1"/>
  <c r="F83" i="1"/>
  <c r="F82" i="1"/>
  <c r="G81" i="1"/>
  <c r="I81" i="1" s="1"/>
  <c r="F81" i="1"/>
  <c r="F74" i="1"/>
  <c r="G73" i="1"/>
  <c r="H73" i="1" s="1"/>
  <c r="F73" i="1"/>
  <c r="F72" i="1"/>
  <c r="G71" i="1"/>
  <c r="H71" i="1" s="1"/>
  <c r="F71" i="1"/>
  <c r="F70" i="1"/>
  <c r="G69" i="1"/>
  <c r="H69" i="1" s="1"/>
  <c r="F69" i="1"/>
  <c r="F68" i="1"/>
  <c r="G67" i="1"/>
  <c r="H67" i="1" s="1"/>
  <c r="F67" i="1"/>
  <c r="F66" i="1"/>
  <c r="G65" i="1"/>
  <c r="H65" i="1" s="1"/>
  <c r="F65" i="1"/>
  <c r="F64" i="1"/>
  <c r="G63" i="1"/>
  <c r="H63" i="1" s="1"/>
  <c r="F63" i="1"/>
  <c r="F62" i="1"/>
  <c r="G61" i="1"/>
  <c r="H61" i="1" s="1"/>
  <c r="F61" i="1"/>
  <c r="F60" i="1"/>
  <c r="F59" i="1"/>
  <c r="G59" i="1" s="1"/>
  <c r="H59" i="1" s="1"/>
  <c r="I59" i="1" s="1"/>
  <c r="J59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H37" i="1" s="1"/>
  <c r="I37" i="1" s="1"/>
  <c r="J37" i="1" s="1"/>
  <c r="D101" i="1" s="1"/>
  <c r="K59" i="1" l="1"/>
  <c r="D104" i="1" s="1"/>
  <c r="I102" i="1" s="1"/>
  <c r="I106" i="1" s="1"/>
  <c r="J81" i="1"/>
  <c r="K81" i="1" s="1"/>
  <c r="L81" i="1" s="1"/>
  <c r="H81" i="1"/>
</calcChain>
</file>

<file path=xl/sharedStrings.xml><?xml version="1.0" encoding="utf-8"?>
<sst xmlns="http://schemas.openxmlformats.org/spreadsheetml/2006/main" count="34" uniqueCount="23">
  <si>
    <t>ГОСТ Р 8.878</t>
  </si>
  <si>
    <t>Для нескольких целевых объектов:</t>
  </si>
  <si>
    <t>Основные документы: ГОСТ Р ИСО 5725-3</t>
  </si>
  <si>
    <t>ГОСТ Р 8.878-2014</t>
  </si>
  <si>
    <t>Статья  https://lincoplatform.ru/Blog/C?N=24</t>
  </si>
  <si>
    <t>анализ ANOVA</t>
  </si>
  <si>
    <t>ГОСТ Р ИСО 5725-3</t>
  </si>
  <si>
    <t>Таблица 1. Результаты измерения концентраций анализируемого компонента и расчет дисперсии между анализами</t>
  </si>
  <si>
    <t>p=</t>
  </si>
  <si>
    <t>номер объект</t>
  </si>
  <si>
    <t>номер пробы</t>
  </si>
  <si>
    <t>размах w</t>
  </si>
  <si>
    <t>повторяемость!</t>
  </si>
  <si>
    <t>это расчет</t>
  </si>
  <si>
    <t>Таблица 2. Расчет дисперсии между пробами</t>
  </si>
  <si>
    <t xml:space="preserve">Таблица 3. Расчет дисперсии между объектами пробоотбора </t>
  </si>
  <si>
    <t>Что получили:</t>
  </si>
  <si>
    <t>Результат:</t>
  </si>
  <si>
    <r>
      <t>Результаты измерений, мг/дм</t>
    </r>
    <r>
      <rPr>
        <vertAlign val="superscript"/>
        <sz val="12"/>
        <color theme="1"/>
        <rFont val="Arial"/>
        <family val="2"/>
        <charset val="204"/>
      </rPr>
      <t>3</t>
    </r>
  </si>
  <si>
    <r>
      <t>w</t>
    </r>
    <r>
      <rPr>
        <b/>
        <vertAlign val="superscript"/>
        <sz val="12"/>
        <color theme="1"/>
        <rFont val="Arial"/>
        <family val="2"/>
        <charset val="204"/>
      </rPr>
      <t>2</t>
    </r>
  </si>
  <si>
    <r>
      <t>Y</t>
    </r>
    <r>
      <rPr>
        <vertAlign val="subscript"/>
        <sz val="18"/>
        <color theme="1"/>
        <rFont val="Arial"/>
        <family val="2"/>
        <charset val="204"/>
      </rPr>
      <t>ij1</t>
    </r>
  </si>
  <si>
    <r>
      <t>Y</t>
    </r>
    <r>
      <rPr>
        <vertAlign val="subscript"/>
        <sz val="18"/>
        <color theme="1"/>
        <rFont val="Arial"/>
        <family val="2"/>
        <charset val="204"/>
      </rPr>
      <t>ij2</t>
    </r>
  </si>
  <si>
    <t>2,46±0,18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</si>
</sst>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0"/>
  </numFmts>
  <fonts count="12" x14ac:knownFonts="1">
    <font>
      <sz val="12"/>
      <color theme="1"/>
      <name val="Times New Roman"/>
      <family val="2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vertAlign val="subscript"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6"/>
      <color theme="5" tint="-0.24997711111789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6CF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2" fillId="3" borderId="0" xfId="0" applyFont="1" applyFill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9" fillId="3" borderId="1" xfId="0" applyFont="1" applyFill="1" applyBorder="1"/>
    <xf numFmtId="164" fontId="2" fillId="3" borderId="1" xfId="0" applyNumberFormat="1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6" borderId="0" xfId="0" applyFont="1" applyFill="1"/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164" fontId="2" fillId="6" borderId="4" xfId="0" applyNumberFormat="1" applyFont="1" applyFill="1" applyBorder="1"/>
    <xf numFmtId="164" fontId="2" fillId="6" borderId="1" xfId="0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2" fillId="2" borderId="4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0" fontId="2" fillId="7" borderId="0" xfId="0" applyFont="1" applyFill="1"/>
    <xf numFmtId="0" fontId="2" fillId="8" borderId="0" xfId="0" applyFont="1" applyFill="1"/>
    <xf numFmtId="164" fontId="2" fillId="8" borderId="1" xfId="0" applyNumberFormat="1" applyFont="1" applyFill="1" applyBorder="1"/>
    <xf numFmtId="0" fontId="2" fillId="8" borderId="1" xfId="0" applyFont="1" applyFill="1" applyBorder="1"/>
    <xf numFmtId="165" fontId="2" fillId="8" borderId="1" xfId="0" applyNumberFormat="1" applyFont="1" applyFill="1" applyBorder="1"/>
    <xf numFmtId="0" fontId="10" fillId="0" borderId="0" xfId="0" applyFont="1" applyFill="1"/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8</xdr:row>
      <xdr:rowOff>152400</xdr:rowOff>
    </xdr:from>
    <xdr:ext cx="4907280" cy="8039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54380" y="1866900"/>
              <a:ext cx="4907280" cy="80391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𝒎𝒆𝒂𝒔𝒖𝒓𝒆𝒎𝒆𝒏𝒕</m:t>
                        </m:r>
                      </m:sub>
                    </m:sSub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(</m:t>
                        </m:r>
                        <m:sSubSup>
                          <m:sSubSupPr>
                            <m:ctrlPr>
                              <a:rPr lang="en-US" sz="16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sSubSup>
                              <m:sSubSupPr>
                                <m:ctrlPr>
                                  <a:rPr lang="en-US" sz="1600" b="1" i="1"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600" b="1" i="1">
                                    <a:latin typeface="Cambria Math" panose="02040503050406030204" pitchFamily="18" charset="0"/>
                                  </a:rPr>
                                  <m:t>𝑺</m:t>
                                </m:r>
                              </m:e>
                              <m:sub>
                                <m:r>
                                  <a:rPr lang="en-US" sz="1600" b="1" i="1">
                                    <a:latin typeface="Cambria Math" panose="02040503050406030204" pitchFamily="18" charset="0"/>
                                  </a:rPr>
                                  <m:t>𝒕𝒂𝒓𝒈𝒆𝒕</m:t>
                                </m:r>
                              </m:sub>
                              <m:sup>
                                <m:r>
                                  <a:rPr lang="en-US" sz="1600" b="1" i="1">
                                    <a:latin typeface="Cambria Math" panose="02040503050406030204" pitchFamily="18" charset="0"/>
                                  </a:rPr>
                                  <m:t>𝟐</m:t>
                                </m:r>
                              </m:sup>
                            </m:sSubSup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𝒔𝒂𝒎𝒑𝒍𝒆</m:t>
                            </m:r>
                          </m:sub>
                          <m:sup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bSup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6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𝒂𝒏𝒂𝒍𝒚𝒔𝒊𝒔</m:t>
                            </m:r>
                          </m:sub>
                          <m:sup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bSup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rad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54380" y="1866900"/>
              <a:ext cx="4907280" cy="80391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1" i="0">
                  <a:latin typeface="Cambria Math" panose="02040503050406030204" pitchFamily="18" charset="0"/>
                </a:rPr>
                <a:t>𝒖=𝑺_𝒎𝒆𝒂𝒔𝒖𝒓𝒆𝒎𝒆𝒏𝒕=√((〖𝑺_𝒕𝒂𝒓𝒈𝒆𝒕^𝟐+𝑺〗_𝒔𝒂𝒎𝒑𝒍𝒆^𝟐+𝑺_𝒂𝒏𝒂𝒍𝒚𝒔𝒊𝒔^𝟐))</a:t>
              </a:r>
              <a:endParaRPr lang="ru-RU" sz="1100" b="1"/>
            </a:p>
          </xdr:txBody>
        </xdr:sp>
      </mc:Fallback>
    </mc:AlternateContent>
    <xdr:clientData/>
  </xdr:oneCellAnchor>
  <xdr:twoCellAnchor editAs="oneCell">
    <xdr:from>
      <xdr:col>0</xdr:col>
      <xdr:colOff>472440</xdr:colOff>
      <xdr:row>13</xdr:row>
      <xdr:rowOff>68580</xdr:rowOff>
    </xdr:from>
    <xdr:to>
      <xdr:col>8</xdr:col>
      <xdr:colOff>102376</xdr:colOff>
      <xdr:row>26</xdr:row>
      <xdr:rowOff>138892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3068955"/>
          <a:ext cx="8154811" cy="2847530"/>
        </a:xfrm>
        <a:prstGeom prst="rect">
          <a:avLst/>
        </a:prstGeom>
      </xdr:spPr>
    </xdr:pic>
    <xdr:clientData/>
  </xdr:twoCellAnchor>
  <xdr:oneCellAnchor>
    <xdr:from>
      <xdr:col>5</xdr:col>
      <xdr:colOff>220980</xdr:colOff>
      <xdr:row>34</xdr:row>
      <xdr:rowOff>58490</xdr:rowOff>
    </xdr:from>
    <xdr:ext cx="1379220" cy="3910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126230" y="7640390"/>
              <a:ext cx="1379220" cy="391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𝒘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126230" y="7640390"/>
              <a:ext cx="1379220" cy="3910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𝒘=|𝒚_𝒊𝒋𝟏−𝒚_𝒊𝒋𝟐 |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7</xdr:col>
      <xdr:colOff>60960</xdr:colOff>
      <xdr:row>34</xdr:row>
      <xdr:rowOff>125730</xdr:rowOff>
    </xdr:from>
    <xdr:ext cx="1112228" cy="447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338060" y="7707630"/>
              <a:ext cx="1112228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1">
                        <a:latin typeface="Cambria Math" panose="02040503050406030204" pitchFamily="18" charset="0"/>
                      </a:rPr>
                      <m:t>𝑺𝑺𝒆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p>
                          <m:sSup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𝒘</m:t>
                            </m:r>
                          </m:e>
                          <m:sup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e>
                    </m:nary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𝟐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338060" y="7707630"/>
              <a:ext cx="1112228" cy="447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𝑺𝑺𝒆=∑▒𝒘^𝟐 /𝟐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8</xdr:col>
      <xdr:colOff>38100</xdr:colOff>
      <xdr:row>34</xdr:row>
      <xdr:rowOff>246958</xdr:rowOff>
    </xdr:from>
    <xdr:ext cx="1135380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8562975" y="7828858"/>
              <a:ext cx="113538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1">
                        <a:latin typeface="Cambria Math" panose="02040503050406030204" pitchFamily="18" charset="0"/>
                      </a:rPr>
                      <m:t>𝑴𝑺𝒆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𝑺𝑺𝒆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𝟐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𝒑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8562975" y="7828858"/>
              <a:ext cx="113538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𝑴𝑺𝒆=𝑺𝑺𝒆/𝟐𝒑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9</xdr:col>
      <xdr:colOff>22860</xdr:colOff>
      <xdr:row>34</xdr:row>
      <xdr:rowOff>148822</xdr:rowOff>
    </xdr:from>
    <xdr:ext cx="853440" cy="43029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9776460" y="7730722"/>
              <a:ext cx="853440" cy="430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𝒓</m:t>
                        </m:r>
                      </m:sub>
                      <m:sup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𝑴𝑺𝒆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776460" y="7730722"/>
              <a:ext cx="853440" cy="4302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𝑺</a:t>
              </a:r>
              <a:r>
                <a:rPr lang="ru-RU" sz="1200" b="1" i="0">
                  <a:latin typeface="Cambria Math" panose="02040503050406030204" pitchFamily="18" charset="0"/>
                </a:rPr>
                <a:t>_</a:t>
              </a:r>
              <a:r>
                <a:rPr lang="en-US" sz="1200" b="1" i="0">
                  <a:latin typeface="Cambria Math" panose="02040503050406030204" pitchFamily="18" charset="0"/>
                </a:rPr>
                <a:t>𝒓^𝟐=𝑴𝑺𝒆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8</xdr:col>
      <xdr:colOff>800100</xdr:colOff>
      <xdr:row>37</xdr:row>
      <xdr:rowOff>176609</xdr:rowOff>
    </xdr:from>
    <xdr:ext cx="1127760" cy="455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9324975" y="8653859"/>
              <a:ext cx="1127760" cy="4558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𝒂𝒏𝒂𝒍𝒚𝒔𝒊𝒔</m:t>
                        </m:r>
                      </m:sub>
                      <m:sup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9324975" y="8653859"/>
              <a:ext cx="1127760" cy="4558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𝑺_𝒂𝒏𝒂𝒍𝒚𝒔𝒊𝒔^𝟐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5</xdr:col>
      <xdr:colOff>129540</xdr:colOff>
      <xdr:row>55</xdr:row>
      <xdr:rowOff>171450</xdr:rowOff>
    </xdr:from>
    <xdr:ext cx="15621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4034790" y="12249150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  ср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e>
                    </m:d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𝟐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4034790" y="12249150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𝒚</a:t>
              </a:r>
              <a:r>
                <a:rPr lang="ru-RU" sz="1200" b="1" i="0">
                  <a:latin typeface="Cambria Math" panose="02040503050406030204" pitchFamily="18" charset="0"/>
                </a:rPr>
                <a:t>_(</a:t>
              </a:r>
              <a:r>
                <a:rPr lang="en-US" sz="1200" b="1" i="0">
                  <a:latin typeface="Cambria Math" panose="02040503050406030204" pitchFamily="18" charset="0"/>
                </a:rPr>
                <a:t>𝒊𝟏  ср</a:t>
              </a:r>
              <a:r>
                <a:rPr lang="ru-RU" sz="1200" b="1" i="0">
                  <a:latin typeface="Cambria Math" panose="02040503050406030204" pitchFamily="18" charset="0"/>
                </a:rPr>
                <a:t>)</a:t>
              </a:r>
              <a:r>
                <a:rPr lang="en-US" sz="1200" b="1" i="0">
                  <a:latin typeface="Cambria Math" panose="02040503050406030204" pitchFamily="18" charset="0"/>
                </a:rPr>
                <a:t>=(𝒚_𝒊𝒋𝟏−𝒚_𝒊𝒋𝟐 )/𝟐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5</xdr:col>
      <xdr:colOff>152400</xdr:colOff>
      <xdr:row>56</xdr:row>
      <xdr:rowOff>213360</xdr:rowOff>
    </xdr:from>
    <xdr:ext cx="15621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4057650" y="12491085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  ср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e>
                    </m:d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𝟐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4057650" y="12491085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𝒚</a:t>
              </a:r>
              <a:r>
                <a:rPr lang="ru-RU" sz="1200" b="1" i="0">
                  <a:latin typeface="Cambria Math" panose="02040503050406030204" pitchFamily="18" charset="0"/>
                </a:rPr>
                <a:t>_(</a:t>
              </a:r>
              <a:r>
                <a:rPr lang="en-US" sz="1200" b="1" i="0">
                  <a:latin typeface="Cambria Math" panose="02040503050406030204" pitchFamily="18" charset="0"/>
                </a:rPr>
                <a:t>𝒊𝟐  ср</a:t>
              </a:r>
              <a:r>
                <a:rPr lang="ru-RU" sz="1200" b="1" i="0">
                  <a:latin typeface="Cambria Math" panose="02040503050406030204" pitchFamily="18" charset="0"/>
                </a:rPr>
                <a:t>)</a:t>
              </a:r>
              <a:r>
                <a:rPr lang="en-US" sz="1200" b="1" i="0">
                  <a:latin typeface="Cambria Math" panose="02040503050406030204" pitchFamily="18" charset="0"/>
                </a:rPr>
                <a:t>=(𝒚_𝒊𝒋𝟏−𝒚_𝒊𝒋𝟐 )/𝟐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4</xdr:col>
      <xdr:colOff>251460</xdr:colOff>
      <xdr:row>53</xdr:row>
      <xdr:rowOff>121920</xdr:rowOff>
    </xdr:from>
    <xdr:ext cx="960120" cy="3581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3051810" y="11799570"/>
              <a:ext cx="960120" cy="35814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𝒔𝒂𝒎𝒑𝒍𝒆</m:t>
                        </m:r>
                      </m:sub>
                      <m:sup>
                        <m: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3051810" y="11799570"/>
              <a:ext cx="960120" cy="35814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𝑺_𝒔𝒂𝒎𝒑𝒍𝒆^𝟐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6</xdr:col>
      <xdr:colOff>38100</xdr:colOff>
      <xdr:row>78</xdr:row>
      <xdr:rowOff>80010</xdr:rowOff>
    </xdr:from>
    <xdr:ext cx="1478280" cy="4914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5734050" y="16958310"/>
              <a:ext cx="1478280" cy="491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 ср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 ср</m:t>
                            </m:r>
                          </m:sub>
                        </m:s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en-US" sz="1100" b="1" i="1">
                                <a:latin typeface="Cambria Math" panose="02040503050406030204" pitchFamily="18" charset="0"/>
                              </a:rPr>
                              <m:t> ср</m:t>
                            </m:r>
                          </m:sub>
                        </m:sSub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5734050" y="16958310"/>
              <a:ext cx="1478280" cy="4914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𝒚</a:t>
              </a:r>
              <a:r>
                <a:rPr lang="ru-RU" sz="1100" b="1" i="0">
                  <a:latin typeface="Cambria Math" panose="02040503050406030204" pitchFamily="18" charset="0"/>
                </a:rPr>
                <a:t>_(</a:t>
              </a:r>
              <a:r>
                <a:rPr lang="en-US" sz="1100" b="1" i="0">
                  <a:latin typeface="Cambria Math" panose="02040503050406030204" pitchFamily="18" charset="0"/>
                </a:rPr>
                <a:t>𝒊 ср</a:t>
              </a:r>
              <a:r>
                <a:rPr lang="ru-RU" sz="1100" b="1" i="0">
                  <a:latin typeface="Cambria Math" panose="02040503050406030204" pitchFamily="18" charset="0"/>
                </a:rPr>
                <a:t>)</a:t>
              </a:r>
              <a:r>
                <a:rPr lang="en-US" sz="1100" b="1" i="0">
                  <a:latin typeface="Cambria Math" panose="02040503050406030204" pitchFamily="18" charset="0"/>
                </a:rPr>
                <a:t>=((𝒚_(𝒊𝟏 ср)−𝒚_(𝒊𝟐 ср)))/𝟐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7</xdr:col>
      <xdr:colOff>396240</xdr:colOff>
      <xdr:row>31</xdr:row>
      <xdr:rowOff>91440</xdr:rowOff>
    </xdr:from>
    <xdr:ext cx="1127760" cy="455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7673340" y="7035165"/>
              <a:ext cx="1127760" cy="4558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𝒂𝒏𝒂𝒍𝒚𝒔𝒊𝒔</m:t>
                        </m:r>
                      </m:sub>
                      <m:sup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7673340" y="7035165"/>
              <a:ext cx="1127760" cy="4558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𝑺_𝒂𝒏𝒂𝒍𝒚𝒔𝒊𝒔^𝟐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10</xdr:col>
      <xdr:colOff>419100</xdr:colOff>
      <xdr:row>59</xdr:row>
      <xdr:rowOff>144780</xdr:rowOff>
    </xdr:from>
    <xdr:ext cx="1021080" cy="4419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1182350" y="13184505"/>
              <a:ext cx="1021080" cy="44196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𝒔𝒂𝒎𝒑𝒍𝒆</m:t>
                        </m:r>
                      </m:sub>
                      <m:sup>
                        <m:r>
                          <a:rPr lang="en-US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1182350" y="13184505"/>
              <a:ext cx="1021080" cy="44196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𝑺_𝒔𝒂𝒎𝒑𝒍𝒆^𝟐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7</xdr:col>
      <xdr:colOff>281940</xdr:colOff>
      <xdr:row>78</xdr:row>
      <xdr:rowOff>95250</xdr:rowOff>
    </xdr:from>
    <xdr:ext cx="571500" cy="3771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7559040" y="16973550"/>
              <a:ext cx="571500" cy="377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4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 ср</m:t>
                        </m:r>
                      </m:sub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7559040" y="16973550"/>
              <a:ext cx="571500" cy="3771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𝒚</a:t>
              </a:r>
              <a:r>
                <a:rPr lang="ru-RU" sz="1400" b="1" i="0">
                  <a:latin typeface="Cambria Math" panose="02040503050406030204" pitchFamily="18" charset="0"/>
                </a:rPr>
                <a:t>_(</a:t>
              </a:r>
              <a:r>
                <a:rPr lang="en-US" sz="1400" b="1" i="0">
                  <a:latin typeface="Cambria Math" panose="02040503050406030204" pitchFamily="18" charset="0"/>
                </a:rPr>
                <a:t>𝒊 ср</a:t>
              </a:r>
              <a:r>
                <a:rPr lang="ru-RU" sz="1400" b="1" i="0">
                  <a:latin typeface="Cambria Math" panose="02040503050406030204" pitchFamily="18" charset="0"/>
                </a:rPr>
                <a:t>)</a:t>
              </a:r>
              <a:r>
                <a:rPr lang="en-US" sz="1400" b="1" i="0">
                  <a:latin typeface="Cambria Math" panose="02040503050406030204" pitchFamily="18" charset="0"/>
                </a:rPr>
                <a:t>^𝟐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8</xdr:col>
      <xdr:colOff>68580</xdr:colOff>
      <xdr:row>48</xdr:row>
      <xdr:rowOff>102870</xdr:rowOff>
    </xdr:from>
    <xdr:ext cx="65" cy="172227"/>
    <xdr:sp macro="" textlink="">
      <xdr:nvSpPr>
        <xdr:cNvPr id="16" name="TextBox 15"/>
        <xdr:cNvSpPr txBox="1"/>
      </xdr:nvSpPr>
      <xdr:spPr>
        <a:xfrm>
          <a:off x="8593455" y="107803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99060</xdr:colOff>
      <xdr:row>77</xdr:row>
      <xdr:rowOff>129540</xdr:rowOff>
    </xdr:from>
    <xdr:ext cx="15621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4004310" y="16807815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  ср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e>
                    </m:d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𝟐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4004310" y="16807815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𝒚</a:t>
              </a:r>
              <a:r>
                <a:rPr lang="ru-RU" sz="1200" b="1" i="0">
                  <a:latin typeface="Cambria Math" panose="02040503050406030204" pitchFamily="18" charset="0"/>
                </a:rPr>
                <a:t>_(</a:t>
              </a:r>
              <a:r>
                <a:rPr lang="en-US" sz="1200" b="1" i="0">
                  <a:latin typeface="Cambria Math" panose="02040503050406030204" pitchFamily="18" charset="0"/>
                </a:rPr>
                <a:t>𝒊𝟏  ср</a:t>
              </a:r>
              <a:r>
                <a:rPr lang="ru-RU" sz="1200" b="1" i="0">
                  <a:latin typeface="Cambria Math" panose="02040503050406030204" pitchFamily="18" charset="0"/>
                </a:rPr>
                <a:t>)</a:t>
              </a:r>
              <a:r>
                <a:rPr lang="en-US" sz="1200" b="1" i="0">
                  <a:latin typeface="Cambria Math" panose="02040503050406030204" pitchFamily="18" charset="0"/>
                </a:rPr>
                <a:t>=(𝒚_𝒊𝒋𝟏−𝒚_𝒊𝒋𝟐 )/𝟐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5</xdr:col>
      <xdr:colOff>129540</xdr:colOff>
      <xdr:row>78</xdr:row>
      <xdr:rowOff>182880</xdr:rowOff>
    </xdr:from>
    <xdr:ext cx="1562100" cy="4381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4034790" y="17061180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  ср</m:t>
                        </m:r>
                      </m:sub>
                    </m:sSub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</m:sub>
                        </m:s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𝒊𝒋</m:t>
                            </m:r>
                            <m:r>
                              <a:rPr lang="en-US" sz="12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b>
                        </m:sSub>
                      </m:e>
                    </m:d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𝟐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4034790" y="17061180"/>
              <a:ext cx="1562100" cy="438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𝒚</a:t>
              </a:r>
              <a:r>
                <a:rPr lang="ru-RU" sz="1200" b="1" i="0">
                  <a:latin typeface="Cambria Math" panose="02040503050406030204" pitchFamily="18" charset="0"/>
                </a:rPr>
                <a:t>_(</a:t>
              </a:r>
              <a:r>
                <a:rPr lang="en-US" sz="1200" b="1" i="0">
                  <a:latin typeface="Cambria Math" panose="02040503050406030204" pitchFamily="18" charset="0"/>
                </a:rPr>
                <a:t>𝒊𝟐  ср</a:t>
              </a:r>
              <a:r>
                <a:rPr lang="ru-RU" sz="1200" b="1" i="0">
                  <a:latin typeface="Cambria Math" panose="02040503050406030204" pitchFamily="18" charset="0"/>
                </a:rPr>
                <a:t>)</a:t>
              </a:r>
              <a:r>
                <a:rPr lang="en-US" sz="1200" b="1" i="0">
                  <a:latin typeface="Cambria Math" panose="02040503050406030204" pitchFamily="18" charset="0"/>
                </a:rPr>
                <a:t>=(𝒚_𝒊𝒋𝟏−𝒚_𝒊𝒋𝟐 )/𝟐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6</xdr:col>
      <xdr:colOff>30480</xdr:colOff>
      <xdr:row>56</xdr:row>
      <xdr:rowOff>45720</xdr:rowOff>
    </xdr:from>
    <xdr:ext cx="1546860" cy="4800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5726430" y="12323445"/>
              <a:ext cx="1546860" cy="480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𝒘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begChr m:val="|"/>
                        <m:endChr m:val="|"/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𝟏</m:t>
                            </m:r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 ср</m:t>
                            </m:r>
                          </m:sub>
                        </m:sSub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𝒚</m:t>
                            </m:r>
                          </m:e>
                          <m:sub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𝒊</m:t>
                            </m:r>
                            <m:r>
                              <a:rPr lang="ru-RU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  <m:r>
                              <a:rPr lang="ru-RU" sz="1400" b="1" i="1">
                                <a:latin typeface="Cambria Math" panose="02040503050406030204" pitchFamily="18" charset="0"/>
                              </a:rPr>
                              <m:t> ср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5726430" y="12323445"/>
              <a:ext cx="1546860" cy="4800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𝒘=|𝒚_(𝒊𝟏 ср)−𝒚_(𝒊</a:t>
              </a:r>
              <a:r>
                <a:rPr lang="ru-RU" sz="1400" b="1" i="0">
                  <a:latin typeface="Cambria Math" panose="02040503050406030204" pitchFamily="18" charset="0"/>
                </a:rPr>
                <a:t>𝟐 ср</a:t>
              </a:r>
              <a:r>
                <a:rPr lang="en-US" sz="1400" b="1" i="0">
                  <a:latin typeface="Cambria Math" panose="02040503050406030204" pitchFamily="18" charset="0"/>
                </a:rPr>
                <a:t>)</a:t>
              </a:r>
              <a:r>
                <a:rPr lang="ru-RU" sz="1400" b="1" i="0">
                  <a:latin typeface="Cambria Math" panose="02040503050406030204" pitchFamily="18" charset="0"/>
                </a:rPr>
                <a:t> |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7</xdr:col>
      <xdr:colOff>434340</xdr:colOff>
      <xdr:row>56</xdr:row>
      <xdr:rowOff>186690</xdr:rowOff>
    </xdr:from>
    <xdr:ext cx="358140" cy="2285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7711440" y="12464415"/>
              <a:ext cx="358140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ru-RU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𝒘</m:t>
                        </m:r>
                      </m:e>
                      <m:sup>
                        <m:r>
                          <a:rPr lang="en-US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7711440" y="12464415"/>
              <a:ext cx="358140" cy="2285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𝒘</a:t>
              </a:r>
              <a:r>
                <a:rPr lang="ru-RU" sz="1400" b="1" i="0">
                  <a:latin typeface="Cambria Math" panose="02040503050406030204" pitchFamily="18" charset="0"/>
                </a:rPr>
                <a:t>^</a:t>
              </a:r>
              <a:r>
                <a:rPr lang="en-US" sz="1400" b="1" i="0">
                  <a:latin typeface="Cambria Math" panose="02040503050406030204" pitchFamily="18" charset="0"/>
                </a:rPr>
                <a:t>𝟐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8</xdr:col>
      <xdr:colOff>91440</xdr:colOff>
      <xdr:row>56</xdr:row>
      <xdr:rowOff>57150</xdr:rowOff>
    </xdr:from>
    <xdr:ext cx="1051560" cy="5217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8616315" y="12334875"/>
              <a:ext cx="1051560" cy="5217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b="1" i="1">
                        <a:latin typeface="Cambria Math" panose="02040503050406030204" pitchFamily="18" charset="0"/>
                      </a:rPr>
                      <m:t>𝑺𝑺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1400" b="1" i="1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400" b="1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p>
                          <m:sSupPr>
                            <m:ctrlPr>
                              <a:rPr lang="en-US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𝒘</m:t>
                            </m:r>
                          </m:e>
                          <m:sup>
                            <m:r>
                              <a:rPr lang="en-US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8616315" y="12334875"/>
              <a:ext cx="1051560" cy="5217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400" b="1" i="0">
                  <a:latin typeface="Cambria Math" panose="02040503050406030204" pitchFamily="18" charset="0"/>
                </a:rPr>
                <a:t>𝑺𝑺𝟏=∑▒𝒘^𝟐 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9</xdr:col>
      <xdr:colOff>30480</xdr:colOff>
      <xdr:row>56</xdr:row>
      <xdr:rowOff>186690</xdr:rowOff>
    </xdr:from>
    <xdr:ext cx="990600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9784080" y="12464415"/>
              <a:ext cx="99060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1">
                        <a:latin typeface="Cambria Math" panose="02040503050406030204" pitchFamily="18" charset="0"/>
                      </a:rPr>
                      <m:t>𝑴𝑺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𝑺𝑺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/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𝒑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9784080" y="12464415"/>
              <a:ext cx="99060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𝑴𝑺𝟏=𝑺𝑺𝟏/𝒑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10</xdr:col>
      <xdr:colOff>68580</xdr:colOff>
      <xdr:row>56</xdr:row>
      <xdr:rowOff>133350</xdr:rowOff>
    </xdr:from>
    <xdr:ext cx="1508760" cy="3504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10831830" y="12411075"/>
              <a:ext cx="1508760" cy="3504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𝑴𝑺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𝑴𝑺𝒆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den>
                    </m:f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10831830" y="12411075"/>
              <a:ext cx="1508760" cy="3504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𝑺</a:t>
              </a:r>
              <a:r>
                <a:rPr lang="ru-RU" sz="1200" b="1" i="0">
                  <a:latin typeface="Cambria Math" panose="02040503050406030204" pitchFamily="18" charset="0"/>
                </a:rPr>
                <a:t>_(</a:t>
              </a:r>
              <a:r>
                <a:rPr lang="en-US" sz="1200" b="1" i="0">
                  <a:latin typeface="Cambria Math" panose="02040503050406030204" pitchFamily="18" charset="0"/>
                </a:rPr>
                <a:t>(𝟏)</a:t>
              </a:r>
              <a:r>
                <a:rPr lang="ru-RU" sz="1200" b="1" i="0">
                  <a:latin typeface="Cambria Math" panose="02040503050406030204" pitchFamily="18" charset="0"/>
                </a:rPr>
                <a:t>)</a:t>
              </a:r>
              <a:r>
                <a:rPr lang="en-US" sz="1200" b="1" i="0">
                  <a:latin typeface="Cambria Math" panose="02040503050406030204" pitchFamily="18" charset="0"/>
                </a:rPr>
                <a:t>^𝟐=((𝑴𝑺𝟏−𝑴𝑺𝒆))/𝟐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5</xdr:col>
      <xdr:colOff>190500</xdr:colOff>
      <xdr:row>75</xdr:row>
      <xdr:rowOff>87630</xdr:rowOff>
    </xdr:from>
    <xdr:ext cx="632460" cy="4076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4095750" y="16327755"/>
              <a:ext cx="632460" cy="4076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𝒕𝒂𝒓𝒈𝒆𝒕</m:t>
                        </m:r>
                      </m:sub>
                      <m:sup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4095750" y="16327755"/>
              <a:ext cx="632460" cy="4076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𝑺_𝒕𝒂𝒓𝒈𝒆𝒕^𝟐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10</xdr:col>
      <xdr:colOff>1638300</xdr:colOff>
      <xdr:row>81</xdr:row>
      <xdr:rowOff>137160</xdr:rowOff>
    </xdr:from>
    <xdr:ext cx="632460" cy="4076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12401550" y="17777460"/>
              <a:ext cx="632460" cy="4076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𝒕𝒂𝒓𝒈𝒆𝒕</m:t>
                        </m:r>
                      </m:sub>
                      <m:sup>
                        <m:r>
                          <a:rPr lang="en-US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12401550" y="17777460"/>
              <a:ext cx="632460" cy="40767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𝑺_𝒕𝒂𝒓𝒈𝒆𝒕^𝟐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10</xdr:col>
      <xdr:colOff>1653540</xdr:colOff>
      <xdr:row>78</xdr:row>
      <xdr:rowOff>114300</xdr:rowOff>
    </xdr:from>
    <xdr:ext cx="1508760" cy="35048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12416790" y="16992600"/>
              <a:ext cx="1508760" cy="3504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200" b="1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bSup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2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𝑴𝑺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𝟎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𝑴𝑺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en-US" sz="1200" b="1" i="1">
                            <a:latin typeface="Cambria Math" panose="02040503050406030204" pitchFamily="18" charset="0"/>
                          </a:rPr>
                          <m:t>𝟒</m:t>
                        </m:r>
                      </m:den>
                    </m:f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12416790" y="16992600"/>
              <a:ext cx="1508760" cy="35048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𝑺</a:t>
              </a:r>
              <a:r>
                <a:rPr lang="ru-RU" sz="1200" b="1" i="0">
                  <a:latin typeface="Cambria Math" panose="02040503050406030204" pitchFamily="18" charset="0"/>
                </a:rPr>
                <a:t>_(</a:t>
              </a:r>
              <a:r>
                <a:rPr lang="en-US" sz="1200" b="1" i="0">
                  <a:latin typeface="Cambria Math" panose="02040503050406030204" pitchFamily="18" charset="0"/>
                </a:rPr>
                <a:t>(𝟎)</a:t>
              </a:r>
              <a:r>
                <a:rPr lang="ru-RU" sz="1200" b="1" i="0">
                  <a:latin typeface="Cambria Math" panose="02040503050406030204" pitchFamily="18" charset="0"/>
                </a:rPr>
                <a:t>)</a:t>
              </a:r>
              <a:r>
                <a:rPr lang="en-US" sz="1200" b="1" i="0">
                  <a:latin typeface="Cambria Math" panose="02040503050406030204" pitchFamily="18" charset="0"/>
                </a:rPr>
                <a:t>^𝟐=((𝑴𝑺𝟎−𝑴𝑺𝟏))/𝟒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10</xdr:col>
      <xdr:colOff>91440</xdr:colOff>
      <xdr:row>78</xdr:row>
      <xdr:rowOff>214674</xdr:rowOff>
    </xdr:from>
    <xdr:ext cx="1447800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26"/>
            <xdr:cNvSpPr txBox="1"/>
          </xdr:nvSpPr>
          <xdr:spPr>
            <a:xfrm>
              <a:off x="10854690" y="17092974"/>
              <a:ext cx="144780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200" b="1" i="1">
                        <a:latin typeface="Cambria Math" panose="02040503050406030204" pitchFamily="18" charset="0"/>
                      </a:rPr>
                      <m:t>𝑴𝑺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𝑺𝑺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𝟎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/(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𝒑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−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𝟏</m:t>
                    </m:r>
                    <m:r>
                      <a:rPr lang="en-US" sz="1200" b="1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27" name="TextBox 26"/>
            <xdr:cNvSpPr txBox="1"/>
          </xdr:nvSpPr>
          <xdr:spPr>
            <a:xfrm>
              <a:off x="10854690" y="17092974"/>
              <a:ext cx="144780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lang="en-US" sz="1200" b="1" i="0">
                  <a:latin typeface="Cambria Math" panose="02040503050406030204" pitchFamily="18" charset="0"/>
                </a:rPr>
                <a:t>𝑴𝑺𝟎=𝑺𝑺𝟎/(𝒑−𝟏)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7</xdr:col>
      <xdr:colOff>1219200</xdr:colOff>
      <xdr:row>78</xdr:row>
      <xdr:rowOff>34290</xdr:rowOff>
    </xdr:from>
    <xdr:ext cx="1280160" cy="5219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8496300" y="16912590"/>
              <a:ext cx="1280160" cy="521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𝒚</m:t>
                        </m:r>
                      </m:e>
                      <m:sub>
                        <m:r>
                          <a:rPr lang="ru-RU" sz="1100" b="1" i="1">
                            <a:latin typeface="Cambria Math" panose="02040503050406030204" pitchFamily="18" charset="0"/>
                          </a:rPr>
                          <m:t>общ ср</m:t>
                        </m:r>
                      </m:sub>
                    </m:sSub>
                    <m:r>
                      <a:rPr lang="en-US" sz="11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en-US" sz="1100" b="1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sSub>
                              <m:sSubPr>
                                <m:ctrlP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𝒚</m:t>
                                </m:r>
                              </m:e>
                              <m:sub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𝒊</m:t>
                                </m:r>
                                <m:r>
                                  <a:rPr lang="en-US" sz="1100" b="1" i="1">
                                    <a:latin typeface="Cambria Math" panose="02040503050406030204" pitchFamily="18" charset="0"/>
                                  </a:rPr>
                                  <m:t> ср</m:t>
                                </m:r>
                              </m:sub>
                            </m:sSub>
                          </m:e>
                        </m:nary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𝒑</m:t>
                        </m:r>
                      </m:den>
                    </m:f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8496300" y="16912590"/>
              <a:ext cx="1280160" cy="5219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𝒚</a:t>
              </a:r>
              <a:r>
                <a:rPr lang="ru-RU" sz="1100" b="1" i="0">
                  <a:latin typeface="Cambria Math" panose="02040503050406030204" pitchFamily="18" charset="0"/>
                </a:rPr>
                <a:t>_(общ ср)</a:t>
              </a:r>
              <a:r>
                <a:rPr lang="en-US" sz="1100" b="1" i="0">
                  <a:latin typeface="Cambria Math" panose="02040503050406030204" pitchFamily="18" charset="0"/>
                </a:rPr>
                <a:t>=(∑▒𝒚_(𝒊 ср) )/𝒑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8</xdr:col>
      <xdr:colOff>1120140</xdr:colOff>
      <xdr:row>76</xdr:row>
      <xdr:rowOff>102871</xdr:rowOff>
    </xdr:from>
    <xdr:ext cx="219104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 rot="19468830">
              <a:off x="9645015" y="16543021"/>
              <a:ext cx="219104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𝑆𝑆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0=4∙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sSup>
                          <m:sSup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sSub>
                                  <m:sSubPr>
                                    <m:ctrlP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  <m:sub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𝑖</m:t>
                                    </m:r>
                                    <m:r>
                                      <a:rPr lang="en-US" sz="1100" b="0" i="1">
                                        <a:latin typeface="Cambria Math" panose="02040503050406030204" pitchFamily="18" charset="0"/>
                                        <a:ea typeface="Cambria Math" panose="02040503050406030204" pitchFamily="18" charset="0"/>
                                      </a:rPr>
                                      <m:t> ср</m:t>
                                    </m:r>
                                  </m:sub>
                                </m:sSub>
                              </m:e>
                            </m:d>
                          </m:e>
                          <m:sup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e>
                    </m:nary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−4</m:t>
                    </m:r>
                    <m:r>
                      <a:rPr lang="en-US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𝑝</m:t>
                    </m:r>
                    <m:sSup>
                      <m:sSup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𝑦</m:t>
                            </m:r>
                          </m:e>
                          <m:sub>
                            <m:r>
                              <a:rPr lang="ru-RU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общ ср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e>
                      <m:sup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 rot="19468830">
              <a:off x="9645015" y="16543021"/>
              <a:ext cx="219104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𝑆𝑆0=4∙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∑▒(𝑦_(𝑖 ср) )^2 −4𝑝〖〖(𝑦〗_(</a:t>
              </a:r>
              <a:r>
                <a:rPr lang="ru-RU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общ ср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))〗^2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99</xdr:row>
      <xdr:rowOff>68580</xdr:rowOff>
    </xdr:from>
    <xdr:ext cx="1127760" cy="4558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685800" y="21309330"/>
              <a:ext cx="1127760" cy="4558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𝒂𝒏𝒂𝒍𝒚𝒔𝒊𝒔</m:t>
                        </m:r>
                      </m:sub>
                      <m:sup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685800" y="21309330"/>
              <a:ext cx="1127760" cy="45585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𝑺_𝒂𝒏𝒂𝒍𝒚𝒔𝒊𝒔^𝟐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0</xdr:colOff>
      <xdr:row>102</xdr:row>
      <xdr:rowOff>60960</xdr:rowOff>
    </xdr:from>
    <xdr:ext cx="1127760" cy="5257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685800" y="21901785"/>
              <a:ext cx="1127760" cy="52578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𝑺</m:t>
                        </m:r>
                      </m:e>
                      <m:sub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𝒔𝒂𝒎𝒑𝒍𝒆</m:t>
                        </m:r>
                      </m:sub>
                      <m:sup>
                        <m:r>
                          <a:rPr lang="en-US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685800" y="21901785"/>
              <a:ext cx="1127760" cy="52578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𝑺_𝒔𝒂𝒎𝒑𝒍𝒆^𝟐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5</xdr:col>
      <xdr:colOff>121920</xdr:colOff>
      <xdr:row>99</xdr:row>
      <xdr:rowOff>60960</xdr:rowOff>
    </xdr:from>
    <xdr:ext cx="4457700" cy="8039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4027170" y="21301710"/>
              <a:ext cx="4457700" cy="80391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latin typeface="Cambria Math" panose="02040503050406030204" pitchFamily="18" charset="0"/>
                      </a:rPr>
                      <m:t>𝒖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𝑺</m:t>
                        </m:r>
                      </m:e>
                      <m:sub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𝒎𝒆𝒂𝒔𝒖𝒓𝒆𝒎𝒆𝒏𝒕</m:t>
                        </m:r>
                      </m:sub>
                    </m:sSub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600" b="1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(</m:t>
                        </m:r>
                        <m:sSubSup>
                          <m:sSubSupPr>
                            <m:ctrlPr>
                              <a:rPr lang="en-US" sz="16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𝒔𝒂𝒎𝒑𝒍𝒆</m:t>
                            </m:r>
                          </m:sub>
                          <m:sup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bSup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+</m:t>
                        </m:r>
                        <m:sSubSup>
                          <m:sSubSupPr>
                            <m:ctrlPr>
                              <a:rPr lang="en-US" sz="1600" b="1" i="1">
                                <a:latin typeface="Cambria Math" panose="02040503050406030204" pitchFamily="18" charset="0"/>
                              </a:rPr>
                            </m:ctrlPr>
                          </m:sSubSupPr>
                          <m:e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𝑺</m:t>
                            </m:r>
                          </m:e>
                          <m:sub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𝒂𝒏𝒂𝒍𝒚𝒔𝒊𝒔</m:t>
                            </m:r>
                          </m:sub>
                          <m:sup>
                            <m:r>
                              <a:rPr lang="en-US" sz="16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bSup>
                        <m:r>
                          <a:rPr lang="en-US" sz="1600" b="1" i="1">
                            <a:latin typeface="Cambria Math" panose="02040503050406030204" pitchFamily="18" charset="0"/>
                          </a:rPr>
                          <m:t>)</m:t>
                        </m:r>
                      </m:e>
                    </m:rad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4027170" y="21301710"/>
              <a:ext cx="4457700" cy="80391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1" i="0">
                  <a:latin typeface="Cambria Math" panose="02040503050406030204" pitchFamily="18" charset="0"/>
                </a:rPr>
                <a:t>𝒖=𝑺_𝒎𝒆𝒂𝒔𝒖𝒓𝒆𝒎𝒆𝒏𝒕=√((𝑺_𝒔𝒂𝒎𝒑𝒍𝒆^𝟐+𝑺_𝒂𝒏𝒂𝒍𝒚𝒔𝒊𝒔^𝟐))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7</xdr:col>
      <xdr:colOff>297180</xdr:colOff>
      <xdr:row>104</xdr:row>
      <xdr:rowOff>87023</xdr:rowOff>
    </xdr:from>
    <xdr:ext cx="906780" cy="4539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7574280" y="22327898"/>
              <a:ext cx="906780" cy="45399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1" i="1">
                        <a:latin typeface="Cambria Math" panose="02040503050406030204" pitchFamily="18" charset="0"/>
                      </a:rPr>
                      <m:t>𝑼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600" b="1" i="1">
                        <a:latin typeface="Cambria Math" panose="02040503050406030204" pitchFamily="18" charset="0"/>
                      </a:rPr>
                      <m:t>𝒌</m:t>
                    </m:r>
                    <m:r>
                      <a:rPr lang="en-US" sz="16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r>
                      <a:rPr lang="en-US" sz="16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𝒖</m:t>
                    </m:r>
                  </m:oMath>
                </m:oMathPara>
              </a14:m>
              <a:endParaRPr lang="ru-RU" sz="1600" b="1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7574280" y="22327898"/>
              <a:ext cx="906780" cy="45399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1" i="0">
                  <a:latin typeface="Cambria Math" panose="02040503050406030204" pitchFamily="18" charset="0"/>
                </a:rPr>
                <a:t>𝑼=𝒌</a:t>
              </a:r>
              <a:r>
                <a:rPr lang="en-US" sz="16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∙𝒖</a:t>
              </a:r>
              <a:endParaRPr lang="ru-RU" sz="1600" b="1"/>
            </a:p>
          </xdr:txBody>
        </xdr:sp>
      </mc:Fallback>
    </mc:AlternateContent>
    <xdr:clientData/>
  </xdr:oneCellAnchor>
  <xdr:oneCellAnchor>
    <xdr:from>
      <xdr:col>1</xdr:col>
      <xdr:colOff>434340</xdr:colOff>
      <xdr:row>1</xdr:row>
      <xdr:rowOff>194687</xdr:rowOff>
    </xdr:from>
    <xdr:ext cx="4785360" cy="605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1120140" y="451862"/>
              <a:ext cx="4785360" cy="6054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r>
                      <a:rPr lang="en-US" sz="2000" b="1" i="1">
                        <a:latin typeface="Cambria Math" panose="02040503050406030204" pitchFamily="18" charset="0"/>
                      </a:rPr>
                      <m:t>𝑿</m:t>
                    </m:r>
                    <m:r>
                      <a:rPr lang="en-US" sz="20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𝑿</m:t>
                        </m:r>
                      </m:e>
                      <m:sub>
                        <m:r>
                          <a:rPr lang="ru-RU" sz="2000" b="1" i="1">
                            <a:latin typeface="Cambria Math" panose="02040503050406030204" pitchFamily="18" charset="0"/>
                          </a:rPr>
                          <m:t>ист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𝜺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𝒕𝒂𝒓𝒈𝒆𝒕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𝜺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𝒔𝒂𝒎𝒑𝒍𝒆</m:t>
                        </m:r>
                      </m:sub>
                    </m:sSub>
                    <m:r>
                      <a:rPr lang="en-US" sz="2000" b="1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20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0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𝜺</m:t>
                        </m:r>
                      </m:e>
                      <m:sub>
                        <m:r>
                          <a:rPr lang="en-US" sz="2000" b="1" i="1">
                            <a:latin typeface="Cambria Math" panose="02040503050406030204" pitchFamily="18" charset="0"/>
                          </a:rPr>
                          <m:t>𝒂𝒏𝒂𝒍𝒚𝒔𝒊𝒔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1120140" y="451862"/>
              <a:ext cx="4785360" cy="605413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1" i="0">
                  <a:latin typeface="Cambria Math" panose="02040503050406030204" pitchFamily="18" charset="0"/>
                </a:rPr>
                <a:t>𝑿=𝑿_</a:t>
              </a:r>
              <a:r>
                <a:rPr lang="ru-RU" sz="2000" b="1" i="0">
                  <a:latin typeface="Cambria Math" panose="02040503050406030204" pitchFamily="18" charset="0"/>
                </a:rPr>
                <a:t>ист</a:t>
              </a:r>
              <a:r>
                <a:rPr lang="en-US" sz="2000" b="1" i="0">
                  <a:latin typeface="Cambria Math" panose="02040503050406030204" pitchFamily="18" charset="0"/>
                </a:rPr>
                <a:t>+</a:t>
              </a:r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𝜺_</a:t>
              </a:r>
              <a:r>
                <a:rPr lang="en-US" sz="2000" b="1" i="0">
                  <a:latin typeface="Cambria Math" panose="02040503050406030204" pitchFamily="18" charset="0"/>
                </a:rPr>
                <a:t>𝒕𝒂𝒓𝒈𝒆𝒕+</a:t>
              </a:r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𝜺_</a:t>
              </a:r>
              <a:r>
                <a:rPr lang="en-US" sz="2000" b="1" i="0">
                  <a:latin typeface="Cambria Math" panose="02040503050406030204" pitchFamily="18" charset="0"/>
                </a:rPr>
                <a:t>𝒔𝒂𝒎𝒑𝒍𝒆+</a:t>
              </a:r>
              <a:r>
                <a:rPr lang="en-US" sz="20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𝜺_</a:t>
              </a:r>
              <a:r>
                <a:rPr lang="en-US" sz="2000" b="1" i="0">
                  <a:latin typeface="Cambria Math" panose="02040503050406030204" pitchFamily="18" charset="0"/>
                </a:rPr>
                <a:t>𝒂𝒏𝒂𝒍𝒚𝒔𝒊𝒔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9</xdr:col>
      <xdr:colOff>609600</xdr:colOff>
      <xdr:row>88</xdr:row>
      <xdr:rowOff>102870</xdr:rowOff>
    </xdr:from>
    <xdr:ext cx="2385060" cy="6210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/>
            <xdr:cNvSpPr txBox="1"/>
          </xdr:nvSpPr>
          <xdr:spPr>
            <a:xfrm>
              <a:off x="10363200" y="19143345"/>
              <a:ext cx="2385060" cy="62103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𝑅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=</m:t>
                    </m:r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(1)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(0)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5" name="TextBox 34"/>
            <xdr:cNvSpPr txBox="1"/>
          </xdr:nvSpPr>
          <xdr:spPr>
            <a:xfrm>
              <a:off x="10363200" y="19143345"/>
              <a:ext cx="2385060" cy="621030"/>
            </a:xfrm>
            <a:prstGeom prst="rect">
              <a:avLst/>
            </a:prstGeom>
            <a:solidFill>
              <a:sysClr val="window" lastClr="FFFF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𝑆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𝑅^2=𝑆_𝑟^2+𝑆_((1))^2+𝑆_((0))^2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8</xdr:col>
      <xdr:colOff>1203960</xdr:colOff>
      <xdr:row>60</xdr:row>
      <xdr:rowOff>144780</xdr:rowOff>
    </xdr:from>
    <xdr:ext cx="1150620" cy="6210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Box 36"/>
            <xdr:cNvSpPr txBox="1"/>
          </xdr:nvSpPr>
          <xdr:spPr>
            <a:xfrm>
              <a:off x="9728835" y="13384530"/>
              <a:ext cx="1150620" cy="62103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(1)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7" name="TextBox 36"/>
            <xdr:cNvSpPr txBox="1"/>
          </xdr:nvSpPr>
          <xdr:spPr>
            <a:xfrm>
              <a:off x="9728835" y="13384530"/>
              <a:ext cx="1150620" cy="62103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𝑆_((1))^2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8</xdr:col>
      <xdr:colOff>403860</xdr:colOff>
      <xdr:row>82</xdr:row>
      <xdr:rowOff>15240</xdr:rowOff>
    </xdr:from>
    <xdr:ext cx="1150620" cy="6210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Box 37"/>
            <xdr:cNvSpPr txBox="1"/>
          </xdr:nvSpPr>
          <xdr:spPr>
            <a:xfrm>
              <a:off x="8928735" y="17855565"/>
              <a:ext cx="1150620" cy="62103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(0)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8" name="TextBox 37"/>
            <xdr:cNvSpPr txBox="1"/>
          </xdr:nvSpPr>
          <xdr:spPr>
            <a:xfrm>
              <a:off x="8928735" y="17855565"/>
              <a:ext cx="1150620" cy="62103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𝑆_((0))^2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7</xdr:col>
      <xdr:colOff>876300</xdr:colOff>
      <xdr:row>42</xdr:row>
      <xdr:rowOff>121920</xdr:rowOff>
    </xdr:from>
    <xdr:ext cx="1150620" cy="6210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8153400" y="9599295"/>
              <a:ext cx="1150620" cy="62103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8153400" y="9599295"/>
              <a:ext cx="1150620" cy="62103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𝑆_((𝑟))^2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6</xdr:col>
      <xdr:colOff>1508760</xdr:colOff>
      <xdr:row>102</xdr:row>
      <xdr:rowOff>60960</xdr:rowOff>
    </xdr:from>
    <xdr:ext cx="944880" cy="4648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Box 39"/>
            <xdr:cNvSpPr txBox="1"/>
          </xdr:nvSpPr>
          <xdr:spPr>
            <a:xfrm>
              <a:off x="7204710" y="21901785"/>
              <a:ext cx="944880" cy="46482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𝑟</m:t>
                        </m:r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0" name="TextBox 39"/>
            <xdr:cNvSpPr txBox="1"/>
          </xdr:nvSpPr>
          <xdr:spPr>
            <a:xfrm>
              <a:off x="7204710" y="21901785"/>
              <a:ext cx="944880" cy="46482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𝑆_((𝑟))^2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6</xdr:col>
      <xdr:colOff>563880</xdr:colOff>
      <xdr:row>102</xdr:row>
      <xdr:rowOff>60960</xdr:rowOff>
    </xdr:from>
    <xdr:ext cx="922020" cy="5181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6259830" y="21901785"/>
              <a:ext cx="922020" cy="51816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(1)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b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6259830" y="21901785"/>
              <a:ext cx="922020" cy="518160"/>
            </a:xfrm>
            <a:prstGeom prst="rect">
              <a:avLst/>
            </a:prstGeom>
            <a:solidFill>
              <a:srgbClr val="FFCCFF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600" b="0" i="0">
                  <a:latin typeface="Cambria Math" panose="02040503050406030204" pitchFamily="18" charset="0"/>
                </a:rPr>
                <a:t>𝑆_((1))^2</a:t>
              </a:r>
              <a:endParaRPr lang="ru-RU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topLeftCell="A58" zoomScale="70" zoomScaleNormal="70" workbookViewId="0">
      <selection activeCell="P38" sqref="P38"/>
    </sheetView>
  </sheetViews>
  <sheetFormatPr defaultRowHeight="15" x14ac:dyDescent="0.2"/>
  <cols>
    <col min="1" max="1" width="9" style="3"/>
    <col min="2" max="3" width="7.75" style="3" customWidth="1"/>
    <col min="4" max="4" width="12.25" style="3" customWidth="1"/>
    <col min="5" max="5" width="14.5" style="3" customWidth="1"/>
    <col min="6" max="6" width="23.5" style="3" customWidth="1"/>
    <col min="7" max="7" width="20.75" style="3" customWidth="1"/>
    <col min="8" max="8" width="16.375" style="3" customWidth="1"/>
    <col min="9" max="9" width="16.125" style="3" customWidth="1"/>
    <col min="10" max="10" width="13.25" style="3" customWidth="1"/>
    <col min="11" max="11" width="21.875" style="3" customWidth="1"/>
    <col min="12" max="12" width="19.25" style="3" customWidth="1"/>
    <col min="13" max="16384" width="9" style="3"/>
  </cols>
  <sheetData>
    <row r="1" spans="1:13" ht="20.25" x14ac:dyDescent="0.2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20.25" x14ac:dyDescent="0.2">
      <c r="A8" s="1" t="s">
        <v>1</v>
      </c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2"/>
    </row>
    <row r="9" spans="1:13" ht="20.25" x14ac:dyDescent="0.2">
      <c r="A9" s="4"/>
      <c r="B9" s="4"/>
      <c r="C9" s="4"/>
      <c r="D9" s="4"/>
      <c r="E9" s="4"/>
      <c r="F9" s="4"/>
      <c r="G9" s="4"/>
      <c r="H9" s="2"/>
      <c r="I9" s="2"/>
      <c r="J9" s="2"/>
      <c r="K9" s="2"/>
      <c r="L9" s="2"/>
      <c r="M9" s="2"/>
    </row>
    <row r="10" spans="1:13" ht="20.25" x14ac:dyDescent="0.2">
      <c r="A10" s="4"/>
      <c r="B10" s="4"/>
      <c r="C10" s="4"/>
      <c r="D10" s="4"/>
      <c r="E10" s="4"/>
      <c r="F10" s="4"/>
      <c r="G10" s="4"/>
      <c r="H10" s="2"/>
      <c r="I10" s="2"/>
      <c r="J10" s="2"/>
      <c r="K10" s="2"/>
      <c r="L10" s="2"/>
      <c r="M10" s="2"/>
    </row>
    <row r="11" spans="1:13" ht="20.25" x14ac:dyDescent="0.2">
      <c r="A11" s="4"/>
      <c r="B11" s="4"/>
      <c r="C11" s="4"/>
      <c r="D11" s="4"/>
      <c r="E11" s="4"/>
      <c r="F11" s="4"/>
      <c r="G11" s="4"/>
      <c r="H11" s="2"/>
      <c r="I11" s="2"/>
      <c r="J11" s="2"/>
      <c r="K11" s="2"/>
      <c r="L11" s="2"/>
      <c r="M11" s="2"/>
    </row>
    <row r="12" spans="1:13" ht="20.25" x14ac:dyDescent="0.2">
      <c r="A12" s="4"/>
      <c r="B12" s="4"/>
      <c r="C12" s="4"/>
      <c r="D12" s="4"/>
      <c r="E12" s="4"/>
      <c r="F12" s="4"/>
      <c r="G12" s="4"/>
      <c r="H12" s="2"/>
      <c r="I12" s="2"/>
      <c r="J12" s="2"/>
      <c r="K12" s="2"/>
      <c r="L12" s="2"/>
      <c r="M12" s="2"/>
    </row>
    <row r="13" spans="1:13" ht="20.25" x14ac:dyDescent="0.2">
      <c r="A13" s="4"/>
      <c r="B13" s="4"/>
      <c r="C13" s="4"/>
      <c r="D13" s="4"/>
      <c r="E13" s="4"/>
      <c r="F13" s="4"/>
      <c r="G13" s="4"/>
      <c r="H13" s="2"/>
      <c r="I13" s="2"/>
      <c r="J13" s="2"/>
      <c r="K13" s="2"/>
      <c r="L13" s="2"/>
      <c r="M13" s="2"/>
    </row>
    <row r="14" spans="1:13" ht="20.25" x14ac:dyDescent="0.2">
      <c r="A14" s="4"/>
      <c r="B14" s="4"/>
      <c r="C14" s="4"/>
      <c r="D14" s="4"/>
      <c r="E14" s="4"/>
      <c r="F14" s="4"/>
      <c r="G14" s="4"/>
      <c r="H14" s="2"/>
      <c r="I14" s="2"/>
      <c r="J14" s="2"/>
      <c r="K14" s="2"/>
      <c r="L14" s="2"/>
      <c r="M14" s="2"/>
    </row>
    <row r="15" spans="1:13" ht="20.25" x14ac:dyDescent="0.2">
      <c r="A15" s="4"/>
      <c r="B15" s="4"/>
      <c r="C15" s="4"/>
      <c r="D15" s="4"/>
      <c r="E15" s="4"/>
      <c r="F15" s="4"/>
      <c r="G15" s="4"/>
      <c r="H15" s="2"/>
      <c r="I15" s="2"/>
      <c r="J15" s="2"/>
      <c r="K15" s="2"/>
      <c r="L15" s="2"/>
      <c r="M15" s="2"/>
    </row>
    <row r="16" spans="1:13" ht="20.25" x14ac:dyDescent="0.2">
      <c r="A16" s="4"/>
      <c r="B16" s="4"/>
      <c r="C16" s="4"/>
      <c r="D16" s="4"/>
      <c r="E16" s="4"/>
      <c r="F16" s="4"/>
      <c r="G16" s="4"/>
      <c r="H16" s="2"/>
      <c r="I16" s="2"/>
      <c r="J16" s="2"/>
      <c r="K16" s="2"/>
      <c r="L16" s="2"/>
      <c r="M16" s="2"/>
    </row>
    <row r="17" spans="1:13" ht="20.25" x14ac:dyDescent="0.2">
      <c r="A17" s="4"/>
      <c r="B17" s="4"/>
      <c r="C17" s="4"/>
      <c r="D17" s="4"/>
      <c r="E17" s="4"/>
      <c r="F17" s="4"/>
      <c r="G17" s="4"/>
      <c r="H17" s="2"/>
      <c r="I17" s="2"/>
      <c r="J17" s="2"/>
      <c r="K17" s="2"/>
      <c r="L17" s="2"/>
      <c r="M17" s="2"/>
    </row>
    <row r="18" spans="1:13" ht="20.25" x14ac:dyDescent="0.2">
      <c r="A18" s="4"/>
      <c r="B18" s="4"/>
      <c r="C18" s="4"/>
      <c r="D18" s="4"/>
      <c r="E18" s="4"/>
      <c r="F18" s="4"/>
      <c r="G18" s="4"/>
      <c r="H18" s="2"/>
      <c r="I18" s="2"/>
      <c r="J18" s="2"/>
      <c r="K18" s="2"/>
      <c r="L18" s="2"/>
      <c r="M18" s="2"/>
    </row>
    <row r="19" spans="1:1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2" t="s">
        <v>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">
      <c r="A29" s="2"/>
      <c r="B29" s="2"/>
      <c r="C29" s="2" t="s">
        <v>3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20.25" x14ac:dyDescent="0.3">
      <c r="A30" s="2" t="s">
        <v>4</v>
      </c>
      <c r="B30" s="2"/>
      <c r="C30" s="2"/>
      <c r="D30" s="2"/>
      <c r="E30" s="2"/>
      <c r="F30" s="2" t="s">
        <v>5</v>
      </c>
      <c r="G30" s="50" t="s">
        <v>6</v>
      </c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8" x14ac:dyDescent="0.2">
      <c r="A33" s="5" t="s">
        <v>7</v>
      </c>
      <c r="B33" s="5"/>
      <c r="C33" s="5"/>
      <c r="D33" s="5"/>
      <c r="E33" s="5"/>
      <c r="F33" s="5"/>
      <c r="G33" s="5"/>
      <c r="H33" s="5"/>
      <c r="I33" s="5"/>
      <c r="J33" s="5"/>
      <c r="K33" s="6" t="s">
        <v>8</v>
      </c>
      <c r="L33" s="7">
        <v>8</v>
      </c>
      <c r="M33" s="5"/>
    </row>
    <row r="34" spans="1:13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21" customHeight="1" x14ac:dyDescent="0.2">
      <c r="A35" s="5"/>
      <c r="B35" s="8" t="s">
        <v>9</v>
      </c>
      <c r="C35" s="8" t="s">
        <v>10</v>
      </c>
      <c r="D35" s="9" t="s">
        <v>18</v>
      </c>
      <c r="E35" s="9"/>
      <c r="F35" s="10" t="s">
        <v>11</v>
      </c>
      <c r="G35" s="11" t="s">
        <v>19</v>
      </c>
      <c r="H35" s="12"/>
      <c r="I35" s="12"/>
      <c r="J35" s="12"/>
      <c r="K35" s="5"/>
      <c r="L35" s="5" t="s">
        <v>12</v>
      </c>
      <c r="M35" s="5"/>
    </row>
    <row r="36" spans="1:13" ht="31.15" customHeight="1" x14ac:dyDescent="0.2">
      <c r="A36" s="5"/>
      <c r="B36" s="8"/>
      <c r="C36" s="8"/>
      <c r="D36" s="13" t="s">
        <v>20</v>
      </c>
      <c r="E36" s="13" t="s">
        <v>21</v>
      </c>
      <c r="F36" s="14"/>
      <c r="G36" s="15"/>
      <c r="H36" s="12"/>
      <c r="I36" s="12"/>
      <c r="J36" s="12"/>
      <c r="K36" s="5"/>
      <c r="L36" s="5"/>
      <c r="M36" s="5"/>
    </row>
    <row r="37" spans="1:13" ht="18" x14ac:dyDescent="0.25">
      <c r="A37" s="5"/>
      <c r="B37" s="16">
        <v>1</v>
      </c>
      <c r="C37" s="17">
        <v>1</v>
      </c>
      <c r="D37" s="17">
        <v>2.65</v>
      </c>
      <c r="E37" s="17">
        <v>2.4300000000000002</v>
      </c>
      <c r="F37" s="17">
        <f>ABS(D37-E37)</f>
        <v>0.21999999999999975</v>
      </c>
      <c r="G37" s="17">
        <f>F37^2</f>
        <v>4.8399999999999888E-2</v>
      </c>
      <c r="H37" s="18">
        <f>SUM(G37:G52)/2</f>
        <v>0.12115000000000005</v>
      </c>
      <c r="I37" s="19">
        <f>H37/(2*L33)</f>
        <v>7.5718750000000031E-3</v>
      </c>
      <c r="J37" s="19">
        <f>I37</f>
        <v>7.5718750000000031E-3</v>
      </c>
      <c r="K37" s="5"/>
      <c r="L37" s="5"/>
      <c r="M37" s="5"/>
    </row>
    <row r="38" spans="1:13" x14ac:dyDescent="0.2">
      <c r="A38" s="5"/>
      <c r="B38" s="16"/>
      <c r="C38" s="17">
        <v>2</v>
      </c>
      <c r="D38" s="17">
        <v>2.52</v>
      </c>
      <c r="E38" s="17">
        <v>2.4500000000000002</v>
      </c>
      <c r="F38" s="17">
        <f t="shared" ref="F38:F52" si="0">ABS(D38-E38)</f>
        <v>6.999999999999984E-2</v>
      </c>
      <c r="G38" s="17">
        <f t="shared" ref="G38:G52" si="1">F38^2</f>
        <v>4.8999999999999773E-3</v>
      </c>
      <c r="H38" s="5"/>
      <c r="I38" s="5"/>
      <c r="J38" s="5"/>
      <c r="K38" s="5"/>
      <c r="L38" s="5"/>
      <c r="M38" s="5"/>
    </row>
    <row r="39" spans="1:13" x14ac:dyDescent="0.2">
      <c r="A39" s="5"/>
      <c r="B39" s="20">
        <v>2</v>
      </c>
      <c r="C39" s="21">
        <v>1</v>
      </c>
      <c r="D39" s="21">
        <v>1.98</v>
      </c>
      <c r="E39" s="21">
        <v>2.1</v>
      </c>
      <c r="F39" s="21">
        <f t="shared" si="0"/>
        <v>0.12000000000000011</v>
      </c>
      <c r="G39" s="21">
        <f t="shared" si="1"/>
        <v>1.4400000000000026E-2</v>
      </c>
      <c r="H39" s="5"/>
      <c r="I39" s="5" t="s">
        <v>13</v>
      </c>
      <c r="J39" s="5"/>
      <c r="K39" s="5"/>
      <c r="L39" s="5"/>
      <c r="M39" s="5"/>
    </row>
    <row r="40" spans="1:13" x14ac:dyDescent="0.2">
      <c r="A40" s="5"/>
      <c r="B40" s="20"/>
      <c r="C40" s="21">
        <v>2</v>
      </c>
      <c r="D40" s="21">
        <v>2.0299999999999998</v>
      </c>
      <c r="E40" s="21">
        <v>2.14</v>
      </c>
      <c r="F40" s="21">
        <f t="shared" si="0"/>
        <v>0.11000000000000032</v>
      </c>
      <c r="G40" s="21">
        <f t="shared" si="1"/>
        <v>1.2100000000000071E-2</v>
      </c>
      <c r="H40" s="5"/>
      <c r="I40" s="5"/>
      <c r="J40" s="5"/>
      <c r="K40" s="5"/>
      <c r="L40" s="5"/>
      <c r="M40" s="5"/>
    </row>
    <row r="41" spans="1:13" x14ac:dyDescent="0.2">
      <c r="A41" s="5"/>
      <c r="B41" s="16">
        <v>3</v>
      </c>
      <c r="C41" s="17">
        <v>1</v>
      </c>
      <c r="D41" s="17">
        <v>2.41</v>
      </c>
      <c r="E41" s="17">
        <v>2.58</v>
      </c>
      <c r="F41" s="17">
        <f t="shared" si="0"/>
        <v>0.16999999999999993</v>
      </c>
      <c r="G41" s="17">
        <f t="shared" si="1"/>
        <v>2.8899999999999974E-2</v>
      </c>
      <c r="H41" s="5"/>
      <c r="I41" s="5"/>
      <c r="J41" s="5"/>
      <c r="K41" s="5"/>
      <c r="L41" s="5"/>
      <c r="M41" s="5"/>
    </row>
    <row r="42" spans="1:13" x14ac:dyDescent="0.2">
      <c r="A42" s="5"/>
      <c r="B42" s="16"/>
      <c r="C42" s="17">
        <v>2</v>
      </c>
      <c r="D42" s="17">
        <v>2.29</v>
      </c>
      <c r="E42" s="17">
        <v>2.37</v>
      </c>
      <c r="F42" s="17">
        <f t="shared" si="0"/>
        <v>8.0000000000000071E-2</v>
      </c>
      <c r="G42" s="17">
        <f t="shared" si="1"/>
        <v>6.4000000000000116E-3</v>
      </c>
      <c r="H42" s="5"/>
      <c r="I42" s="5"/>
      <c r="J42" s="5"/>
      <c r="K42" s="5"/>
      <c r="L42" s="5"/>
      <c r="M42" s="5"/>
    </row>
    <row r="43" spans="1:13" x14ac:dyDescent="0.2">
      <c r="A43" s="5"/>
      <c r="B43" s="20">
        <v>4</v>
      </c>
      <c r="C43" s="21">
        <v>1</v>
      </c>
      <c r="D43" s="21">
        <v>3.16</v>
      </c>
      <c r="E43" s="21">
        <v>3.01</v>
      </c>
      <c r="F43" s="21">
        <f t="shared" si="0"/>
        <v>0.15000000000000036</v>
      </c>
      <c r="G43" s="21">
        <f t="shared" si="1"/>
        <v>2.2500000000000107E-2</v>
      </c>
      <c r="H43" s="5"/>
      <c r="I43" s="5"/>
      <c r="J43" s="5"/>
      <c r="K43" s="5"/>
      <c r="L43" s="5"/>
      <c r="M43" s="5"/>
    </row>
    <row r="44" spans="1:13" x14ac:dyDescent="0.2">
      <c r="A44" s="5"/>
      <c r="B44" s="20"/>
      <c r="C44" s="21">
        <v>2</v>
      </c>
      <c r="D44" s="21">
        <v>3.05</v>
      </c>
      <c r="E44" s="21">
        <v>3.19</v>
      </c>
      <c r="F44" s="21">
        <f t="shared" si="0"/>
        <v>0.14000000000000012</v>
      </c>
      <c r="G44" s="21">
        <f t="shared" si="1"/>
        <v>1.9600000000000034E-2</v>
      </c>
      <c r="H44" s="5"/>
      <c r="I44" s="5"/>
      <c r="J44" s="5"/>
      <c r="K44" s="5"/>
      <c r="L44" s="5"/>
      <c r="M44" s="5"/>
    </row>
    <row r="45" spans="1:13" x14ac:dyDescent="0.2">
      <c r="A45" s="5"/>
      <c r="B45" s="16">
        <v>5</v>
      </c>
      <c r="C45" s="17">
        <v>1</v>
      </c>
      <c r="D45" s="17">
        <v>2.72</v>
      </c>
      <c r="E45" s="17">
        <v>2.8</v>
      </c>
      <c r="F45" s="17">
        <f t="shared" si="0"/>
        <v>7.9999999999999627E-2</v>
      </c>
      <c r="G45" s="17">
        <f t="shared" si="1"/>
        <v>6.3999999999999405E-3</v>
      </c>
      <c r="H45" s="5"/>
      <c r="I45" s="5"/>
      <c r="J45" s="5"/>
      <c r="K45" s="5"/>
      <c r="L45" s="5"/>
      <c r="M45" s="5"/>
    </row>
    <row r="46" spans="1:13" x14ac:dyDescent="0.2">
      <c r="A46" s="5"/>
      <c r="B46" s="16"/>
      <c r="C46" s="17">
        <v>2</v>
      </c>
      <c r="D46" s="17">
        <v>2.86</v>
      </c>
      <c r="E46" s="17">
        <v>2.93</v>
      </c>
      <c r="F46" s="17">
        <f t="shared" si="0"/>
        <v>7.0000000000000284E-2</v>
      </c>
      <c r="G46" s="17">
        <f t="shared" si="1"/>
        <v>4.9000000000000397E-3</v>
      </c>
      <c r="H46" s="5"/>
      <c r="I46" s="5"/>
      <c r="J46" s="5"/>
      <c r="K46" s="5"/>
      <c r="L46" s="5"/>
      <c r="M46" s="5"/>
    </row>
    <row r="47" spans="1:13" x14ac:dyDescent="0.2">
      <c r="A47" s="5"/>
      <c r="B47" s="20">
        <v>6</v>
      </c>
      <c r="C47" s="21">
        <v>1</v>
      </c>
      <c r="D47" s="21">
        <v>2.3199999999999998</v>
      </c>
      <c r="E47" s="21">
        <v>2.46</v>
      </c>
      <c r="F47" s="21">
        <f t="shared" si="0"/>
        <v>0.14000000000000012</v>
      </c>
      <c r="G47" s="21">
        <f t="shared" si="1"/>
        <v>1.9600000000000034E-2</v>
      </c>
      <c r="H47" s="5"/>
      <c r="I47" s="5"/>
      <c r="J47" s="5"/>
      <c r="K47" s="5"/>
      <c r="L47" s="5"/>
      <c r="M47" s="5"/>
    </row>
    <row r="48" spans="1:13" x14ac:dyDescent="0.2">
      <c r="A48" s="5"/>
      <c r="B48" s="20"/>
      <c r="C48" s="21">
        <v>2</v>
      </c>
      <c r="D48" s="21">
        <v>2.29</v>
      </c>
      <c r="E48" s="21">
        <v>2.41</v>
      </c>
      <c r="F48" s="21">
        <f t="shared" si="0"/>
        <v>0.12000000000000011</v>
      </c>
      <c r="G48" s="21">
        <f t="shared" si="1"/>
        <v>1.4400000000000026E-2</v>
      </c>
      <c r="H48" s="5"/>
      <c r="I48" s="5"/>
      <c r="J48" s="5"/>
      <c r="K48" s="5"/>
      <c r="L48" s="5"/>
      <c r="M48" s="5"/>
    </row>
    <row r="49" spans="1:13" x14ac:dyDescent="0.2">
      <c r="A49" s="5"/>
      <c r="B49" s="16">
        <v>7</v>
      </c>
      <c r="C49" s="17">
        <v>1</v>
      </c>
      <c r="D49" s="17">
        <v>1.76</v>
      </c>
      <c r="E49" s="17">
        <v>1.89</v>
      </c>
      <c r="F49" s="17">
        <f t="shared" si="0"/>
        <v>0.12999999999999989</v>
      </c>
      <c r="G49" s="17">
        <f t="shared" si="1"/>
        <v>1.6899999999999971E-2</v>
      </c>
      <c r="H49" s="5"/>
      <c r="I49" s="5"/>
      <c r="J49" s="5"/>
      <c r="K49" s="5"/>
      <c r="L49" s="5"/>
      <c r="M49" s="5"/>
    </row>
    <row r="50" spans="1:13" x14ac:dyDescent="0.2">
      <c r="A50" s="5"/>
      <c r="B50" s="16"/>
      <c r="C50" s="17">
        <v>2</v>
      </c>
      <c r="D50" s="17">
        <v>1.84</v>
      </c>
      <c r="E50" s="17">
        <v>1.86</v>
      </c>
      <c r="F50" s="17">
        <f t="shared" si="0"/>
        <v>2.0000000000000018E-2</v>
      </c>
      <c r="G50" s="17">
        <f t="shared" si="1"/>
        <v>4.0000000000000072E-4</v>
      </c>
      <c r="H50" s="5"/>
      <c r="I50" s="5"/>
      <c r="J50" s="5"/>
      <c r="K50" s="5"/>
      <c r="L50" s="5"/>
      <c r="M50" s="5"/>
    </row>
    <row r="51" spans="1:13" x14ac:dyDescent="0.2">
      <c r="A51" s="5"/>
      <c r="B51" s="20">
        <v>8</v>
      </c>
      <c r="C51" s="21">
        <v>1</v>
      </c>
      <c r="D51" s="21">
        <v>2.4300000000000002</v>
      </c>
      <c r="E51" s="21">
        <v>2.52</v>
      </c>
      <c r="F51" s="21">
        <f t="shared" si="0"/>
        <v>8.9999999999999858E-2</v>
      </c>
      <c r="G51" s="21">
        <f t="shared" si="1"/>
        <v>8.0999999999999753E-3</v>
      </c>
      <c r="H51" s="5"/>
      <c r="I51" s="5"/>
      <c r="J51" s="5"/>
      <c r="K51" s="5"/>
      <c r="L51" s="5"/>
      <c r="M51" s="5"/>
    </row>
    <row r="52" spans="1:13" x14ac:dyDescent="0.2">
      <c r="A52" s="5"/>
      <c r="B52" s="20"/>
      <c r="C52" s="21">
        <v>2</v>
      </c>
      <c r="D52" s="21">
        <v>2.56</v>
      </c>
      <c r="E52" s="21">
        <v>2.68</v>
      </c>
      <c r="F52" s="21">
        <f t="shared" si="0"/>
        <v>0.12000000000000011</v>
      </c>
      <c r="G52" s="21">
        <f t="shared" si="1"/>
        <v>1.4400000000000026E-2</v>
      </c>
      <c r="H52" s="5"/>
      <c r="I52" s="5"/>
      <c r="J52" s="5"/>
      <c r="K52" s="5"/>
      <c r="L52" s="5"/>
      <c r="M52" s="5"/>
    </row>
    <row r="53" spans="1:13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</row>
    <row r="55" spans="1:13" x14ac:dyDescent="0.2">
      <c r="A55" s="22" t="s">
        <v>14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18.600000000000001" customHeight="1" x14ac:dyDescent="0.2">
      <c r="A57" s="22"/>
      <c r="B57" s="23" t="s">
        <v>9</v>
      </c>
      <c r="C57" s="23" t="s">
        <v>10</v>
      </c>
      <c r="D57" s="24" t="s">
        <v>18</v>
      </c>
      <c r="E57" s="24"/>
      <c r="F57" s="25"/>
      <c r="G57" s="25"/>
      <c r="H57" s="25"/>
      <c r="I57" s="26"/>
      <c r="J57" s="25"/>
      <c r="K57" s="25"/>
      <c r="L57" s="22"/>
      <c r="M57" s="22"/>
    </row>
    <row r="58" spans="1:13" ht="24.75" x14ac:dyDescent="0.2">
      <c r="A58" s="22"/>
      <c r="B58" s="23"/>
      <c r="C58" s="23"/>
      <c r="D58" s="27" t="s">
        <v>20</v>
      </c>
      <c r="E58" s="27" t="s">
        <v>21</v>
      </c>
      <c r="F58" s="25"/>
      <c r="G58" s="25"/>
      <c r="H58" s="25"/>
      <c r="I58" s="26"/>
      <c r="J58" s="25"/>
      <c r="K58" s="25"/>
      <c r="L58" s="22"/>
      <c r="M58" s="22"/>
    </row>
    <row r="59" spans="1:13" x14ac:dyDescent="0.2">
      <c r="A59" s="22"/>
      <c r="B59" s="28">
        <v>1</v>
      </c>
      <c r="C59" s="29">
        <v>1</v>
      </c>
      <c r="D59" s="29">
        <v>2.65</v>
      </c>
      <c r="E59" s="29">
        <v>2.4300000000000002</v>
      </c>
      <c r="F59" s="29">
        <f>(D59+E59)/2</f>
        <v>2.54</v>
      </c>
      <c r="G59" s="24">
        <f>ABS(F59-F60)</f>
        <v>5.4999999999999716E-2</v>
      </c>
      <c r="H59" s="24">
        <f>G59^2</f>
        <v>3.0249999999999687E-3</v>
      </c>
      <c r="I59" s="30">
        <f>SUM(H59:H74)</f>
        <v>7.4975000000000028E-2</v>
      </c>
      <c r="J59" s="31">
        <f>I59/L33</f>
        <v>9.3718750000000035E-3</v>
      </c>
      <c r="K59" s="29">
        <f>(J59-J37)/2</f>
        <v>9.0000000000000019E-4</v>
      </c>
      <c r="L59" s="22"/>
      <c r="M59" s="22"/>
    </row>
    <row r="60" spans="1:13" x14ac:dyDescent="0.2">
      <c r="A60" s="22"/>
      <c r="B60" s="28"/>
      <c r="C60" s="29">
        <v>2</v>
      </c>
      <c r="D60" s="29">
        <v>2.52</v>
      </c>
      <c r="E60" s="29">
        <v>2.4500000000000002</v>
      </c>
      <c r="F60" s="29">
        <f t="shared" ref="F60:F74" si="2">(D60+E60)/2</f>
        <v>2.4850000000000003</v>
      </c>
      <c r="G60" s="24"/>
      <c r="H60" s="24"/>
      <c r="I60" s="22"/>
      <c r="J60" s="22"/>
      <c r="K60" s="22"/>
      <c r="L60" s="22"/>
      <c r="M60" s="22"/>
    </row>
    <row r="61" spans="1:13" x14ac:dyDescent="0.2">
      <c r="A61" s="22"/>
      <c r="B61" s="20">
        <v>2</v>
      </c>
      <c r="C61" s="21">
        <v>1</v>
      </c>
      <c r="D61" s="21">
        <v>1.98</v>
      </c>
      <c r="E61" s="21">
        <v>2.1</v>
      </c>
      <c r="F61" s="21">
        <f t="shared" si="2"/>
        <v>2.04</v>
      </c>
      <c r="G61" s="32">
        <f>ABS(F61-F62)</f>
        <v>4.4999999999999929E-2</v>
      </c>
      <c r="H61" s="32">
        <f t="shared" ref="H61" si="3">G61^2</f>
        <v>2.0249999999999938E-3</v>
      </c>
      <c r="I61" s="22"/>
      <c r="J61" s="22"/>
      <c r="K61" s="22"/>
      <c r="L61" s="22"/>
      <c r="M61" s="22"/>
    </row>
    <row r="62" spans="1:13" x14ac:dyDescent="0.2">
      <c r="A62" s="22"/>
      <c r="B62" s="20"/>
      <c r="C62" s="21">
        <v>2</v>
      </c>
      <c r="D62" s="21">
        <v>2.0299999999999998</v>
      </c>
      <c r="E62" s="21">
        <v>2.14</v>
      </c>
      <c r="F62" s="21">
        <f t="shared" si="2"/>
        <v>2.085</v>
      </c>
      <c r="G62" s="32"/>
      <c r="H62" s="32"/>
      <c r="I62" s="22"/>
      <c r="J62" s="22"/>
      <c r="K62" s="22"/>
      <c r="L62" s="22"/>
      <c r="M62" s="22"/>
    </row>
    <row r="63" spans="1:13" x14ac:dyDescent="0.2">
      <c r="A63" s="22"/>
      <c r="B63" s="28">
        <v>3</v>
      </c>
      <c r="C63" s="29">
        <v>1</v>
      </c>
      <c r="D63" s="29">
        <v>2.41</v>
      </c>
      <c r="E63" s="29">
        <v>2.58</v>
      </c>
      <c r="F63" s="29">
        <f t="shared" si="2"/>
        <v>2.4950000000000001</v>
      </c>
      <c r="G63" s="24">
        <f>ABS(F63-F64)</f>
        <v>0.16500000000000004</v>
      </c>
      <c r="H63" s="24">
        <f t="shared" ref="H63" si="4">G63^2</f>
        <v>2.7225000000000013E-2</v>
      </c>
      <c r="I63" s="22"/>
      <c r="J63" s="22"/>
      <c r="K63" s="22"/>
      <c r="L63" s="22"/>
      <c r="M63" s="22"/>
    </row>
    <row r="64" spans="1:13" x14ac:dyDescent="0.2">
      <c r="A64" s="22"/>
      <c r="B64" s="28"/>
      <c r="C64" s="29">
        <v>2</v>
      </c>
      <c r="D64" s="29">
        <v>2.29</v>
      </c>
      <c r="E64" s="29">
        <v>2.37</v>
      </c>
      <c r="F64" s="29">
        <f t="shared" si="2"/>
        <v>2.33</v>
      </c>
      <c r="G64" s="24"/>
      <c r="H64" s="24"/>
      <c r="I64" s="22"/>
      <c r="J64" s="22"/>
      <c r="K64" s="22"/>
      <c r="L64" s="22"/>
      <c r="M64" s="22"/>
    </row>
    <row r="65" spans="1:13" x14ac:dyDescent="0.2">
      <c r="A65" s="22"/>
      <c r="B65" s="20">
        <v>4</v>
      </c>
      <c r="C65" s="21">
        <v>1</v>
      </c>
      <c r="D65" s="21">
        <v>3.16</v>
      </c>
      <c r="E65" s="21">
        <v>3.01</v>
      </c>
      <c r="F65" s="21">
        <f t="shared" si="2"/>
        <v>3.085</v>
      </c>
      <c r="G65" s="32">
        <f t="shared" ref="G65" si="5">ABS(F65-F66)</f>
        <v>3.5000000000000142E-2</v>
      </c>
      <c r="H65" s="32">
        <f t="shared" ref="H65" si="6">G65^2</f>
        <v>1.2250000000000099E-3</v>
      </c>
      <c r="I65" s="22"/>
      <c r="J65" s="22"/>
      <c r="K65" s="22"/>
      <c r="L65" s="22"/>
      <c r="M65" s="22"/>
    </row>
    <row r="66" spans="1:13" x14ac:dyDescent="0.2">
      <c r="A66" s="22"/>
      <c r="B66" s="20"/>
      <c r="C66" s="21">
        <v>2</v>
      </c>
      <c r="D66" s="21">
        <v>3.05</v>
      </c>
      <c r="E66" s="21">
        <v>3.19</v>
      </c>
      <c r="F66" s="21">
        <f t="shared" si="2"/>
        <v>3.12</v>
      </c>
      <c r="G66" s="32"/>
      <c r="H66" s="32"/>
      <c r="I66" s="22"/>
      <c r="J66" s="22"/>
      <c r="K66" s="22"/>
      <c r="L66" s="22"/>
      <c r="M66" s="22"/>
    </row>
    <row r="67" spans="1:13" x14ac:dyDescent="0.2">
      <c r="A67" s="22"/>
      <c r="B67" s="28">
        <v>5</v>
      </c>
      <c r="C67" s="29">
        <v>1</v>
      </c>
      <c r="D67" s="29">
        <v>2.72</v>
      </c>
      <c r="E67" s="29">
        <v>2.8</v>
      </c>
      <c r="F67" s="29">
        <f t="shared" si="2"/>
        <v>2.76</v>
      </c>
      <c r="G67" s="24">
        <f t="shared" ref="G67" si="7">ABS(F67-F68)</f>
        <v>0.13500000000000023</v>
      </c>
      <c r="H67" s="24">
        <f t="shared" ref="H67" si="8">G67^2</f>
        <v>1.8225000000000064E-2</v>
      </c>
      <c r="I67" s="22"/>
      <c r="J67" s="22"/>
      <c r="K67" s="22"/>
      <c r="L67" s="22"/>
      <c r="M67" s="22"/>
    </row>
    <row r="68" spans="1:13" x14ac:dyDescent="0.2">
      <c r="A68" s="22"/>
      <c r="B68" s="28"/>
      <c r="C68" s="29">
        <v>2</v>
      </c>
      <c r="D68" s="29">
        <v>2.86</v>
      </c>
      <c r="E68" s="29">
        <v>2.93</v>
      </c>
      <c r="F68" s="29">
        <f t="shared" si="2"/>
        <v>2.895</v>
      </c>
      <c r="G68" s="24"/>
      <c r="H68" s="24"/>
      <c r="I68" s="22"/>
      <c r="J68" s="22"/>
      <c r="K68" s="22"/>
      <c r="L68" s="22"/>
      <c r="M68" s="22"/>
    </row>
    <row r="69" spans="1:13" x14ac:dyDescent="0.2">
      <c r="A69" s="22"/>
      <c r="B69" s="20">
        <v>6</v>
      </c>
      <c r="C69" s="21">
        <v>1</v>
      </c>
      <c r="D69" s="21">
        <v>2.3199999999999998</v>
      </c>
      <c r="E69" s="21">
        <v>2.46</v>
      </c>
      <c r="F69" s="21">
        <f t="shared" si="2"/>
        <v>2.3899999999999997</v>
      </c>
      <c r="G69" s="32">
        <f t="shared" ref="G69" si="9">ABS(F69-F70)</f>
        <v>3.9999999999999591E-2</v>
      </c>
      <c r="H69" s="32">
        <f t="shared" ref="H69" si="10">G69^2</f>
        <v>1.5999999999999673E-3</v>
      </c>
      <c r="I69" s="22"/>
      <c r="J69" s="22"/>
      <c r="K69" s="22"/>
      <c r="L69" s="22"/>
      <c r="M69" s="22"/>
    </row>
    <row r="70" spans="1:13" x14ac:dyDescent="0.2">
      <c r="A70" s="22"/>
      <c r="B70" s="20"/>
      <c r="C70" s="21">
        <v>2</v>
      </c>
      <c r="D70" s="21">
        <v>2.29</v>
      </c>
      <c r="E70" s="21">
        <v>2.41</v>
      </c>
      <c r="F70" s="21">
        <f t="shared" si="2"/>
        <v>2.35</v>
      </c>
      <c r="G70" s="32"/>
      <c r="H70" s="32"/>
      <c r="I70" s="22"/>
      <c r="J70" s="22"/>
      <c r="K70" s="22"/>
      <c r="L70" s="22"/>
      <c r="M70" s="22"/>
    </row>
    <row r="71" spans="1:13" x14ac:dyDescent="0.2">
      <c r="A71" s="22"/>
      <c r="B71" s="28">
        <v>7</v>
      </c>
      <c r="C71" s="29">
        <v>1</v>
      </c>
      <c r="D71" s="29">
        <v>1.76</v>
      </c>
      <c r="E71" s="29">
        <v>1.89</v>
      </c>
      <c r="F71" s="29">
        <f t="shared" si="2"/>
        <v>1.825</v>
      </c>
      <c r="G71" s="24">
        <f t="shared" ref="G71" si="11">ABS(F71-F72)</f>
        <v>2.5000000000000133E-2</v>
      </c>
      <c r="H71" s="24">
        <f t="shared" ref="H71" si="12">G71^2</f>
        <v>6.2500000000000663E-4</v>
      </c>
      <c r="I71" s="22"/>
      <c r="J71" s="22"/>
      <c r="K71" s="22"/>
      <c r="L71" s="22"/>
      <c r="M71" s="22"/>
    </row>
    <row r="72" spans="1:13" x14ac:dyDescent="0.2">
      <c r="A72" s="22"/>
      <c r="B72" s="28"/>
      <c r="C72" s="29">
        <v>2</v>
      </c>
      <c r="D72" s="29">
        <v>1.84</v>
      </c>
      <c r="E72" s="29">
        <v>1.86</v>
      </c>
      <c r="F72" s="29">
        <f t="shared" si="2"/>
        <v>1.85</v>
      </c>
      <c r="G72" s="24"/>
      <c r="H72" s="24"/>
      <c r="I72" s="22"/>
      <c r="J72" s="22"/>
      <c r="K72" s="22"/>
      <c r="L72" s="22"/>
      <c r="M72" s="22"/>
    </row>
    <row r="73" spans="1:13" x14ac:dyDescent="0.2">
      <c r="A73" s="22"/>
      <c r="B73" s="20">
        <v>8</v>
      </c>
      <c r="C73" s="21">
        <v>1</v>
      </c>
      <c r="D73" s="21">
        <v>2.4300000000000002</v>
      </c>
      <c r="E73" s="21">
        <v>2.52</v>
      </c>
      <c r="F73" s="21">
        <f t="shared" si="2"/>
        <v>2.4750000000000001</v>
      </c>
      <c r="G73" s="32">
        <f>ABS(F73-F74)</f>
        <v>0.14500000000000002</v>
      </c>
      <c r="H73" s="32">
        <f t="shared" ref="H73" si="13">G73^2</f>
        <v>2.1025000000000005E-2</v>
      </c>
      <c r="I73" s="22"/>
      <c r="J73" s="22"/>
      <c r="K73" s="22"/>
      <c r="L73" s="22"/>
      <c r="M73" s="22"/>
    </row>
    <row r="74" spans="1:13" x14ac:dyDescent="0.2">
      <c r="A74" s="22"/>
      <c r="B74" s="20"/>
      <c r="C74" s="21">
        <v>2</v>
      </c>
      <c r="D74" s="21">
        <v>2.56</v>
      </c>
      <c r="E74" s="21">
        <v>2.68</v>
      </c>
      <c r="F74" s="21">
        <f t="shared" si="2"/>
        <v>2.62</v>
      </c>
      <c r="G74" s="32"/>
      <c r="H74" s="32"/>
      <c r="I74" s="22"/>
      <c r="J74" s="22"/>
      <c r="K74" s="22"/>
      <c r="L74" s="22"/>
      <c r="M74" s="22"/>
    </row>
    <row r="75" spans="1:13" x14ac:dyDescent="0.2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</row>
    <row r="76" spans="1:13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8" x14ac:dyDescent="0.25">
      <c r="A77" s="2" t="s">
        <v>15</v>
      </c>
      <c r="B77" s="2"/>
      <c r="C77" s="2"/>
      <c r="D77" s="2"/>
      <c r="E77" s="2"/>
      <c r="F77" s="2"/>
      <c r="G77" s="33"/>
      <c r="H77" s="33"/>
      <c r="I77" s="2"/>
      <c r="J77" s="2"/>
      <c r="K77" s="2"/>
      <c r="L77" s="2"/>
      <c r="M77" s="2"/>
    </row>
    <row r="78" spans="1:13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8.600000000000001" customHeight="1" x14ac:dyDescent="0.2">
      <c r="A79" s="2"/>
      <c r="B79" s="34" t="s">
        <v>9</v>
      </c>
      <c r="C79" s="34" t="s">
        <v>10</v>
      </c>
      <c r="D79" s="35" t="s">
        <v>18</v>
      </c>
      <c r="E79" s="35"/>
      <c r="F79" s="36"/>
      <c r="G79" s="36"/>
      <c r="H79" s="36"/>
      <c r="I79" s="37"/>
      <c r="J79" s="36"/>
      <c r="K79" s="36"/>
      <c r="L79" s="36"/>
      <c r="M79" s="2"/>
    </row>
    <row r="80" spans="1:13" ht="24.75" x14ac:dyDescent="0.2">
      <c r="A80" s="2"/>
      <c r="B80" s="34"/>
      <c r="C80" s="34"/>
      <c r="D80" s="38" t="s">
        <v>20</v>
      </c>
      <c r="E80" s="38" t="s">
        <v>21</v>
      </c>
      <c r="F80" s="36"/>
      <c r="G80" s="36"/>
      <c r="H80" s="36"/>
      <c r="I80" s="37"/>
      <c r="J80" s="36"/>
      <c r="K80" s="36"/>
      <c r="L80" s="36"/>
      <c r="M80" s="2"/>
    </row>
    <row r="81" spans="1:13" x14ac:dyDescent="0.2">
      <c r="A81" s="2"/>
      <c r="B81" s="39">
        <v>1</v>
      </c>
      <c r="C81" s="40">
        <v>1</v>
      </c>
      <c r="D81" s="40">
        <v>2.65</v>
      </c>
      <c r="E81" s="40">
        <v>2.4300000000000002</v>
      </c>
      <c r="F81" s="40">
        <f>(D81+E81)/2</f>
        <v>2.54</v>
      </c>
      <c r="G81" s="35">
        <f>(F81+F82)/2</f>
        <v>2.5125000000000002</v>
      </c>
      <c r="H81" s="35">
        <f>G81^2</f>
        <v>6.3126562500000007</v>
      </c>
      <c r="I81" s="41">
        <f>SUM(G81:G96)/L33</f>
        <v>2.4590624999999999</v>
      </c>
      <c r="J81" s="42">
        <f>4*(SUM(H81:H96))-4*L33*(I81)^2</f>
        <v>4.456546875000015</v>
      </c>
      <c r="K81" s="42">
        <f>J81/(L33-1)</f>
        <v>0.63664955357143072</v>
      </c>
      <c r="L81" s="43">
        <f>(K81-J59)/4</f>
        <v>0.15681941964285767</v>
      </c>
      <c r="M81" s="2"/>
    </row>
    <row r="82" spans="1:13" x14ac:dyDescent="0.2">
      <c r="A82" s="2"/>
      <c r="B82" s="39"/>
      <c r="C82" s="40">
        <v>2</v>
      </c>
      <c r="D82" s="40">
        <v>2.52</v>
      </c>
      <c r="E82" s="40">
        <v>2.4500000000000002</v>
      </c>
      <c r="F82" s="40">
        <f t="shared" ref="F82:F96" si="14">(D82+E82)/2</f>
        <v>2.4850000000000003</v>
      </c>
      <c r="G82" s="35"/>
      <c r="H82" s="35"/>
      <c r="I82" s="2"/>
      <c r="J82" s="2"/>
      <c r="K82" s="2"/>
      <c r="L82" s="2"/>
      <c r="M82" s="2"/>
    </row>
    <row r="83" spans="1:13" x14ac:dyDescent="0.2">
      <c r="A83" s="2"/>
      <c r="B83" s="20">
        <v>2</v>
      </c>
      <c r="C83" s="21">
        <v>1</v>
      </c>
      <c r="D83" s="21">
        <v>1.98</v>
      </c>
      <c r="E83" s="21">
        <v>2.1</v>
      </c>
      <c r="F83" s="21">
        <f t="shared" si="14"/>
        <v>2.04</v>
      </c>
      <c r="G83" s="32">
        <f t="shared" ref="G83" si="15">(F83+F84)/2</f>
        <v>2.0625</v>
      </c>
      <c r="H83" s="32">
        <f t="shared" ref="H83" si="16">G83^2</f>
        <v>4.25390625</v>
      </c>
      <c r="I83" s="2"/>
      <c r="J83" s="2"/>
      <c r="K83" s="2"/>
      <c r="L83" s="2"/>
      <c r="M83" s="2"/>
    </row>
    <row r="84" spans="1:13" x14ac:dyDescent="0.2">
      <c r="A84" s="2"/>
      <c r="B84" s="20"/>
      <c r="C84" s="21">
        <v>2</v>
      </c>
      <c r="D84" s="21">
        <v>2.0299999999999998</v>
      </c>
      <c r="E84" s="21">
        <v>2.14</v>
      </c>
      <c r="F84" s="21">
        <f t="shared" si="14"/>
        <v>2.085</v>
      </c>
      <c r="G84" s="32"/>
      <c r="H84" s="32"/>
      <c r="I84" s="2"/>
      <c r="J84" s="2"/>
      <c r="K84" s="2"/>
      <c r="L84" s="2"/>
      <c r="M84" s="2"/>
    </row>
    <row r="85" spans="1:13" x14ac:dyDescent="0.2">
      <c r="A85" s="2"/>
      <c r="B85" s="39">
        <v>3</v>
      </c>
      <c r="C85" s="40">
        <v>1</v>
      </c>
      <c r="D85" s="40">
        <v>2.41</v>
      </c>
      <c r="E85" s="40">
        <v>2.58</v>
      </c>
      <c r="F85" s="40">
        <f t="shared" si="14"/>
        <v>2.4950000000000001</v>
      </c>
      <c r="G85" s="35">
        <f t="shared" ref="G85" si="17">(F85+F86)/2</f>
        <v>2.4125000000000001</v>
      </c>
      <c r="H85" s="35">
        <f t="shared" ref="H85" si="18">G85^2</f>
        <v>5.8201562500000001</v>
      </c>
      <c r="I85" s="2"/>
      <c r="J85" s="2"/>
      <c r="K85" s="2"/>
      <c r="L85" s="2"/>
      <c r="M85" s="2"/>
    </row>
    <row r="86" spans="1:13" x14ac:dyDescent="0.2">
      <c r="A86" s="2"/>
      <c r="B86" s="39"/>
      <c r="C86" s="40">
        <v>2</v>
      </c>
      <c r="D86" s="40">
        <v>2.29</v>
      </c>
      <c r="E86" s="40">
        <v>2.37</v>
      </c>
      <c r="F86" s="40">
        <f t="shared" si="14"/>
        <v>2.33</v>
      </c>
      <c r="G86" s="35"/>
      <c r="H86" s="35"/>
      <c r="I86" s="2"/>
      <c r="J86" s="2"/>
      <c r="K86" s="2"/>
      <c r="L86" s="2"/>
      <c r="M86" s="2"/>
    </row>
    <row r="87" spans="1:13" x14ac:dyDescent="0.2">
      <c r="A87" s="2"/>
      <c r="B87" s="20">
        <v>4</v>
      </c>
      <c r="C87" s="21">
        <v>1</v>
      </c>
      <c r="D87" s="21">
        <v>3.16</v>
      </c>
      <c r="E87" s="21">
        <v>3.01</v>
      </c>
      <c r="F87" s="21">
        <f t="shared" si="14"/>
        <v>3.085</v>
      </c>
      <c r="G87" s="32">
        <f t="shared" ref="G87" si="19">(F87+F88)/2</f>
        <v>3.1025</v>
      </c>
      <c r="H87" s="32">
        <f t="shared" ref="H87" si="20">G87^2</f>
        <v>9.6255062500000008</v>
      </c>
      <c r="I87" s="2"/>
      <c r="J87" s="44"/>
      <c r="K87" s="44"/>
      <c r="L87" s="44"/>
      <c r="M87" s="2"/>
    </row>
    <row r="88" spans="1:13" x14ac:dyDescent="0.2">
      <c r="A88" s="2"/>
      <c r="B88" s="20"/>
      <c r="C88" s="21">
        <v>2</v>
      </c>
      <c r="D88" s="21">
        <v>3.05</v>
      </c>
      <c r="E88" s="21">
        <v>3.19</v>
      </c>
      <c r="F88" s="21">
        <f t="shared" si="14"/>
        <v>3.12</v>
      </c>
      <c r="G88" s="32"/>
      <c r="H88" s="32"/>
      <c r="I88" s="2"/>
      <c r="J88" s="44"/>
      <c r="K88" s="44" t="s">
        <v>6</v>
      </c>
      <c r="L88" s="44"/>
      <c r="M88" s="2"/>
    </row>
    <row r="89" spans="1:13" x14ac:dyDescent="0.2">
      <c r="A89" s="2"/>
      <c r="B89" s="39">
        <v>5</v>
      </c>
      <c r="C89" s="40">
        <v>1</v>
      </c>
      <c r="D89" s="40">
        <v>2.72</v>
      </c>
      <c r="E89" s="40">
        <v>2.8</v>
      </c>
      <c r="F89" s="40">
        <f t="shared" si="14"/>
        <v>2.76</v>
      </c>
      <c r="G89" s="35">
        <f t="shared" ref="G89" si="21">(F89+F90)/2</f>
        <v>2.8274999999999997</v>
      </c>
      <c r="H89" s="35">
        <f t="shared" ref="H89" si="22">G89^2</f>
        <v>7.9947562499999982</v>
      </c>
      <c r="I89" s="2"/>
      <c r="J89" s="44"/>
      <c r="K89" s="44"/>
      <c r="L89" s="44"/>
      <c r="M89" s="2"/>
    </row>
    <row r="90" spans="1:13" x14ac:dyDescent="0.2">
      <c r="A90" s="2"/>
      <c r="B90" s="39"/>
      <c r="C90" s="40">
        <v>2</v>
      </c>
      <c r="D90" s="40">
        <v>2.86</v>
      </c>
      <c r="E90" s="40">
        <v>2.93</v>
      </c>
      <c r="F90" s="40">
        <f t="shared" si="14"/>
        <v>2.895</v>
      </c>
      <c r="G90" s="35"/>
      <c r="H90" s="35"/>
      <c r="I90" s="2"/>
      <c r="J90" s="44"/>
      <c r="K90" s="44"/>
      <c r="L90" s="44"/>
      <c r="M90" s="2"/>
    </row>
    <row r="91" spans="1:13" x14ac:dyDescent="0.2">
      <c r="A91" s="2"/>
      <c r="B91" s="20">
        <v>6</v>
      </c>
      <c r="C91" s="21">
        <v>1</v>
      </c>
      <c r="D91" s="21">
        <v>2.3199999999999998</v>
      </c>
      <c r="E91" s="21">
        <v>2.46</v>
      </c>
      <c r="F91" s="21">
        <f t="shared" si="14"/>
        <v>2.3899999999999997</v>
      </c>
      <c r="G91" s="32">
        <f t="shared" ref="G91" si="23">(F91+F92)/2</f>
        <v>2.37</v>
      </c>
      <c r="H91" s="32">
        <f t="shared" ref="H91" si="24">G91^2</f>
        <v>5.6169000000000002</v>
      </c>
      <c r="I91" s="2"/>
      <c r="J91" s="44"/>
      <c r="K91" s="44"/>
      <c r="L91" s="44"/>
      <c r="M91" s="2"/>
    </row>
    <row r="92" spans="1:13" x14ac:dyDescent="0.2">
      <c r="A92" s="2"/>
      <c r="B92" s="20"/>
      <c r="C92" s="21">
        <v>2</v>
      </c>
      <c r="D92" s="21">
        <v>2.29</v>
      </c>
      <c r="E92" s="21">
        <v>2.41</v>
      </c>
      <c r="F92" s="21">
        <f t="shared" si="14"/>
        <v>2.35</v>
      </c>
      <c r="G92" s="32"/>
      <c r="H92" s="32"/>
      <c r="I92" s="2"/>
      <c r="J92" s="44"/>
      <c r="K92" s="44"/>
      <c r="L92" s="44"/>
      <c r="M92" s="2"/>
    </row>
    <row r="93" spans="1:13" x14ac:dyDescent="0.2">
      <c r="A93" s="2"/>
      <c r="B93" s="39">
        <v>7</v>
      </c>
      <c r="C93" s="40">
        <v>1</v>
      </c>
      <c r="D93" s="40">
        <v>1.76</v>
      </c>
      <c r="E93" s="40">
        <v>1.89</v>
      </c>
      <c r="F93" s="40">
        <f t="shared" si="14"/>
        <v>1.825</v>
      </c>
      <c r="G93" s="35">
        <f t="shared" ref="G93" si="25">(F93+F94)/2</f>
        <v>1.8374999999999999</v>
      </c>
      <c r="H93" s="35">
        <f t="shared" ref="H93" si="26">G93^2</f>
        <v>3.3764062499999996</v>
      </c>
      <c r="I93" s="2"/>
      <c r="J93" s="44"/>
      <c r="K93" s="44"/>
      <c r="L93" s="44"/>
      <c r="M93" s="2"/>
    </row>
    <row r="94" spans="1:13" x14ac:dyDescent="0.2">
      <c r="A94" s="2"/>
      <c r="B94" s="39"/>
      <c r="C94" s="40">
        <v>2</v>
      </c>
      <c r="D94" s="40">
        <v>1.84</v>
      </c>
      <c r="E94" s="40">
        <v>1.86</v>
      </c>
      <c r="F94" s="40">
        <f t="shared" si="14"/>
        <v>1.85</v>
      </c>
      <c r="G94" s="35"/>
      <c r="H94" s="35"/>
      <c r="I94" s="2"/>
      <c r="J94" s="44"/>
      <c r="K94" s="44"/>
      <c r="L94" s="44"/>
      <c r="M94" s="2"/>
    </row>
    <row r="95" spans="1:13" x14ac:dyDescent="0.2">
      <c r="A95" s="2"/>
      <c r="B95" s="20">
        <v>8</v>
      </c>
      <c r="C95" s="21">
        <v>1</v>
      </c>
      <c r="D95" s="21">
        <v>2.4300000000000002</v>
      </c>
      <c r="E95" s="21">
        <v>2.52</v>
      </c>
      <c r="F95" s="21">
        <f t="shared" si="14"/>
        <v>2.4750000000000001</v>
      </c>
      <c r="G95" s="32">
        <f t="shared" ref="G95" si="27">(F95+F96)/2</f>
        <v>2.5475000000000003</v>
      </c>
      <c r="H95" s="32">
        <f t="shared" ref="H95" si="28">G95^2</f>
        <v>6.4897562500000019</v>
      </c>
      <c r="I95" s="2"/>
      <c r="J95" s="2"/>
      <c r="K95" s="2"/>
      <c r="L95" s="2"/>
      <c r="M95" s="2"/>
    </row>
    <row r="96" spans="1:13" x14ac:dyDescent="0.2">
      <c r="A96" s="2"/>
      <c r="B96" s="20"/>
      <c r="C96" s="21">
        <v>2</v>
      </c>
      <c r="D96" s="21">
        <v>2.56</v>
      </c>
      <c r="E96" s="21">
        <v>2.68</v>
      </c>
      <c r="F96" s="21">
        <f t="shared" si="14"/>
        <v>2.62</v>
      </c>
      <c r="G96" s="32"/>
      <c r="H96" s="32"/>
      <c r="I96" s="2"/>
      <c r="J96" s="2"/>
      <c r="K96" s="2"/>
      <c r="L96" s="2"/>
      <c r="M96" s="2"/>
    </row>
    <row r="97" spans="1:1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45"/>
      <c r="B99" s="45" t="s">
        <v>16</v>
      </c>
      <c r="C99" s="45"/>
      <c r="D99" s="45"/>
      <c r="E99" s="45"/>
      <c r="F99" s="45"/>
      <c r="G99" s="45"/>
      <c r="H99" s="45"/>
      <c r="I99" s="45"/>
      <c r="J99" s="45"/>
    </row>
    <row r="100" spans="1:13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</row>
    <row r="101" spans="1:13" x14ac:dyDescent="0.2">
      <c r="A101" s="45"/>
      <c r="B101" s="45"/>
      <c r="C101" s="45"/>
      <c r="D101" s="46">
        <f>J37</f>
        <v>7.5718750000000031E-3</v>
      </c>
      <c r="E101" s="45"/>
      <c r="F101" s="45"/>
      <c r="G101" s="45"/>
      <c r="H101" s="45"/>
      <c r="I101" s="45"/>
      <c r="J101" s="45"/>
    </row>
    <row r="102" spans="1:13" x14ac:dyDescent="0.2">
      <c r="A102" s="45"/>
      <c r="B102" s="45"/>
      <c r="C102" s="45"/>
      <c r="D102" s="45"/>
      <c r="E102" s="45"/>
      <c r="F102" s="45"/>
      <c r="G102" s="45"/>
      <c r="H102" s="45"/>
      <c r="I102" s="46">
        <f>SQRT(D101+D104)</f>
        <v>9.204278896252549E-2</v>
      </c>
      <c r="J102" s="45"/>
    </row>
    <row r="103" spans="1:13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1:13" x14ac:dyDescent="0.2">
      <c r="A104" s="45"/>
      <c r="B104" s="45"/>
      <c r="C104" s="45"/>
      <c r="D104" s="47">
        <f>K59</f>
        <v>9.0000000000000019E-4</v>
      </c>
      <c r="E104" s="45"/>
      <c r="F104" s="45"/>
      <c r="G104" s="45"/>
      <c r="H104" s="45"/>
      <c r="I104" s="45"/>
      <c r="J104" s="45"/>
    </row>
    <row r="105" spans="1:13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</row>
    <row r="106" spans="1:13" x14ac:dyDescent="0.2">
      <c r="A106" s="45"/>
      <c r="B106" s="45"/>
      <c r="C106" s="45"/>
      <c r="D106" s="45"/>
      <c r="E106" s="45"/>
      <c r="F106" s="45"/>
      <c r="G106" s="45"/>
      <c r="H106" s="45"/>
      <c r="I106" s="48">
        <f>1.96*I102</f>
        <v>0.18040386636654995</v>
      </c>
      <c r="J106" s="45"/>
    </row>
    <row r="107" spans="1:13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</row>
    <row r="108" spans="1:13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</row>
    <row r="109" spans="1:13" x14ac:dyDescent="0.2">
      <c r="A109" s="45"/>
      <c r="B109" s="45"/>
      <c r="C109" s="45"/>
      <c r="D109" s="45"/>
      <c r="E109" s="45"/>
      <c r="F109" s="45"/>
      <c r="G109" s="45"/>
      <c r="H109" s="45" t="s">
        <v>17</v>
      </c>
      <c r="I109" s="45" t="s">
        <v>22</v>
      </c>
      <c r="J109" s="45"/>
    </row>
    <row r="110" spans="1:13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3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</row>
    <row r="112" spans="1:13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</row>
    <row r="113" spans="1:9" x14ac:dyDescent="0.2">
      <c r="A113" s="49"/>
      <c r="B113" s="49"/>
      <c r="C113" s="49"/>
      <c r="D113" s="49"/>
      <c r="E113" s="49"/>
      <c r="F113" s="49"/>
      <c r="G113" s="49"/>
      <c r="H113" s="49"/>
      <c r="I113" s="49"/>
    </row>
    <row r="114" spans="1:9" x14ac:dyDescent="0.2">
      <c r="A114" s="49"/>
      <c r="B114" s="49"/>
      <c r="C114" s="49"/>
      <c r="D114" s="49"/>
      <c r="E114" s="49"/>
      <c r="F114" s="49"/>
      <c r="G114" s="49"/>
      <c r="H114" s="49"/>
      <c r="I114" s="49"/>
    </row>
    <row r="115" spans="1:9" x14ac:dyDescent="0.2">
      <c r="A115" s="49"/>
      <c r="B115" s="49"/>
      <c r="C115" s="49"/>
      <c r="D115" s="49"/>
      <c r="E115" s="49"/>
      <c r="F115" s="49"/>
      <c r="G115" s="49"/>
      <c r="H115" s="49"/>
      <c r="I115" s="49"/>
    </row>
    <row r="116" spans="1:9" x14ac:dyDescent="0.2">
      <c r="A116" s="49"/>
      <c r="B116" s="49"/>
      <c r="C116" s="49"/>
      <c r="D116" s="49"/>
      <c r="E116" s="49"/>
      <c r="F116" s="49"/>
      <c r="G116" s="49"/>
      <c r="H116" s="49"/>
      <c r="I116" s="49"/>
    </row>
    <row r="117" spans="1:9" x14ac:dyDescent="0.2">
      <c r="A117" s="49"/>
      <c r="B117" s="49"/>
      <c r="C117" s="49"/>
      <c r="D117" s="49"/>
      <c r="E117" s="49"/>
      <c r="F117" s="49"/>
      <c r="G117" s="49"/>
      <c r="H117" s="49"/>
      <c r="I117" s="49"/>
    </row>
    <row r="118" spans="1:9" x14ac:dyDescent="0.2">
      <c r="A118" s="49"/>
      <c r="B118" s="49"/>
      <c r="C118" s="49"/>
      <c r="D118" s="49"/>
      <c r="E118" s="49"/>
      <c r="F118" s="49"/>
      <c r="G118" s="49"/>
      <c r="H118" s="49"/>
      <c r="I118" s="49"/>
    </row>
    <row r="119" spans="1:9" x14ac:dyDescent="0.2">
      <c r="A119" s="49"/>
      <c r="B119" s="49"/>
      <c r="C119" s="49"/>
      <c r="D119" s="49"/>
      <c r="E119" s="49"/>
      <c r="F119" s="49"/>
      <c r="G119" s="49"/>
      <c r="H119" s="49"/>
      <c r="I119" s="49"/>
    </row>
    <row r="120" spans="1:9" x14ac:dyDescent="0.2">
      <c r="A120" s="49"/>
      <c r="B120" s="49"/>
      <c r="C120" s="49"/>
      <c r="D120" s="49"/>
      <c r="E120" s="49"/>
      <c r="F120" s="49"/>
      <c r="G120" s="49"/>
      <c r="H120" s="49"/>
      <c r="I120" s="49"/>
    </row>
    <row r="121" spans="1:9" x14ac:dyDescent="0.2">
      <c r="A121" s="49"/>
      <c r="B121" s="49"/>
      <c r="C121" s="49"/>
      <c r="D121" s="49"/>
      <c r="E121" s="49"/>
      <c r="F121" s="49"/>
      <c r="G121" s="49"/>
      <c r="H121" s="49"/>
      <c r="I121" s="49"/>
    </row>
    <row r="122" spans="1:9" x14ac:dyDescent="0.2">
      <c r="A122" s="49"/>
      <c r="B122" s="49"/>
      <c r="C122" s="49"/>
      <c r="D122" s="49"/>
      <c r="E122" s="49"/>
      <c r="F122" s="49"/>
      <c r="G122" s="49"/>
      <c r="H122" s="49"/>
      <c r="I122" s="49"/>
    </row>
    <row r="123" spans="1:9" x14ac:dyDescent="0.2">
      <c r="A123" s="49"/>
      <c r="B123" s="49"/>
      <c r="C123" s="49"/>
      <c r="D123" s="49"/>
      <c r="E123" s="49"/>
      <c r="F123" s="49"/>
      <c r="G123" s="49"/>
      <c r="H123" s="49"/>
      <c r="I123" s="49"/>
    </row>
    <row r="124" spans="1:9" x14ac:dyDescent="0.2">
      <c r="A124" s="49"/>
      <c r="B124" s="49"/>
      <c r="C124" s="49"/>
      <c r="D124" s="49"/>
      <c r="E124" s="49"/>
      <c r="F124" s="49"/>
      <c r="G124" s="49"/>
      <c r="H124" s="49"/>
      <c r="I124" s="49"/>
    </row>
    <row r="125" spans="1:9" x14ac:dyDescent="0.2">
      <c r="A125" s="49"/>
      <c r="B125" s="49"/>
      <c r="C125" s="49"/>
      <c r="D125" s="49"/>
      <c r="E125" s="49"/>
      <c r="F125" s="49"/>
      <c r="G125" s="49"/>
      <c r="H125" s="49"/>
      <c r="I125" s="49"/>
    </row>
    <row r="126" spans="1:9" x14ac:dyDescent="0.2">
      <c r="A126" s="49"/>
      <c r="B126" s="49"/>
      <c r="C126" s="49"/>
      <c r="D126" s="49"/>
      <c r="E126" s="49"/>
      <c r="F126" s="49"/>
      <c r="G126" s="49"/>
      <c r="H126" s="49"/>
      <c r="I126" s="49"/>
    </row>
    <row r="127" spans="1:9" x14ac:dyDescent="0.2">
      <c r="A127" s="49"/>
      <c r="B127" s="49"/>
      <c r="C127" s="49"/>
      <c r="D127" s="49"/>
      <c r="E127" s="49"/>
      <c r="F127" s="49"/>
      <c r="G127" s="49"/>
      <c r="H127" s="49"/>
      <c r="I127" s="49"/>
    </row>
    <row r="128" spans="1:9" x14ac:dyDescent="0.2">
      <c r="A128" s="49"/>
      <c r="B128" s="49"/>
      <c r="C128" s="49"/>
      <c r="D128" s="49"/>
      <c r="E128" s="49"/>
      <c r="F128" s="49"/>
      <c r="G128" s="49"/>
      <c r="H128" s="49"/>
      <c r="I128" s="49"/>
    </row>
    <row r="129" spans="1:9" x14ac:dyDescent="0.2">
      <c r="A129" s="49"/>
      <c r="B129" s="49"/>
      <c r="C129" s="49"/>
      <c r="D129" s="49"/>
      <c r="E129" s="49"/>
      <c r="F129" s="49"/>
      <c r="G129" s="49"/>
      <c r="H129" s="49"/>
      <c r="I129" s="49"/>
    </row>
    <row r="130" spans="1:9" x14ac:dyDescent="0.2">
      <c r="A130" s="49"/>
      <c r="B130" s="49"/>
      <c r="C130" s="49"/>
      <c r="D130" s="49"/>
      <c r="E130" s="49"/>
      <c r="F130" s="49"/>
      <c r="G130" s="49"/>
      <c r="H130" s="49"/>
      <c r="I130" s="49"/>
    </row>
    <row r="131" spans="1:9" x14ac:dyDescent="0.2">
      <c r="A131" s="49"/>
      <c r="B131" s="49"/>
      <c r="C131" s="49"/>
      <c r="D131" s="49"/>
      <c r="E131" s="49"/>
      <c r="F131" s="49"/>
      <c r="G131" s="49"/>
      <c r="H131" s="49"/>
      <c r="I131" s="49"/>
    </row>
    <row r="132" spans="1:9" x14ac:dyDescent="0.2">
      <c r="A132" s="49"/>
      <c r="B132" s="49"/>
      <c r="C132" s="49"/>
      <c r="D132" s="49"/>
      <c r="E132" s="49"/>
      <c r="F132" s="49"/>
      <c r="G132" s="49"/>
      <c r="H132" s="49"/>
      <c r="I132" s="49"/>
    </row>
    <row r="133" spans="1:9" x14ac:dyDescent="0.2">
      <c r="A133" s="49"/>
      <c r="B133" s="49"/>
      <c r="C133" s="49"/>
      <c r="D133" s="49"/>
      <c r="E133" s="49"/>
      <c r="F133" s="49"/>
      <c r="G133" s="49"/>
      <c r="H133" s="49"/>
      <c r="I133" s="49"/>
    </row>
    <row r="134" spans="1:9" x14ac:dyDescent="0.2">
      <c r="A134" s="49"/>
      <c r="B134" s="49"/>
      <c r="C134" s="49"/>
      <c r="D134" s="49"/>
      <c r="E134" s="49"/>
      <c r="F134" s="49"/>
      <c r="G134" s="49"/>
      <c r="H134" s="49"/>
      <c r="I134" s="49"/>
    </row>
    <row r="135" spans="1:9" x14ac:dyDescent="0.2">
      <c r="A135" s="49"/>
      <c r="B135" s="49"/>
      <c r="C135" s="49"/>
      <c r="D135" s="49"/>
      <c r="E135" s="49"/>
      <c r="F135" s="49"/>
      <c r="G135" s="49"/>
      <c r="H135" s="49"/>
      <c r="I135" s="49"/>
    </row>
    <row r="136" spans="1:9" x14ac:dyDescent="0.2">
      <c r="A136" s="49"/>
      <c r="B136" s="49"/>
      <c r="C136" s="49"/>
      <c r="D136" s="49"/>
      <c r="E136" s="49"/>
      <c r="F136" s="49"/>
      <c r="G136" s="49"/>
      <c r="H136" s="49"/>
      <c r="I136" s="49"/>
    </row>
    <row r="137" spans="1:9" x14ac:dyDescent="0.2">
      <c r="A137" s="49"/>
      <c r="B137" s="49"/>
      <c r="C137" s="49"/>
      <c r="D137" s="49"/>
      <c r="E137" s="49"/>
      <c r="F137" s="49"/>
      <c r="G137" s="49"/>
      <c r="H137" s="49"/>
      <c r="I137" s="49"/>
    </row>
    <row r="138" spans="1:9" x14ac:dyDescent="0.2">
      <c r="A138" s="49"/>
      <c r="B138" s="49"/>
      <c r="C138" s="49"/>
      <c r="D138" s="49"/>
      <c r="E138" s="49"/>
      <c r="F138" s="49"/>
      <c r="G138" s="49"/>
      <c r="H138" s="49"/>
      <c r="I138" s="49"/>
    </row>
    <row r="139" spans="1:9" x14ac:dyDescent="0.2">
      <c r="A139" s="49"/>
      <c r="B139" s="49"/>
      <c r="C139" s="49"/>
      <c r="D139" s="49"/>
      <c r="E139" s="49"/>
      <c r="F139" s="49"/>
      <c r="G139" s="49"/>
      <c r="H139" s="49"/>
      <c r="I139" s="49"/>
    </row>
    <row r="140" spans="1:9" x14ac:dyDescent="0.2">
      <c r="A140" s="49"/>
      <c r="B140" s="49"/>
      <c r="C140" s="49"/>
      <c r="D140" s="49"/>
      <c r="E140" s="49"/>
      <c r="F140" s="49"/>
      <c r="G140" s="49"/>
      <c r="H140" s="49"/>
      <c r="I140" s="49"/>
    </row>
    <row r="141" spans="1:9" x14ac:dyDescent="0.2">
      <c r="A141" s="49"/>
      <c r="B141" s="49"/>
      <c r="C141" s="49"/>
      <c r="D141" s="49"/>
      <c r="E141" s="49"/>
      <c r="F141" s="49"/>
      <c r="G141" s="49"/>
      <c r="H141" s="49"/>
      <c r="I141" s="49"/>
    </row>
    <row r="142" spans="1:9" x14ac:dyDescent="0.2">
      <c r="A142" s="49"/>
      <c r="B142" s="49"/>
      <c r="C142" s="49"/>
      <c r="D142" s="49"/>
      <c r="E142" s="49"/>
      <c r="F142" s="49"/>
      <c r="G142" s="49"/>
      <c r="H142" s="49"/>
      <c r="I142" s="49"/>
    </row>
    <row r="143" spans="1:9" x14ac:dyDescent="0.2">
      <c r="A143" s="49"/>
      <c r="B143" s="49"/>
      <c r="C143" s="49"/>
      <c r="D143" s="49"/>
      <c r="E143" s="49"/>
      <c r="F143" s="49"/>
      <c r="G143" s="49"/>
      <c r="H143" s="49"/>
      <c r="I143" s="49"/>
    </row>
    <row r="144" spans="1:9" x14ac:dyDescent="0.2">
      <c r="A144" s="49"/>
      <c r="B144" s="49"/>
      <c r="C144" s="49"/>
      <c r="D144" s="49"/>
      <c r="E144" s="49"/>
      <c r="F144" s="49"/>
      <c r="G144" s="49"/>
      <c r="H144" s="49"/>
      <c r="I144" s="49"/>
    </row>
    <row r="145" spans="1:9" x14ac:dyDescent="0.2">
      <c r="A145" s="49"/>
      <c r="B145" s="49"/>
      <c r="C145" s="49"/>
      <c r="D145" s="49"/>
      <c r="E145" s="49"/>
      <c r="F145" s="49"/>
      <c r="G145" s="49"/>
      <c r="H145" s="49"/>
      <c r="I145" s="49"/>
    </row>
    <row r="146" spans="1:9" x14ac:dyDescent="0.2">
      <c r="A146" s="49"/>
      <c r="B146" s="49"/>
      <c r="C146" s="49"/>
      <c r="D146" s="49"/>
      <c r="E146" s="49"/>
      <c r="F146" s="49"/>
      <c r="G146" s="49"/>
      <c r="H146" s="49"/>
      <c r="I146" s="49"/>
    </row>
    <row r="147" spans="1:9" x14ac:dyDescent="0.2">
      <c r="A147" s="49"/>
      <c r="B147" s="49"/>
      <c r="C147" s="49"/>
      <c r="D147" s="49"/>
      <c r="E147" s="49"/>
      <c r="F147" s="49"/>
      <c r="G147" s="49"/>
      <c r="H147" s="49"/>
      <c r="I147" s="49"/>
    </row>
    <row r="148" spans="1:9" x14ac:dyDescent="0.2">
      <c r="A148" s="49"/>
      <c r="B148" s="49"/>
      <c r="C148" s="49"/>
      <c r="D148" s="49"/>
      <c r="E148" s="49"/>
      <c r="F148" s="49"/>
      <c r="G148" s="49"/>
      <c r="H148" s="49"/>
      <c r="I148" s="49"/>
    </row>
    <row r="149" spans="1:9" x14ac:dyDescent="0.2">
      <c r="A149" s="49"/>
      <c r="B149" s="49"/>
      <c r="C149" s="49"/>
      <c r="D149" s="49"/>
      <c r="E149" s="49"/>
      <c r="F149" s="49"/>
      <c r="G149" s="49"/>
      <c r="H149" s="49"/>
      <c r="I149" s="49"/>
    </row>
    <row r="150" spans="1:9" x14ac:dyDescent="0.2">
      <c r="A150" s="49"/>
      <c r="B150" s="49"/>
      <c r="C150" s="49"/>
      <c r="D150" s="49"/>
      <c r="E150" s="49"/>
      <c r="F150" s="49"/>
      <c r="G150" s="49"/>
      <c r="H150" s="49"/>
      <c r="I150" s="49"/>
    </row>
    <row r="151" spans="1:9" x14ac:dyDescent="0.2">
      <c r="A151" s="49"/>
      <c r="B151" s="49"/>
      <c r="C151" s="49"/>
      <c r="D151" s="49"/>
      <c r="E151" s="49"/>
      <c r="F151" s="49"/>
      <c r="G151" s="49"/>
      <c r="H151" s="49"/>
      <c r="I151" s="49"/>
    </row>
    <row r="152" spans="1:9" x14ac:dyDescent="0.2">
      <c r="A152" s="49"/>
      <c r="B152" s="49"/>
      <c r="C152" s="49"/>
      <c r="D152" s="49"/>
      <c r="E152" s="49"/>
      <c r="F152" s="49"/>
      <c r="G152" s="49"/>
      <c r="H152" s="49"/>
      <c r="I152" s="49"/>
    </row>
    <row r="153" spans="1:9" x14ac:dyDescent="0.2">
      <c r="A153" s="49"/>
      <c r="B153" s="49"/>
      <c r="C153" s="49"/>
      <c r="D153" s="49"/>
      <c r="E153" s="49"/>
      <c r="F153" s="49"/>
      <c r="G153" s="49"/>
      <c r="H153" s="49"/>
      <c r="I153" s="49"/>
    </row>
    <row r="154" spans="1:9" x14ac:dyDescent="0.2">
      <c r="A154" s="49"/>
      <c r="B154" s="49"/>
      <c r="C154" s="49"/>
      <c r="D154" s="49"/>
      <c r="E154" s="49"/>
      <c r="F154" s="49"/>
      <c r="G154" s="49"/>
      <c r="H154" s="49"/>
      <c r="I154" s="49"/>
    </row>
    <row r="155" spans="1:9" x14ac:dyDescent="0.2">
      <c r="A155" s="49"/>
      <c r="B155" s="49"/>
      <c r="C155" s="49"/>
      <c r="D155" s="49"/>
      <c r="E155" s="49"/>
      <c r="F155" s="49"/>
      <c r="G155" s="49"/>
      <c r="H155" s="49"/>
      <c r="I155" s="49"/>
    </row>
    <row r="156" spans="1:9" x14ac:dyDescent="0.2">
      <c r="A156" s="49"/>
      <c r="B156" s="49"/>
      <c r="C156" s="49"/>
      <c r="D156" s="49"/>
      <c r="E156" s="49"/>
      <c r="F156" s="49"/>
      <c r="G156" s="49"/>
      <c r="H156" s="49"/>
      <c r="I156" s="49"/>
    </row>
    <row r="157" spans="1:9" x14ac:dyDescent="0.2">
      <c r="A157" s="49"/>
      <c r="B157" s="49"/>
      <c r="C157" s="49"/>
      <c r="D157" s="49"/>
      <c r="E157" s="49"/>
      <c r="F157" s="49"/>
      <c r="G157" s="49"/>
      <c r="H157" s="49"/>
      <c r="I157" s="49"/>
    </row>
    <row r="158" spans="1:9" x14ac:dyDescent="0.2">
      <c r="A158" s="49"/>
      <c r="B158" s="49"/>
      <c r="C158" s="49"/>
      <c r="D158" s="49"/>
      <c r="E158" s="49"/>
      <c r="F158" s="49"/>
      <c r="G158" s="49"/>
      <c r="H158" s="49"/>
      <c r="I158" s="49"/>
    </row>
    <row r="159" spans="1:9" x14ac:dyDescent="0.2">
      <c r="A159" s="49"/>
      <c r="B159" s="49"/>
      <c r="C159" s="49"/>
      <c r="D159" s="49"/>
      <c r="E159" s="49"/>
      <c r="F159" s="49"/>
      <c r="G159" s="49"/>
      <c r="H159" s="49"/>
      <c r="I159" s="49"/>
    </row>
  </sheetData>
  <mergeCells count="85">
    <mergeCell ref="B41:B42"/>
    <mergeCell ref="A1:G1"/>
    <mergeCell ref="A8:G8"/>
    <mergeCell ref="B35:B36"/>
    <mergeCell ref="C35:C36"/>
    <mergeCell ref="D35:E35"/>
    <mergeCell ref="F35:F36"/>
    <mergeCell ref="G35:G36"/>
    <mergeCell ref="H35:H36"/>
    <mergeCell ref="I35:I36"/>
    <mergeCell ref="J35:J36"/>
    <mergeCell ref="B37:B38"/>
    <mergeCell ref="B39:B40"/>
    <mergeCell ref="B43:B44"/>
    <mergeCell ref="B45:B46"/>
    <mergeCell ref="B47:B48"/>
    <mergeCell ref="B49:B50"/>
    <mergeCell ref="B51:B52"/>
    <mergeCell ref="B61:B62"/>
    <mergeCell ref="G61:G62"/>
    <mergeCell ref="H61:H62"/>
    <mergeCell ref="C57:C58"/>
    <mergeCell ref="D57:E57"/>
    <mergeCell ref="F57:F58"/>
    <mergeCell ref="G57:G58"/>
    <mergeCell ref="H57:H58"/>
    <mergeCell ref="B57:B58"/>
    <mergeCell ref="J57:J58"/>
    <mergeCell ref="K57:K58"/>
    <mergeCell ref="B59:B60"/>
    <mergeCell ref="G59:G60"/>
    <mergeCell ref="H59:H60"/>
    <mergeCell ref="I57:I58"/>
    <mergeCell ref="B63:B64"/>
    <mergeCell ref="G63:G64"/>
    <mergeCell ref="H63:H64"/>
    <mergeCell ref="B65:B66"/>
    <mergeCell ref="G65:G66"/>
    <mergeCell ref="H65:H66"/>
    <mergeCell ref="B67:B68"/>
    <mergeCell ref="G67:G68"/>
    <mergeCell ref="H67:H68"/>
    <mergeCell ref="B69:B70"/>
    <mergeCell ref="G69:G70"/>
    <mergeCell ref="H69:H70"/>
    <mergeCell ref="B71:B72"/>
    <mergeCell ref="G71:G72"/>
    <mergeCell ref="H71:H72"/>
    <mergeCell ref="B73:B74"/>
    <mergeCell ref="G73:G74"/>
    <mergeCell ref="H73:H74"/>
    <mergeCell ref="I79:I80"/>
    <mergeCell ref="J79:J80"/>
    <mergeCell ref="K79:K80"/>
    <mergeCell ref="L79:L80"/>
    <mergeCell ref="B81:B82"/>
    <mergeCell ref="G81:G82"/>
    <mergeCell ref="H81:H82"/>
    <mergeCell ref="B79:B80"/>
    <mergeCell ref="C79:C80"/>
    <mergeCell ref="D79:E79"/>
    <mergeCell ref="F79:F80"/>
    <mergeCell ref="G79:G80"/>
    <mergeCell ref="H79:H80"/>
    <mergeCell ref="B83:B84"/>
    <mergeCell ref="G83:G84"/>
    <mergeCell ref="H83:H84"/>
    <mergeCell ref="B85:B86"/>
    <mergeCell ref="G85:G86"/>
    <mergeCell ref="H85:H86"/>
    <mergeCell ref="B87:B88"/>
    <mergeCell ref="G87:G88"/>
    <mergeCell ref="H87:H88"/>
    <mergeCell ref="B89:B90"/>
    <mergeCell ref="G89:G90"/>
    <mergeCell ref="H89:H90"/>
    <mergeCell ref="B95:B96"/>
    <mergeCell ref="G95:G96"/>
    <mergeCell ref="H95:H96"/>
    <mergeCell ref="B91:B92"/>
    <mergeCell ref="G91:G92"/>
    <mergeCell ref="H91:H92"/>
    <mergeCell ref="B93:B94"/>
    <mergeCell ref="G93:G94"/>
    <mergeCell ref="H93:H9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ОТБОР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 Китаев</dc:creator>
  <cp:lastModifiedBy>Константин Китаев</cp:lastModifiedBy>
  <dcterms:created xsi:type="dcterms:W3CDTF">2021-10-22T04:37:27Z</dcterms:created>
  <dcterms:modified xsi:type="dcterms:W3CDTF">2021-10-22T04:39:49Z</dcterms:modified>
</cp:coreProperties>
</file>