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79CF1D9D-755E-41C3-8D44-6FCF55475E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шум в СЗЗ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24" i="4" l="1"/>
  <c r="AB20" i="4"/>
  <c r="AF20" i="4" s="1"/>
  <c r="AB19" i="4"/>
  <c r="AF19" i="4" s="1"/>
  <c r="AB18" i="4"/>
  <c r="AB17" i="4"/>
  <c r="AF17" i="4" s="1"/>
  <c r="AF18" i="4"/>
  <c r="AJ24" i="4"/>
  <c r="AV17" i="4"/>
  <c r="O24" i="4"/>
  <c r="A20" i="4"/>
  <c r="E20" i="4" s="1"/>
  <c r="I20" i="4" s="1"/>
  <c r="A19" i="4"/>
  <c r="E19" i="4" s="1"/>
  <c r="I19" i="4" s="1"/>
  <c r="A18" i="4"/>
  <c r="E18" i="4" s="1"/>
  <c r="I18" i="4" s="1"/>
  <c r="A17" i="4"/>
  <c r="E17" i="4" s="1"/>
  <c r="I17" i="4" s="1"/>
  <c r="I24" i="4"/>
  <c r="U17" i="4"/>
  <c r="AJ20" i="4" l="1"/>
  <c r="AJ17" i="4"/>
  <c r="AJ18" i="4"/>
  <c r="AJ19" i="4"/>
  <c r="L17" i="4"/>
  <c r="O17" i="4" s="1"/>
  <c r="R17" i="4" s="1"/>
  <c r="X17" i="4" s="1"/>
  <c r="AM17" i="4" l="1"/>
  <c r="AP17" i="4" s="1"/>
  <c r="AS17" i="4" s="1"/>
  <c r="AY17" i="4" s="1"/>
  <c r="A26" i="4"/>
  <c r="C26" i="4" s="1"/>
  <c r="A25" i="4"/>
  <c r="C25" i="4" s="1"/>
  <c r="A27" i="4"/>
  <c r="C27" i="4" s="1"/>
  <c r="A24" i="4"/>
  <c r="C24" i="4" s="1"/>
  <c r="AB25" i="4" l="1"/>
  <c r="AD25" i="4" s="1"/>
  <c r="AB26" i="4"/>
  <c r="AD26" i="4" s="1"/>
  <c r="AB24" i="4"/>
  <c r="AD24" i="4" s="1"/>
  <c r="AG24" i="4" s="1"/>
  <c r="AM24" i="4" s="1"/>
  <c r="AT24" i="4" s="1"/>
  <c r="AX24" i="4" s="1"/>
  <c r="AB27" i="4"/>
  <c r="AD27" i="4" s="1"/>
  <c r="F24" i="4"/>
  <c r="L24" i="4" s="1"/>
  <c r="S24" i="4" s="1"/>
  <c r="W24" i="4" s="1"/>
</calcChain>
</file>

<file path=xl/sharedStrings.xml><?xml version="1.0" encoding="utf-8"?>
<sst xmlns="http://schemas.openxmlformats.org/spreadsheetml/2006/main" count="80" uniqueCount="41">
  <si>
    <t>Погрешность прибора</t>
  </si>
  <si>
    <t>Используемый прибор</t>
  </si>
  <si>
    <t>Показания прибора</t>
  </si>
  <si>
    <r>
      <t xml:space="preserve">Количество измерений , </t>
    </r>
    <r>
      <rPr>
        <i/>
        <sz val="11"/>
        <color theme="1"/>
        <rFont val="Times New Roman"/>
        <family val="1"/>
        <charset val="204"/>
      </rPr>
      <t>п</t>
    </r>
  </si>
  <si>
    <t>Шумомер АССИСТЕНТ (указать заводской номер, сведения о поверке)</t>
  </si>
  <si>
    <t>ДБ</t>
  </si>
  <si>
    <t>Показания прибора, дБА</t>
  </si>
  <si>
    <t xml:space="preserve"> Li</t>
  </si>
  <si>
    <r>
      <t>Коррекции К</t>
    </r>
    <r>
      <rPr>
        <vertAlign val="subscript"/>
        <sz val="11"/>
        <rFont val="Times New Roman"/>
        <family val="1"/>
        <charset val="204"/>
      </rPr>
      <t>i</t>
    </r>
    <r>
      <rPr>
        <sz val="11"/>
        <rFont val="Times New Roman"/>
        <family val="1"/>
        <charset val="204"/>
      </rPr>
      <t xml:space="preserve"> принимаются согласно 8.3-8.5 и таблицам 1 и 2 из раздела 8 ГОСТ 23337-2014:</t>
    </r>
  </si>
  <si>
    <r>
      <t>К</t>
    </r>
    <r>
      <rPr>
        <b/>
        <vertAlign val="subscript"/>
        <sz val="10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>=</t>
    </r>
  </si>
  <si>
    <r>
      <t>К</t>
    </r>
    <r>
      <rPr>
        <b/>
        <vertAlign val="subscript"/>
        <sz val="10"/>
        <rFont val="Times New Roman"/>
        <family val="1"/>
        <charset val="204"/>
      </rPr>
      <t>2</t>
    </r>
    <r>
      <rPr>
        <b/>
        <sz val="10"/>
        <rFont val="Times New Roman"/>
        <family val="1"/>
        <charset val="204"/>
      </rPr>
      <t>=</t>
    </r>
  </si>
  <si>
    <r>
      <t>К</t>
    </r>
    <r>
      <rPr>
        <b/>
        <vertAlign val="subscript"/>
        <sz val="10"/>
        <rFont val="Times New Roman"/>
        <family val="1"/>
        <charset val="204"/>
      </rPr>
      <t>3</t>
    </r>
    <r>
      <rPr>
        <b/>
        <sz val="10"/>
        <rFont val="Times New Roman"/>
        <family val="1"/>
        <charset val="204"/>
      </rPr>
      <t>=</t>
    </r>
  </si>
  <si>
    <r>
      <t>К</t>
    </r>
    <r>
      <rPr>
        <b/>
        <vertAlign val="subscript"/>
        <sz val="10"/>
        <rFont val="Times New Roman"/>
        <family val="1"/>
        <charset val="204"/>
      </rPr>
      <t>4</t>
    </r>
    <r>
      <rPr>
        <b/>
        <sz val="10"/>
        <rFont val="Times New Roman"/>
        <family val="1"/>
        <charset val="204"/>
      </rPr>
      <t>=</t>
    </r>
  </si>
  <si>
    <r>
      <t>К</t>
    </r>
    <r>
      <rPr>
        <b/>
        <vertAlign val="subscript"/>
        <sz val="10"/>
        <rFont val="Times New Roman"/>
        <family val="1"/>
        <charset val="204"/>
      </rPr>
      <t>5</t>
    </r>
    <r>
      <rPr>
        <b/>
        <sz val="10"/>
        <rFont val="Times New Roman"/>
        <family val="1"/>
        <charset val="204"/>
      </rPr>
      <t>=</t>
    </r>
  </si>
  <si>
    <t xml:space="preserve">для дневного времени суток </t>
  </si>
  <si>
    <t xml:space="preserve">для ночного времени суток </t>
  </si>
  <si>
    <t>дБА</t>
  </si>
  <si>
    <r>
      <t>Корректир-й уровень шума Li</t>
    </r>
    <r>
      <rPr>
        <vertAlign val="subscript"/>
        <sz val="10"/>
        <rFont val="Times New Roman"/>
        <family val="1"/>
        <charset val="204"/>
      </rPr>
      <t>R</t>
    </r>
    <r>
      <rPr>
        <sz val="10"/>
        <rFont val="Times New Roman"/>
        <family val="1"/>
        <charset val="204"/>
      </rPr>
      <t>, дБА</t>
    </r>
  </si>
  <si>
    <r>
      <t>10</t>
    </r>
    <r>
      <rPr>
        <i/>
        <vertAlign val="superscript"/>
        <sz val="10"/>
        <color rgb="FF000000"/>
        <rFont val="Times New Roman"/>
        <family val="1"/>
        <charset val="204"/>
      </rPr>
      <t>0,1*LiR</t>
    </r>
  </si>
  <si>
    <r>
      <t>L</t>
    </r>
    <r>
      <rPr>
        <i/>
        <vertAlign val="subscript"/>
        <sz val="10"/>
        <color rgb="FF000000"/>
        <rFont val="Times New Roman"/>
        <family val="1"/>
        <charset val="204"/>
      </rPr>
      <t>Aeq</t>
    </r>
  </si>
  <si>
    <t>Вычисление среднего значения,  LАeq , дБА</t>
  </si>
  <si>
    <t>10Lg n</t>
  </si>
  <si>
    <r>
      <t>Σ10</t>
    </r>
    <r>
      <rPr>
        <i/>
        <vertAlign val="superscript"/>
        <sz val="10"/>
        <color rgb="FF000000"/>
        <rFont val="Times New Roman"/>
        <family val="1"/>
        <charset val="204"/>
      </rPr>
      <t>0,1*LiR</t>
    </r>
  </si>
  <si>
    <r>
      <t>Lg</t>
    </r>
    <r>
      <rPr>
        <i/>
        <sz val="10"/>
        <color rgb="FF000000"/>
        <rFont val="Calibri"/>
        <family val="2"/>
        <charset val="204"/>
      </rPr>
      <t>Σ</t>
    </r>
    <r>
      <rPr>
        <i/>
        <sz val="10"/>
        <color rgb="FF000000"/>
        <rFont val="Times New Roman"/>
        <family val="1"/>
        <charset val="204"/>
      </rPr>
      <t>10</t>
    </r>
    <r>
      <rPr>
        <i/>
        <vertAlign val="superscript"/>
        <sz val="10"/>
        <color rgb="FF000000"/>
        <rFont val="Times New Roman"/>
        <family val="1"/>
        <charset val="204"/>
      </rPr>
      <t>0,1*LiR</t>
    </r>
  </si>
  <si>
    <r>
      <t>10LgΣ10</t>
    </r>
    <r>
      <rPr>
        <i/>
        <vertAlign val="superscript"/>
        <sz val="9"/>
        <rFont val="Times New Roman"/>
        <family val="1"/>
        <charset val="204"/>
      </rPr>
      <t>0,1LiR</t>
    </r>
  </si>
  <si>
    <t>Расчет среднего арифметического значения измеренного шума.</t>
  </si>
  <si>
    <t>Вычисление неопределленности по типу А</t>
  </si>
  <si>
    <t>Неопреде-ленность по типу В, дБА</t>
  </si>
  <si>
    <t>Верхняя граница интервала, дБА</t>
  </si>
  <si>
    <t>Li - LAeq</t>
  </si>
  <si>
    <r>
      <t>(Li - LAeq)</t>
    </r>
    <r>
      <rPr>
        <vertAlign val="superscript"/>
        <sz val="11"/>
        <color rgb="FF000000"/>
        <rFont val="Times New Roman"/>
        <family val="1"/>
        <charset val="204"/>
      </rPr>
      <t>2</t>
    </r>
  </si>
  <si>
    <r>
      <t>Σ(Li - L</t>
    </r>
    <r>
      <rPr>
        <vertAlign val="subscript"/>
        <sz val="10"/>
        <rFont val="Times New Roman"/>
        <family val="1"/>
        <charset val="204"/>
      </rPr>
      <t>Aeq</t>
    </r>
    <r>
      <rPr>
        <sz val="10"/>
        <rFont val="Times New Roman"/>
        <family val="1"/>
        <charset val="204"/>
      </rPr>
      <t>)</t>
    </r>
    <r>
      <rPr>
        <vertAlign val="superscript"/>
        <sz val="11"/>
        <color rgb="FF000000"/>
        <rFont val="Times New Roman"/>
        <family val="1"/>
        <charset val="204"/>
      </rPr>
      <t>2</t>
    </r>
  </si>
  <si>
    <t>n(n-1)</t>
  </si>
  <si>
    <r>
      <t>U</t>
    </r>
    <r>
      <rPr>
        <i/>
        <vertAlign val="subscript"/>
        <sz val="10"/>
        <color rgb="FF000000"/>
        <rFont val="Times New Roman"/>
        <family val="1"/>
        <charset val="204"/>
      </rPr>
      <t>A</t>
    </r>
  </si>
  <si>
    <r>
      <t>U</t>
    </r>
    <r>
      <rPr>
        <i/>
        <vertAlign val="subscript"/>
        <sz val="10"/>
        <color rgb="FF000000"/>
        <rFont val="Times New Roman"/>
        <family val="1"/>
        <charset val="204"/>
      </rPr>
      <t>B</t>
    </r>
  </si>
  <si>
    <t>U(95%)</t>
  </si>
  <si>
    <r>
      <t>L</t>
    </r>
    <r>
      <rPr>
        <i/>
        <vertAlign val="subscript"/>
        <sz val="10"/>
        <color rgb="FF000000"/>
        <rFont val="Times New Roman"/>
        <family val="1"/>
        <charset val="204"/>
      </rPr>
      <t>Aeq</t>
    </r>
    <r>
      <rPr>
        <i/>
        <sz val="10"/>
        <color rgb="FF000000"/>
        <rFont val="Times New Roman"/>
        <family val="1"/>
        <charset val="204"/>
      </rPr>
      <t>+U(95%)</t>
    </r>
  </si>
  <si>
    <t>Расширенная неопре-деленность
при P=95 % и k=2, дБА</t>
  </si>
  <si>
    <t xml:space="preserve"> Расчет определенности измерений</t>
  </si>
  <si>
    <r>
      <rPr>
        <b/>
        <sz val="14"/>
        <color theme="1"/>
        <rFont val="Times New Roman"/>
        <family val="1"/>
        <charset val="204"/>
      </rPr>
      <t>Пример расчета неопределенности при прямых измерениях
ШУМ В СЗЗ (дневное время суток)</t>
    </r>
    <r>
      <rPr>
        <b/>
        <sz val="11"/>
        <color theme="1"/>
        <rFont val="Times New Roman"/>
        <family val="1"/>
        <charset val="204"/>
      </rPr>
      <t xml:space="preserve">
</t>
    </r>
  </si>
  <si>
    <r>
      <rPr>
        <b/>
        <sz val="14"/>
        <color theme="1"/>
        <rFont val="Times New Roman"/>
        <family val="1"/>
        <charset val="204"/>
      </rPr>
      <t>Пример расчета неопределенности при прямых измерениях</t>
    </r>
    <r>
      <rPr>
        <b/>
        <sz val="11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>ШУМ В СЗЗ (ночное время суток)</t>
    </r>
    <r>
      <rPr>
        <b/>
        <sz val="11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</si>
</sst>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vertAlign val="subscript"/>
      <sz val="10"/>
      <name val="Times New Roman"/>
      <family val="1"/>
      <charset val="204"/>
    </font>
    <font>
      <sz val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vertAlign val="superscript"/>
      <sz val="10"/>
      <color rgb="FF000000"/>
      <name val="Times New Roman"/>
      <family val="1"/>
      <charset val="204"/>
    </font>
    <font>
      <i/>
      <vertAlign val="subscript"/>
      <sz val="10"/>
      <color rgb="FF000000"/>
      <name val="Times New Roman"/>
      <family val="1"/>
      <charset val="204"/>
    </font>
    <font>
      <i/>
      <sz val="10"/>
      <color rgb="FF000000"/>
      <name val="Calibri"/>
      <family val="2"/>
      <charset val="204"/>
    </font>
    <font>
      <i/>
      <sz val="9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vertAlign val="superscript"/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4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right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Alignment="1"/>
    <xf numFmtId="0" fontId="0" fillId="0" borderId="11" xfId="0" applyBorder="1"/>
    <xf numFmtId="0" fontId="8" fillId="0" borderId="0" xfId="0" applyFont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0" fillId="0" borderId="0" xfId="0" applyBorder="1" applyAlignment="1"/>
    <xf numFmtId="0" fontId="1" fillId="0" borderId="0" xfId="0" applyFont="1" applyBorder="1" applyAlignment="1">
      <alignment vertical="top" wrapText="1"/>
    </xf>
    <xf numFmtId="1" fontId="1" fillId="0" borderId="0" xfId="0" applyNumberFormat="1" applyFont="1" applyBorder="1" applyAlignment="1">
      <alignment vertical="center" wrapText="1"/>
    </xf>
    <xf numFmtId="0" fontId="0" fillId="0" borderId="7" xfId="0" applyBorder="1"/>
    <xf numFmtId="0" fontId="0" fillId="0" borderId="12" xfId="0" applyBorder="1"/>
    <xf numFmtId="0" fontId="1" fillId="0" borderId="11" xfId="0" applyFont="1" applyBorder="1"/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9" fillId="0" borderId="11" xfId="0" applyFont="1" applyBorder="1" applyAlignment="1"/>
    <xf numFmtId="0" fontId="11" fillId="0" borderId="0" xfId="0" applyFont="1" applyBorder="1" applyAlignment="1">
      <alignment horizontal="left" vertical="center"/>
    </xf>
    <xf numFmtId="0" fontId="2" fillId="2" borderId="0" xfId="0" applyFont="1" applyFill="1" applyBorder="1" applyAlignment="1" applyProtection="1">
      <alignment horizontal="center"/>
      <protection locked="0"/>
    </xf>
    <xf numFmtId="0" fontId="12" fillId="0" borderId="11" xfId="0" applyFont="1" applyBorder="1" applyAlignment="1">
      <alignment horizontal="right"/>
    </xf>
    <xf numFmtId="0" fontId="0" fillId="0" borderId="12" xfId="0" applyBorder="1" applyAlignme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164" fontId="25" fillId="0" borderId="1" xfId="0" applyNumberFormat="1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 vertical="center"/>
    </xf>
    <xf numFmtId="2" fontId="2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165" fontId="24" fillId="0" borderId="1" xfId="0" applyNumberFormat="1" applyFont="1" applyBorder="1" applyAlignment="1">
      <alignment horizontal="center" vertical="center"/>
    </xf>
    <xf numFmtId="1" fontId="2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" fillId="0" borderId="0" xfId="0" applyFont="1" applyFill="1" applyBorder="1" applyAlignment="1" applyProtection="1">
      <alignment horizontal="left"/>
      <protection locked="0"/>
    </xf>
    <xf numFmtId="0" fontId="1" fillId="0" borderId="12" xfId="0" applyFont="1" applyFill="1" applyBorder="1" applyAlignment="1" applyProtection="1">
      <alignment horizontal="left"/>
      <protection locked="0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2" fillId="2" borderId="0" xfId="0" applyFont="1" applyFill="1" applyBorder="1" applyAlignment="1" applyProtection="1">
      <alignment horizontal="center"/>
      <protection locked="0"/>
    </xf>
    <xf numFmtId="0" fontId="1" fillId="0" borderId="1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2" borderId="0" xfId="0" applyFont="1" applyFill="1" applyBorder="1" applyAlignment="1">
      <alignment horizontal="left" wrapText="1"/>
    </xf>
    <xf numFmtId="164" fontId="5" fillId="2" borderId="0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133350</xdr:colOff>
          <xdr:row>37</xdr:row>
          <xdr:rowOff>9525</xdr:rowOff>
        </xdr:from>
        <xdr:to>
          <xdr:col>48</xdr:col>
          <xdr:colOff>104775</xdr:colOff>
          <xdr:row>38</xdr:row>
          <xdr:rowOff>57150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BC359BB1-4FD8-45E2-B405-0CF649B729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76200</xdr:colOff>
          <xdr:row>37</xdr:row>
          <xdr:rowOff>9525</xdr:rowOff>
        </xdr:from>
        <xdr:to>
          <xdr:col>54</xdr:col>
          <xdr:colOff>66675</xdr:colOff>
          <xdr:row>39</xdr:row>
          <xdr:rowOff>123825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BF6A444E-6F5C-40C6-9DB5-91C3E45939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12</xdr:row>
          <xdr:rowOff>85725</xdr:rowOff>
        </xdr:from>
        <xdr:to>
          <xdr:col>21</xdr:col>
          <xdr:colOff>104775</xdr:colOff>
          <xdr:row>14</xdr:row>
          <xdr:rowOff>19050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FDD7AE38-0BED-40A2-AB7E-3C2C13A219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38100</xdr:colOff>
          <xdr:row>12</xdr:row>
          <xdr:rowOff>85725</xdr:rowOff>
        </xdr:from>
        <xdr:to>
          <xdr:col>48</xdr:col>
          <xdr:colOff>0</xdr:colOff>
          <xdr:row>14</xdr:row>
          <xdr:rowOff>19050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D9A52D3A-6D38-451D-A97F-4092206AC2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oleObject" Target="../embeddings/oleObject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5"/>
  <sheetViews>
    <sheetView tabSelected="1" workbookViewId="0">
      <selection sqref="A1:Y2"/>
    </sheetView>
  </sheetViews>
  <sheetFormatPr defaultRowHeight="15" x14ac:dyDescent="0.25"/>
  <cols>
    <col min="1" max="27" width="3.42578125" customWidth="1"/>
    <col min="28" max="78" width="3.5703125" customWidth="1"/>
    <col min="86" max="86" width="3.5703125" customWidth="1"/>
  </cols>
  <sheetData>
    <row r="1" spans="1:54" x14ac:dyDescent="0.25">
      <c r="A1" s="61" t="s">
        <v>39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17"/>
      <c r="AB1" s="61" t="s">
        <v>40</v>
      </c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17"/>
    </row>
    <row r="2" spans="1:54" ht="36.75" customHeight="1" x14ac:dyDescent="0.25">
      <c r="A2" s="63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18"/>
      <c r="AB2" s="63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18"/>
      <c r="BB2" s="12"/>
    </row>
    <row r="3" spans="1:54" x14ac:dyDescent="0.25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18"/>
      <c r="AB3" s="19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18"/>
      <c r="BB3" s="12"/>
    </row>
    <row r="4" spans="1:54" ht="27" customHeight="1" x14ac:dyDescent="0.25">
      <c r="A4" s="65" t="s">
        <v>1</v>
      </c>
      <c r="B4" s="66"/>
      <c r="C4" s="66"/>
      <c r="D4" s="66"/>
      <c r="E4" s="66"/>
      <c r="F4" s="66"/>
      <c r="G4" s="66"/>
      <c r="H4" s="66"/>
      <c r="I4" s="66"/>
      <c r="J4" s="67" t="s">
        <v>4</v>
      </c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18"/>
      <c r="AB4" s="65" t="s">
        <v>1</v>
      </c>
      <c r="AC4" s="66"/>
      <c r="AD4" s="66"/>
      <c r="AE4" s="66"/>
      <c r="AF4" s="66"/>
      <c r="AG4" s="66"/>
      <c r="AH4" s="66"/>
      <c r="AI4" s="66"/>
      <c r="AJ4" s="66"/>
      <c r="AK4" s="67" t="s">
        <v>4</v>
      </c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18"/>
      <c r="BB4" s="12"/>
    </row>
    <row r="5" spans="1:54" ht="18.75" x14ac:dyDescent="0.25">
      <c r="A5" s="65" t="s">
        <v>0</v>
      </c>
      <c r="B5" s="66"/>
      <c r="C5" s="66"/>
      <c r="D5" s="66"/>
      <c r="E5" s="66"/>
      <c r="F5" s="66"/>
      <c r="G5" s="66"/>
      <c r="H5" s="66"/>
      <c r="I5" s="66"/>
      <c r="J5" s="68">
        <v>0.7</v>
      </c>
      <c r="K5" s="68"/>
      <c r="L5" s="21" t="s">
        <v>5</v>
      </c>
      <c r="M5" s="4"/>
      <c r="N5" s="4"/>
      <c r="O5" s="4"/>
      <c r="P5" s="4"/>
      <c r="Q5" s="4"/>
      <c r="R5" s="4"/>
      <c r="S5" s="4"/>
      <c r="T5" s="4"/>
      <c r="U5" s="4"/>
      <c r="V5" s="4"/>
      <c r="W5" s="12"/>
      <c r="X5" s="12"/>
      <c r="Y5" s="12"/>
      <c r="Z5" s="18"/>
      <c r="AB5" s="65" t="s">
        <v>0</v>
      </c>
      <c r="AC5" s="66"/>
      <c r="AD5" s="66"/>
      <c r="AE5" s="66"/>
      <c r="AF5" s="66"/>
      <c r="AG5" s="66"/>
      <c r="AH5" s="66"/>
      <c r="AI5" s="66"/>
      <c r="AJ5" s="66"/>
      <c r="AK5" s="68">
        <v>0.7</v>
      </c>
      <c r="AL5" s="68"/>
      <c r="AM5" s="21" t="s">
        <v>5</v>
      </c>
      <c r="AN5" s="4"/>
      <c r="AO5" s="4"/>
      <c r="AP5" s="4"/>
      <c r="AQ5" s="4"/>
      <c r="AR5" s="4"/>
      <c r="AS5" s="4"/>
      <c r="AT5" s="4"/>
      <c r="AU5" s="4"/>
      <c r="AV5" s="4"/>
      <c r="AW5" s="4"/>
      <c r="AX5" s="12"/>
      <c r="AY5" s="12"/>
      <c r="AZ5" s="12"/>
      <c r="BA5" s="18"/>
      <c r="BB5" s="12"/>
    </row>
    <row r="6" spans="1:54" x14ac:dyDescent="0.25">
      <c r="A6" s="59" t="s">
        <v>6</v>
      </c>
      <c r="B6" s="60"/>
      <c r="C6" s="60"/>
      <c r="D6" s="60"/>
      <c r="E6" s="60"/>
      <c r="F6" s="60"/>
      <c r="G6" s="60"/>
      <c r="H6" s="60"/>
      <c r="I6" s="60"/>
      <c r="J6" s="54">
        <v>54</v>
      </c>
      <c r="K6" s="54"/>
      <c r="L6" s="54">
        <v>59</v>
      </c>
      <c r="M6" s="54"/>
      <c r="N6" s="54">
        <v>53</v>
      </c>
      <c r="O6" s="54"/>
      <c r="P6" s="54">
        <v>56</v>
      </c>
      <c r="Q6" s="54"/>
      <c r="R6" s="54"/>
      <c r="S6" s="54"/>
      <c r="T6" s="54"/>
      <c r="U6" s="54"/>
      <c r="V6" s="55"/>
      <c r="W6" s="55"/>
      <c r="X6" s="55"/>
      <c r="Y6" s="55"/>
      <c r="Z6" s="18"/>
      <c r="AB6" s="59" t="s">
        <v>6</v>
      </c>
      <c r="AC6" s="60"/>
      <c r="AD6" s="60"/>
      <c r="AE6" s="60"/>
      <c r="AF6" s="60"/>
      <c r="AG6" s="60"/>
      <c r="AH6" s="60"/>
      <c r="AI6" s="60"/>
      <c r="AJ6" s="60"/>
      <c r="AK6" s="54">
        <v>35</v>
      </c>
      <c r="AL6" s="54"/>
      <c r="AM6" s="54">
        <v>37</v>
      </c>
      <c r="AN6" s="54"/>
      <c r="AO6" s="54">
        <v>39</v>
      </c>
      <c r="AP6" s="54"/>
      <c r="AQ6" s="54">
        <v>42</v>
      </c>
      <c r="AR6" s="54"/>
      <c r="AS6" s="54"/>
      <c r="AT6" s="54"/>
      <c r="AU6" s="54"/>
      <c r="AV6" s="54"/>
      <c r="AW6" s="55"/>
      <c r="AX6" s="55"/>
      <c r="AY6" s="55"/>
      <c r="AZ6" s="55"/>
      <c r="BA6" s="18"/>
      <c r="BB6" s="12"/>
    </row>
    <row r="7" spans="1:54" x14ac:dyDescent="0.25">
      <c r="A7" s="59"/>
      <c r="B7" s="60"/>
      <c r="C7" s="60"/>
      <c r="D7" s="60"/>
      <c r="E7" s="60"/>
      <c r="F7" s="60"/>
      <c r="G7" s="60"/>
      <c r="H7" s="60"/>
      <c r="I7" s="60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5"/>
      <c r="W7" s="55"/>
      <c r="X7" s="55"/>
      <c r="Y7" s="55"/>
      <c r="Z7" s="18"/>
      <c r="AB7" s="59"/>
      <c r="AC7" s="60"/>
      <c r="AD7" s="60"/>
      <c r="AE7" s="60"/>
      <c r="AF7" s="60"/>
      <c r="AG7" s="60"/>
      <c r="AH7" s="60"/>
      <c r="AI7" s="60"/>
      <c r="AJ7" s="60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5"/>
      <c r="AX7" s="55"/>
      <c r="AY7" s="55"/>
      <c r="AZ7" s="55"/>
      <c r="BA7" s="18"/>
      <c r="BB7" s="12"/>
    </row>
    <row r="8" spans="1:54" ht="15" customHeight="1" x14ac:dyDescent="0.25">
      <c r="A8" s="56" t="s">
        <v>3</v>
      </c>
      <c r="B8" s="57"/>
      <c r="C8" s="57"/>
      <c r="D8" s="57"/>
      <c r="E8" s="57"/>
      <c r="F8" s="57"/>
      <c r="G8" s="57"/>
      <c r="H8" s="57"/>
      <c r="I8" s="57"/>
      <c r="J8" s="58">
        <v>4</v>
      </c>
      <c r="K8" s="58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18"/>
      <c r="AB8" s="56" t="s">
        <v>3</v>
      </c>
      <c r="AC8" s="57"/>
      <c r="AD8" s="57"/>
      <c r="AE8" s="57"/>
      <c r="AF8" s="57"/>
      <c r="AG8" s="57"/>
      <c r="AH8" s="57"/>
      <c r="AI8" s="57"/>
      <c r="AJ8" s="57"/>
      <c r="AK8" s="58">
        <v>4</v>
      </c>
      <c r="AL8" s="58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18"/>
      <c r="BB8" s="12"/>
    </row>
    <row r="9" spans="1:54" ht="16.5" x14ac:dyDescent="0.3">
      <c r="A9" s="22" t="s">
        <v>8</v>
      </c>
      <c r="B9" s="23"/>
      <c r="C9" s="23"/>
      <c r="D9" s="23"/>
      <c r="E9" s="23"/>
      <c r="F9" s="23"/>
      <c r="G9" s="23"/>
      <c r="H9" s="23"/>
      <c r="I9" s="23"/>
      <c r="J9" s="23"/>
      <c r="K9" s="24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18"/>
      <c r="AB9" s="22" t="s">
        <v>8</v>
      </c>
      <c r="AC9" s="23"/>
      <c r="AD9" s="23"/>
      <c r="AE9" s="23"/>
      <c r="AF9" s="23"/>
      <c r="AG9" s="23"/>
      <c r="AH9" s="23"/>
      <c r="AI9" s="23"/>
      <c r="AJ9" s="23"/>
      <c r="AK9" s="23"/>
      <c r="AL9" s="24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18"/>
      <c r="BB9" s="12"/>
    </row>
    <row r="10" spans="1:54" ht="15" customHeight="1" x14ac:dyDescent="0.25">
      <c r="A10" s="25" t="s">
        <v>9</v>
      </c>
      <c r="B10" s="6">
        <v>0</v>
      </c>
      <c r="C10" s="7" t="s">
        <v>10</v>
      </c>
      <c r="D10" s="8">
        <v>0</v>
      </c>
      <c r="E10" s="7" t="s">
        <v>11</v>
      </c>
      <c r="F10" s="8">
        <v>0</v>
      </c>
      <c r="G10" s="7" t="s">
        <v>12</v>
      </c>
      <c r="H10" s="8">
        <v>0</v>
      </c>
      <c r="I10" s="5" t="s">
        <v>13</v>
      </c>
      <c r="J10" s="6">
        <v>0</v>
      </c>
      <c r="K10" s="42" t="s">
        <v>14</v>
      </c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26"/>
      <c r="AB10" s="25" t="s">
        <v>9</v>
      </c>
      <c r="AC10" s="6">
        <v>0</v>
      </c>
      <c r="AD10" s="7" t="s">
        <v>10</v>
      </c>
      <c r="AE10" s="8">
        <v>0</v>
      </c>
      <c r="AF10" s="7" t="s">
        <v>11</v>
      </c>
      <c r="AG10" s="8">
        <v>0</v>
      </c>
      <c r="AH10" s="7" t="s">
        <v>12</v>
      </c>
      <c r="AI10" s="8">
        <v>0</v>
      </c>
      <c r="AJ10" s="5" t="s">
        <v>13</v>
      </c>
      <c r="AK10" s="6">
        <v>10</v>
      </c>
      <c r="AL10" s="42" t="s">
        <v>15</v>
      </c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3"/>
      <c r="BB10" s="12"/>
    </row>
    <row r="11" spans="1:54" ht="15" customHeight="1" x14ac:dyDescent="0.25">
      <c r="A11" s="25"/>
      <c r="B11" s="6"/>
      <c r="C11" s="7"/>
      <c r="D11" s="8"/>
      <c r="E11" s="7"/>
      <c r="F11" s="8"/>
      <c r="G11" s="7"/>
      <c r="H11" s="8"/>
      <c r="I11" s="5"/>
      <c r="J11" s="6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3"/>
      <c r="AB11" s="10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8"/>
      <c r="BB11" s="12"/>
    </row>
    <row r="12" spans="1:54" ht="15" customHeight="1" x14ac:dyDescent="0.25">
      <c r="A12" s="44" t="s">
        <v>25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6"/>
      <c r="AB12" s="44" t="s">
        <v>25</v>
      </c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6"/>
      <c r="BB12" s="12"/>
    </row>
    <row r="13" spans="1:54" ht="24" customHeight="1" x14ac:dyDescent="0.25">
      <c r="A13" s="47" t="s">
        <v>2</v>
      </c>
      <c r="B13" s="47"/>
      <c r="C13" s="47"/>
      <c r="D13" s="47"/>
      <c r="E13" s="35" t="s">
        <v>17</v>
      </c>
      <c r="F13" s="35"/>
      <c r="G13" s="35"/>
      <c r="H13" s="35"/>
      <c r="I13" s="48" t="s">
        <v>20</v>
      </c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B13" s="47" t="s">
        <v>2</v>
      </c>
      <c r="AC13" s="47"/>
      <c r="AD13" s="47"/>
      <c r="AE13" s="47"/>
      <c r="AF13" s="35" t="s">
        <v>17</v>
      </c>
      <c r="AG13" s="35"/>
      <c r="AH13" s="35"/>
      <c r="AI13" s="35"/>
      <c r="AJ13" s="48" t="s">
        <v>20</v>
      </c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12"/>
    </row>
    <row r="14" spans="1:54" ht="30.75" customHeight="1" x14ac:dyDescent="0.25">
      <c r="A14" s="47"/>
      <c r="B14" s="47"/>
      <c r="C14" s="47"/>
      <c r="D14" s="47"/>
      <c r="E14" s="35"/>
      <c r="F14" s="35"/>
      <c r="G14" s="35"/>
      <c r="H14" s="35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B14" s="47"/>
      <c r="AC14" s="47"/>
      <c r="AD14" s="47"/>
      <c r="AE14" s="47"/>
      <c r="AF14" s="35"/>
      <c r="AG14" s="35"/>
      <c r="AH14" s="35"/>
      <c r="AI14" s="35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12"/>
    </row>
    <row r="15" spans="1:54" ht="42" customHeight="1" x14ac:dyDescent="0.25">
      <c r="A15" s="49" t="s">
        <v>7</v>
      </c>
      <c r="B15" s="49"/>
      <c r="C15" s="49"/>
      <c r="D15" s="49"/>
      <c r="E15" s="35"/>
      <c r="F15" s="35"/>
      <c r="G15" s="35"/>
      <c r="H15" s="35"/>
      <c r="I15" s="37" t="s">
        <v>18</v>
      </c>
      <c r="J15" s="37"/>
      <c r="K15" s="37"/>
      <c r="L15" s="50" t="s">
        <v>22</v>
      </c>
      <c r="M15" s="50"/>
      <c r="N15" s="50"/>
      <c r="O15" s="37" t="s">
        <v>23</v>
      </c>
      <c r="P15" s="37"/>
      <c r="Q15" s="37"/>
      <c r="R15" s="51" t="s">
        <v>24</v>
      </c>
      <c r="S15" s="51"/>
      <c r="T15" s="51"/>
      <c r="U15" s="52" t="s">
        <v>21</v>
      </c>
      <c r="V15" s="52"/>
      <c r="W15" s="52"/>
      <c r="X15" s="37" t="s">
        <v>19</v>
      </c>
      <c r="Y15" s="37"/>
      <c r="Z15" s="37"/>
      <c r="AB15" s="49" t="s">
        <v>7</v>
      </c>
      <c r="AC15" s="49"/>
      <c r="AD15" s="49"/>
      <c r="AE15" s="49"/>
      <c r="AF15" s="35"/>
      <c r="AG15" s="35"/>
      <c r="AH15" s="35"/>
      <c r="AI15" s="35"/>
      <c r="AJ15" s="37" t="s">
        <v>18</v>
      </c>
      <c r="AK15" s="37"/>
      <c r="AL15" s="37"/>
      <c r="AM15" s="50" t="s">
        <v>22</v>
      </c>
      <c r="AN15" s="50"/>
      <c r="AO15" s="50"/>
      <c r="AP15" s="37" t="s">
        <v>23</v>
      </c>
      <c r="AQ15" s="37"/>
      <c r="AR15" s="37"/>
      <c r="AS15" s="51" t="s">
        <v>24</v>
      </c>
      <c r="AT15" s="51"/>
      <c r="AU15" s="51"/>
      <c r="AV15" s="52" t="s">
        <v>21</v>
      </c>
      <c r="AW15" s="52"/>
      <c r="AX15" s="52"/>
      <c r="AY15" s="37" t="s">
        <v>19</v>
      </c>
      <c r="AZ15" s="37"/>
      <c r="BA15" s="37"/>
      <c r="BB15" s="12"/>
    </row>
    <row r="16" spans="1:54" ht="15" customHeight="1" x14ac:dyDescent="0.25">
      <c r="A16" s="53" t="s">
        <v>16</v>
      </c>
      <c r="B16" s="53"/>
      <c r="C16" s="53"/>
      <c r="D16" s="53"/>
      <c r="E16" s="53" t="s">
        <v>16</v>
      </c>
      <c r="F16" s="53"/>
      <c r="G16" s="53"/>
      <c r="H16" s="53"/>
      <c r="I16" s="37"/>
      <c r="J16" s="37"/>
      <c r="K16" s="37"/>
      <c r="L16" s="50"/>
      <c r="M16" s="50"/>
      <c r="N16" s="50"/>
      <c r="O16" s="37"/>
      <c r="P16" s="37"/>
      <c r="Q16" s="37"/>
      <c r="R16" s="51"/>
      <c r="S16" s="51"/>
      <c r="T16" s="51"/>
      <c r="U16" s="52"/>
      <c r="V16" s="52"/>
      <c r="W16" s="52"/>
      <c r="X16" s="37"/>
      <c r="Y16" s="37"/>
      <c r="Z16" s="37"/>
      <c r="AB16" s="53" t="s">
        <v>16</v>
      </c>
      <c r="AC16" s="53"/>
      <c r="AD16" s="53"/>
      <c r="AE16" s="53"/>
      <c r="AF16" s="53" t="s">
        <v>16</v>
      </c>
      <c r="AG16" s="53"/>
      <c r="AH16" s="53"/>
      <c r="AI16" s="53"/>
      <c r="AJ16" s="37"/>
      <c r="AK16" s="37"/>
      <c r="AL16" s="37"/>
      <c r="AM16" s="50"/>
      <c r="AN16" s="50"/>
      <c r="AO16" s="50"/>
      <c r="AP16" s="37"/>
      <c r="AQ16" s="37"/>
      <c r="AR16" s="37"/>
      <c r="AS16" s="51"/>
      <c r="AT16" s="51"/>
      <c r="AU16" s="51"/>
      <c r="AV16" s="52"/>
      <c r="AW16" s="52"/>
      <c r="AX16" s="52"/>
      <c r="AY16" s="37"/>
      <c r="AZ16" s="37"/>
      <c r="BA16" s="37"/>
      <c r="BB16" s="12"/>
    </row>
    <row r="17" spans="1:54" ht="15" customHeight="1" x14ac:dyDescent="0.25">
      <c r="A17" s="40">
        <f>J6</f>
        <v>54</v>
      </c>
      <c r="B17" s="40"/>
      <c r="C17" s="40"/>
      <c r="D17" s="40"/>
      <c r="E17" s="41">
        <f>A17+$B$10+$F$10+$H$10+$J$10</f>
        <v>54</v>
      </c>
      <c r="F17" s="41"/>
      <c r="G17" s="41"/>
      <c r="H17" s="41"/>
      <c r="I17" s="30">
        <f>ROUND(10^(0.1*E17),1)</f>
        <v>251188.6</v>
      </c>
      <c r="J17" s="30"/>
      <c r="K17" s="30"/>
      <c r="L17" s="30">
        <f>SUM(I17:K20)</f>
        <v>1643150.2</v>
      </c>
      <c r="M17" s="30"/>
      <c r="N17" s="30"/>
      <c r="O17" s="38">
        <f>LOG10(L17)</f>
        <v>6.2156772640130979</v>
      </c>
      <c r="P17" s="38"/>
      <c r="Q17" s="38"/>
      <c r="R17" s="38">
        <f>10*O17</f>
        <v>62.156772640130981</v>
      </c>
      <c r="S17" s="38"/>
      <c r="T17" s="38"/>
      <c r="U17" s="38">
        <f>10*LOG10(J8)</f>
        <v>6.0205999132796242</v>
      </c>
      <c r="V17" s="38"/>
      <c r="W17" s="38"/>
      <c r="X17" s="39">
        <f>ROUND(R17-U17,0)</f>
        <v>56</v>
      </c>
      <c r="Y17" s="39"/>
      <c r="Z17" s="39"/>
      <c r="AB17" s="40">
        <f>AK6</f>
        <v>35</v>
      </c>
      <c r="AC17" s="40"/>
      <c r="AD17" s="40"/>
      <c r="AE17" s="40"/>
      <c r="AF17" s="41">
        <f>AB17+$B$10+$F$10+$H$10+$AK$10</f>
        <v>45</v>
      </c>
      <c r="AG17" s="41"/>
      <c r="AH17" s="41"/>
      <c r="AI17" s="41"/>
      <c r="AJ17" s="30">
        <f>ROUND(10^(0.1*AF17),1)</f>
        <v>31622.799999999999</v>
      </c>
      <c r="AK17" s="30"/>
      <c r="AL17" s="30"/>
      <c r="AM17" s="30">
        <f>SUM(AJ17:AL20)</f>
        <v>319663.59999999998</v>
      </c>
      <c r="AN17" s="30"/>
      <c r="AO17" s="30"/>
      <c r="AP17" s="38">
        <f>LOG10(AM17)</f>
        <v>5.5046931861023056</v>
      </c>
      <c r="AQ17" s="38"/>
      <c r="AR17" s="38"/>
      <c r="AS17" s="38">
        <f>10*AP17</f>
        <v>55.046931861023054</v>
      </c>
      <c r="AT17" s="38"/>
      <c r="AU17" s="38"/>
      <c r="AV17" s="38">
        <f>10*LOG10(AK8)</f>
        <v>6.0205999132796242</v>
      </c>
      <c r="AW17" s="38"/>
      <c r="AX17" s="38"/>
      <c r="AY17" s="39">
        <f>ROUND(AS17-AV17,0)</f>
        <v>49</v>
      </c>
      <c r="AZ17" s="39"/>
      <c r="BA17" s="39"/>
      <c r="BB17" s="12"/>
    </row>
    <row r="18" spans="1:54" ht="15" customHeight="1" x14ac:dyDescent="0.25">
      <c r="A18" s="40">
        <f>L6</f>
        <v>59</v>
      </c>
      <c r="B18" s="40"/>
      <c r="C18" s="40"/>
      <c r="D18" s="40"/>
      <c r="E18" s="41">
        <f>A18+$B$10+$F$10+$H$10+$J$10</f>
        <v>59</v>
      </c>
      <c r="F18" s="41"/>
      <c r="G18" s="41"/>
      <c r="H18" s="41"/>
      <c r="I18" s="30">
        <f>ROUND(10^(0.1*E18),1)</f>
        <v>794328.2</v>
      </c>
      <c r="J18" s="30"/>
      <c r="K18" s="30"/>
      <c r="L18" s="30"/>
      <c r="M18" s="30"/>
      <c r="N18" s="30"/>
      <c r="O18" s="38"/>
      <c r="P18" s="38"/>
      <c r="Q18" s="38"/>
      <c r="R18" s="38"/>
      <c r="S18" s="38"/>
      <c r="T18" s="38"/>
      <c r="U18" s="38"/>
      <c r="V18" s="38"/>
      <c r="W18" s="38"/>
      <c r="X18" s="39"/>
      <c r="Y18" s="39"/>
      <c r="Z18" s="39"/>
      <c r="AB18" s="40">
        <f>AM6</f>
        <v>37</v>
      </c>
      <c r="AC18" s="40"/>
      <c r="AD18" s="40"/>
      <c r="AE18" s="40"/>
      <c r="AF18" s="41">
        <f>AB18+$B$10+$F$10+$H$10+$AK$10</f>
        <v>47</v>
      </c>
      <c r="AG18" s="41"/>
      <c r="AH18" s="41"/>
      <c r="AI18" s="41"/>
      <c r="AJ18" s="30">
        <f>ROUND(10^(0.1*AF18),1)</f>
        <v>50118.7</v>
      </c>
      <c r="AK18" s="30"/>
      <c r="AL18" s="30"/>
      <c r="AM18" s="30"/>
      <c r="AN18" s="30"/>
      <c r="AO18" s="30"/>
      <c r="AP18" s="38"/>
      <c r="AQ18" s="38"/>
      <c r="AR18" s="38"/>
      <c r="AS18" s="38"/>
      <c r="AT18" s="38"/>
      <c r="AU18" s="38"/>
      <c r="AV18" s="38"/>
      <c r="AW18" s="38"/>
      <c r="AX18" s="38"/>
      <c r="AY18" s="39"/>
      <c r="AZ18" s="39"/>
      <c r="BA18" s="39"/>
      <c r="BB18" s="12"/>
    </row>
    <row r="19" spans="1:54" ht="15" customHeight="1" x14ac:dyDescent="0.25">
      <c r="A19" s="40">
        <f>N6</f>
        <v>53</v>
      </c>
      <c r="B19" s="40"/>
      <c r="C19" s="40"/>
      <c r="D19" s="40"/>
      <c r="E19" s="41">
        <f>A19+$B$10+$F$10+$H$10+$J$10</f>
        <v>53</v>
      </c>
      <c r="F19" s="41"/>
      <c r="G19" s="41"/>
      <c r="H19" s="41"/>
      <c r="I19" s="30">
        <f>ROUND(10^(0.1*E19),1)</f>
        <v>199526.2</v>
      </c>
      <c r="J19" s="30"/>
      <c r="K19" s="30"/>
      <c r="L19" s="30"/>
      <c r="M19" s="30"/>
      <c r="N19" s="30"/>
      <c r="O19" s="38"/>
      <c r="P19" s="38"/>
      <c r="Q19" s="38"/>
      <c r="R19" s="38"/>
      <c r="S19" s="38"/>
      <c r="T19" s="38"/>
      <c r="U19" s="38"/>
      <c r="V19" s="38"/>
      <c r="W19" s="38"/>
      <c r="X19" s="39"/>
      <c r="Y19" s="39"/>
      <c r="Z19" s="39"/>
      <c r="AB19" s="40">
        <f>AO6</f>
        <v>39</v>
      </c>
      <c r="AC19" s="40"/>
      <c r="AD19" s="40"/>
      <c r="AE19" s="40"/>
      <c r="AF19" s="41">
        <f>AB19+$B$10+$F$10+$H$10+$AK$10</f>
        <v>49</v>
      </c>
      <c r="AG19" s="41"/>
      <c r="AH19" s="41"/>
      <c r="AI19" s="41"/>
      <c r="AJ19" s="30">
        <f>ROUND(10^(0.1*AF19),1)</f>
        <v>79432.800000000003</v>
      </c>
      <c r="AK19" s="30"/>
      <c r="AL19" s="30"/>
      <c r="AM19" s="30"/>
      <c r="AN19" s="30"/>
      <c r="AO19" s="30"/>
      <c r="AP19" s="38"/>
      <c r="AQ19" s="38"/>
      <c r="AR19" s="38"/>
      <c r="AS19" s="38"/>
      <c r="AT19" s="38"/>
      <c r="AU19" s="38"/>
      <c r="AV19" s="38"/>
      <c r="AW19" s="38"/>
      <c r="AX19" s="38"/>
      <c r="AY19" s="39"/>
      <c r="AZ19" s="39"/>
      <c r="BA19" s="39"/>
      <c r="BB19" s="12"/>
    </row>
    <row r="20" spans="1:54" ht="15" customHeight="1" x14ac:dyDescent="0.25">
      <c r="A20" s="40">
        <f>P6</f>
        <v>56</v>
      </c>
      <c r="B20" s="40"/>
      <c r="C20" s="40"/>
      <c r="D20" s="40"/>
      <c r="E20" s="41">
        <f>A20+$B$10+$F$10+$H$10+$J$10</f>
        <v>56</v>
      </c>
      <c r="F20" s="41"/>
      <c r="G20" s="41"/>
      <c r="H20" s="41"/>
      <c r="I20" s="30">
        <f>ROUND(10^(0.1*E20),1)</f>
        <v>398107.2</v>
      </c>
      <c r="J20" s="30"/>
      <c r="K20" s="30"/>
      <c r="L20" s="30"/>
      <c r="M20" s="30"/>
      <c r="N20" s="30"/>
      <c r="O20" s="38"/>
      <c r="P20" s="38"/>
      <c r="Q20" s="38"/>
      <c r="R20" s="38"/>
      <c r="S20" s="38"/>
      <c r="T20" s="38"/>
      <c r="U20" s="38"/>
      <c r="V20" s="38"/>
      <c r="W20" s="38"/>
      <c r="X20" s="39"/>
      <c r="Y20" s="39"/>
      <c r="Z20" s="39"/>
      <c r="AB20" s="40">
        <f>AQ6</f>
        <v>42</v>
      </c>
      <c r="AC20" s="40"/>
      <c r="AD20" s="40"/>
      <c r="AE20" s="40"/>
      <c r="AF20" s="41">
        <f>AB20+$B$10+$F$10+$H$10+$AK$10</f>
        <v>52</v>
      </c>
      <c r="AG20" s="41"/>
      <c r="AH20" s="41"/>
      <c r="AI20" s="41"/>
      <c r="AJ20" s="30">
        <f>ROUND(10^(0.1*AF20),1)</f>
        <v>158489.29999999999</v>
      </c>
      <c r="AK20" s="30"/>
      <c r="AL20" s="30"/>
      <c r="AM20" s="30"/>
      <c r="AN20" s="30"/>
      <c r="AO20" s="30"/>
      <c r="AP20" s="38"/>
      <c r="AQ20" s="38"/>
      <c r="AR20" s="38"/>
      <c r="AS20" s="38"/>
      <c r="AT20" s="38"/>
      <c r="AU20" s="38"/>
      <c r="AV20" s="38"/>
      <c r="AW20" s="38"/>
      <c r="AX20" s="38"/>
      <c r="AY20" s="39"/>
      <c r="AZ20" s="39"/>
      <c r="BA20" s="39"/>
      <c r="BB20" s="12"/>
    </row>
    <row r="21" spans="1:54" ht="31.5" customHeight="1" x14ac:dyDescent="0.25">
      <c r="A21" s="27" t="s">
        <v>38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9"/>
      <c r="AB21" s="27" t="s">
        <v>38</v>
      </c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9"/>
      <c r="BB21" s="12"/>
    </row>
    <row r="22" spans="1:54" ht="89.25" customHeight="1" x14ac:dyDescent="0.25">
      <c r="A22" s="34" t="s">
        <v>26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5" t="s">
        <v>27</v>
      </c>
      <c r="P22" s="35"/>
      <c r="Q22" s="35"/>
      <c r="R22" s="35"/>
      <c r="S22" s="35" t="s">
        <v>37</v>
      </c>
      <c r="T22" s="35"/>
      <c r="U22" s="35"/>
      <c r="V22" s="35"/>
      <c r="W22" s="35" t="s">
        <v>28</v>
      </c>
      <c r="X22" s="35"/>
      <c r="Y22" s="35"/>
      <c r="Z22" s="35"/>
      <c r="AB22" s="34" t="s">
        <v>26</v>
      </c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5" t="s">
        <v>27</v>
      </c>
      <c r="AQ22" s="35"/>
      <c r="AR22" s="35"/>
      <c r="AS22" s="35"/>
      <c r="AT22" s="35" t="s">
        <v>37</v>
      </c>
      <c r="AU22" s="35"/>
      <c r="AV22" s="35"/>
      <c r="AW22" s="35"/>
      <c r="AX22" s="35" t="s">
        <v>28</v>
      </c>
      <c r="AY22" s="35"/>
      <c r="AZ22" s="35"/>
      <c r="BA22" s="35"/>
      <c r="BB22" s="12"/>
    </row>
    <row r="23" spans="1:54" ht="18" x14ac:dyDescent="0.25">
      <c r="A23" s="36" t="s">
        <v>29</v>
      </c>
      <c r="B23" s="36"/>
      <c r="C23" s="36" t="s">
        <v>30</v>
      </c>
      <c r="D23" s="36"/>
      <c r="E23" s="36"/>
      <c r="F23" s="36" t="s">
        <v>31</v>
      </c>
      <c r="G23" s="36"/>
      <c r="H23" s="36"/>
      <c r="I23" s="36" t="s">
        <v>32</v>
      </c>
      <c r="J23" s="36"/>
      <c r="K23" s="36"/>
      <c r="L23" s="37" t="s">
        <v>33</v>
      </c>
      <c r="M23" s="37"/>
      <c r="N23" s="37"/>
      <c r="O23" s="37" t="s">
        <v>34</v>
      </c>
      <c r="P23" s="37"/>
      <c r="Q23" s="37"/>
      <c r="R23" s="37"/>
      <c r="S23" s="37" t="s">
        <v>35</v>
      </c>
      <c r="T23" s="37"/>
      <c r="U23" s="37"/>
      <c r="V23" s="37"/>
      <c r="W23" s="37" t="s">
        <v>36</v>
      </c>
      <c r="X23" s="37"/>
      <c r="Y23" s="37"/>
      <c r="Z23" s="37"/>
      <c r="AB23" s="36" t="s">
        <v>29</v>
      </c>
      <c r="AC23" s="36"/>
      <c r="AD23" s="36" t="s">
        <v>30</v>
      </c>
      <c r="AE23" s="36"/>
      <c r="AF23" s="36"/>
      <c r="AG23" s="36" t="s">
        <v>31</v>
      </c>
      <c r="AH23" s="36"/>
      <c r="AI23" s="36"/>
      <c r="AJ23" s="36" t="s">
        <v>32</v>
      </c>
      <c r="AK23" s="36"/>
      <c r="AL23" s="36"/>
      <c r="AM23" s="37" t="s">
        <v>33</v>
      </c>
      <c r="AN23" s="37"/>
      <c r="AO23" s="37"/>
      <c r="AP23" s="37" t="s">
        <v>34</v>
      </c>
      <c r="AQ23" s="37"/>
      <c r="AR23" s="37"/>
      <c r="AS23" s="37"/>
      <c r="AT23" s="37" t="s">
        <v>35</v>
      </c>
      <c r="AU23" s="37"/>
      <c r="AV23" s="37"/>
      <c r="AW23" s="37"/>
      <c r="AX23" s="37" t="s">
        <v>36</v>
      </c>
      <c r="AY23" s="37"/>
      <c r="AZ23" s="37"/>
      <c r="BA23" s="37"/>
      <c r="BB23" s="12"/>
    </row>
    <row r="24" spans="1:54" ht="15.75" x14ac:dyDescent="0.25">
      <c r="A24" s="32">
        <f>E17-$X$17</f>
        <v>-2</v>
      </c>
      <c r="B24" s="32"/>
      <c r="C24" s="33">
        <f>A24^2</f>
        <v>4</v>
      </c>
      <c r="D24" s="33"/>
      <c r="E24" s="33"/>
      <c r="F24" s="32">
        <f>SUM(C24:E27)</f>
        <v>22</v>
      </c>
      <c r="G24" s="32"/>
      <c r="H24" s="32"/>
      <c r="I24" s="30">
        <f>J8*(J8-1)</f>
        <v>12</v>
      </c>
      <c r="J24" s="30"/>
      <c r="K24" s="30"/>
      <c r="L24" s="30">
        <f>ROUND((SQRT(F24/I24)),1)</f>
        <v>1.4</v>
      </c>
      <c r="M24" s="30"/>
      <c r="N24" s="30"/>
      <c r="O24" s="30">
        <f>ROUND(J5/SQRT(3),1)</f>
        <v>0.4</v>
      </c>
      <c r="P24" s="30"/>
      <c r="Q24" s="30"/>
      <c r="R24" s="30"/>
      <c r="S24" s="31">
        <f>ROUND(2*SQRT(L24^2+O24^2),1)</f>
        <v>2.9</v>
      </c>
      <c r="T24" s="31"/>
      <c r="U24" s="31"/>
      <c r="V24" s="31"/>
      <c r="W24" s="32">
        <f>X17+S24</f>
        <v>58.9</v>
      </c>
      <c r="X24" s="32"/>
      <c r="Y24" s="32"/>
      <c r="Z24" s="32"/>
      <c r="AB24" s="32">
        <f>AF17-$AY$17</f>
        <v>-4</v>
      </c>
      <c r="AC24" s="32"/>
      <c r="AD24" s="33">
        <f>AB24^2</f>
        <v>16</v>
      </c>
      <c r="AE24" s="33"/>
      <c r="AF24" s="33"/>
      <c r="AG24" s="32">
        <f>SUM(AD24:AF27)</f>
        <v>29</v>
      </c>
      <c r="AH24" s="32"/>
      <c r="AI24" s="32"/>
      <c r="AJ24" s="30">
        <f>AK8*(AK8-1)</f>
        <v>12</v>
      </c>
      <c r="AK24" s="30"/>
      <c r="AL24" s="30"/>
      <c r="AM24" s="30">
        <f>ROUND((SQRT(AG24/AJ24)),1)</f>
        <v>1.6</v>
      </c>
      <c r="AN24" s="30"/>
      <c r="AO24" s="30"/>
      <c r="AP24" s="30">
        <f>ROUND(AK5/SQRT(3),1)</f>
        <v>0.4</v>
      </c>
      <c r="AQ24" s="30"/>
      <c r="AR24" s="30"/>
      <c r="AS24" s="30"/>
      <c r="AT24" s="31">
        <f>ROUND(2*SQRT(AM24^2+AP24^2),1)</f>
        <v>3.3</v>
      </c>
      <c r="AU24" s="31"/>
      <c r="AV24" s="31"/>
      <c r="AW24" s="31"/>
      <c r="AX24" s="32">
        <f>AY17+AT24</f>
        <v>52.3</v>
      </c>
      <c r="AY24" s="32"/>
      <c r="AZ24" s="32"/>
      <c r="BA24" s="32"/>
      <c r="BB24" s="12"/>
    </row>
    <row r="25" spans="1:54" ht="15.75" x14ac:dyDescent="0.25">
      <c r="A25" s="32">
        <f t="shared" ref="A25:A27" si="0">E18-$X$17</f>
        <v>3</v>
      </c>
      <c r="B25" s="32"/>
      <c r="C25" s="33">
        <f t="shared" ref="C25:C27" si="1">A25^2</f>
        <v>9</v>
      </c>
      <c r="D25" s="33"/>
      <c r="E25" s="33"/>
      <c r="F25" s="32"/>
      <c r="G25" s="32"/>
      <c r="H25" s="32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1"/>
      <c r="T25" s="31"/>
      <c r="U25" s="31"/>
      <c r="V25" s="31"/>
      <c r="W25" s="32"/>
      <c r="X25" s="32"/>
      <c r="Y25" s="32"/>
      <c r="Z25" s="32"/>
      <c r="AB25" s="32">
        <f t="shared" ref="AB25:AB27" si="2">AF18-$AY$17</f>
        <v>-2</v>
      </c>
      <c r="AC25" s="32"/>
      <c r="AD25" s="33">
        <f t="shared" ref="AD25:AD27" si="3">AB25^2</f>
        <v>4</v>
      </c>
      <c r="AE25" s="33"/>
      <c r="AF25" s="33"/>
      <c r="AG25" s="32"/>
      <c r="AH25" s="32"/>
      <c r="AI25" s="32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1"/>
      <c r="AU25" s="31"/>
      <c r="AV25" s="31"/>
      <c r="AW25" s="31"/>
      <c r="AX25" s="32"/>
      <c r="AY25" s="32"/>
      <c r="AZ25" s="32"/>
      <c r="BA25" s="32"/>
      <c r="BB25" s="12"/>
    </row>
    <row r="26" spans="1:54" ht="15.75" x14ac:dyDescent="0.25">
      <c r="A26" s="32">
        <f t="shared" si="0"/>
        <v>-3</v>
      </c>
      <c r="B26" s="32"/>
      <c r="C26" s="33">
        <f t="shared" si="1"/>
        <v>9</v>
      </c>
      <c r="D26" s="33"/>
      <c r="E26" s="33"/>
      <c r="F26" s="32"/>
      <c r="G26" s="32"/>
      <c r="H26" s="32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1"/>
      <c r="T26" s="31"/>
      <c r="U26" s="31"/>
      <c r="V26" s="31"/>
      <c r="W26" s="32"/>
      <c r="X26" s="32"/>
      <c r="Y26" s="32"/>
      <c r="Z26" s="32"/>
      <c r="AB26" s="32">
        <f t="shared" si="2"/>
        <v>0</v>
      </c>
      <c r="AC26" s="32"/>
      <c r="AD26" s="33">
        <f t="shared" si="3"/>
        <v>0</v>
      </c>
      <c r="AE26" s="33"/>
      <c r="AF26" s="33"/>
      <c r="AG26" s="32"/>
      <c r="AH26" s="32"/>
      <c r="AI26" s="32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1"/>
      <c r="AU26" s="31"/>
      <c r="AV26" s="31"/>
      <c r="AW26" s="31"/>
      <c r="AX26" s="32"/>
      <c r="AY26" s="32"/>
      <c r="AZ26" s="32"/>
      <c r="BA26" s="32"/>
      <c r="BB26" s="12"/>
    </row>
    <row r="27" spans="1:54" ht="15.75" x14ac:dyDescent="0.25">
      <c r="A27" s="32">
        <f t="shared" si="0"/>
        <v>0</v>
      </c>
      <c r="B27" s="32"/>
      <c r="C27" s="33">
        <f t="shared" si="1"/>
        <v>0</v>
      </c>
      <c r="D27" s="33"/>
      <c r="E27" s="33"/>
      <c r="F27" s="32"/>
      <c r="G27" s="32"/>
      <c r="H27" s="32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1"/>
      <c r="T27" s="31"/>
      <c r="U27" s="31"/>
      <c r="V27" s="31"/>
      <c r="W27" s="32"/>
      <c r="X27" s="32"/>
      <c r="Y27" s="32"/>
      <c r="Z27" s="32"/>
      <c r="AB27" s="32">
        <f t="shared" si="2"/>
        <v>3</v>
      </c>
      <c r="AC27" s="32"/>
      <c r="AD27" s="33">
        <f t="shared" si="3"/>
        <v>9</v>
      </c>
      <c r="AE27" s="33"/>
      <c r="AF27" s="33"/>
      <c r="AG27" s="32"/>
      <c r="AH27" s="32"/>
      <c r="AI27" s="32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1"/>
      <c r="AU27" s="31"/>
      <c r="AV27" s="31"/>
      <c r="AW27" s="31"/>
      <c r="AX27" s="32"/>
      <c r="AY27" s="32"/>
      <c r="AZ27" s="32"/>
      <c r="BA27" s="32"/>
      <c r="BB27" s="12"/>
    </row>
    <row r="28" spans="1:54" ht="39" customHeight="1" x14ac:dyDescent="0.25">
      <c r="AB28" s="4"/>
      <c r="AC28" s="4"/>
      <c r="AD28" s="4"/>
      <c r="AE28" s="4"/>
      <c r="AF28" s="4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</row>
    <row r="29" spans="1:54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4"/>
      <c r="AC29" s="4"/>
      <c r="AD29" s="4"/>
      <c r="AE29" s="4"/>
      <c r="AF29" s="4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</row>
    <row r="30" spans="1:54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4"/>
      <c r="AC30" s="4"/>
      <c r="AD30" s="4"/>
      <c r="AE30" s="4"/>
      <c r="AF30" s="4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</row>
    <row r="31" spans="1:54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</row>
    <row r="32" spans="1:54" x14ac:dyDescent="0.25"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</row>
    <row r="33" spans="1:54" x14ac:dyDescent="0.25">
      <c r="AB33" s="12"/>
      <c r="AC33" s="12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</row>
    <row r="34" spans="1:54" x14ac:dyDescent="0.25">
      <c r="AB34" s="12"/>
      <c r="AC34" s="12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</row>
    <row r="35" spans="1:54" ht="42" customHeight="1" x14ac:dyDescent="0.25">
      <c r="AB35" s="12"/>
      <c r="AC35" s="12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</row>
    <row r="36" spans="1:54" x14ac:dyDescent="0.25">
      <c r="AB36" s="12"/>
      <c r="AC36" s="12"/>
      <c r="AD36" s="13"/>
      <c r="AE36" s="13"/>
      <c r="AF36" s="13"/>
      <c r="AG36" s="13"/>
      <c r="AH36" s="13"/>
      <c r="AI36" s="13"/>
      <c r="AJ36" s="13"/>
      <c r="AK36" s="13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</row>
    <row r="37" spans="1:54" x14ac:dyDescent="0.25">
      <c r="AB37" s="12"/>
      <c r="AC37" s="12"/>
      <c r="AD37" s="13"/>
      <c r="AE37" s="13"/>
      <c r="AF37" s="13"/>
      <c r="AG37" s="13"/>
      <c r="AH37" s="13"/>
      <c r="AI37" s="13"/>
      <c r="AJ37" s="13"/>
      <c r="AK37" s="13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</row>
    <row r="38" spans="1:54" x14ac:dyDescent="0.25">
      <c r="AB38" s="12"/>
      <c r="AC38" s="12"/>
      <c r="AD38" s="13"/>
      <c r="AE38" s="13"/>
      <c r="AF38" s="13"/>
      <c r="AG38" s="13"/>
      <c r="AH38" s="13"/>
      <c r="AI38" s="13"/>
      <c r="AJ38" s="13"/>
      <c r="AK38" s="13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4"/>
      <c r="AY38" s="14"/>
      <c r="AZ38" s="14"/>
      <c r="BA38" s="14"/>
      <c r="BB38" s="14"/>
    </row>
    <row r="39" spans="1:5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AB39" s="12"/>
      <c r="AC39" s="12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14"/>
      <c r="AY39" s="14"/>
      <c r="AZ39" s="14"/>
      <c r="BA39" s="14"/>
      <c r="BB39" s="14"/>
    </row>
    <row r="40" spans="1:54" ht="1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AB40" s="12"/>
      <c r="AC40" s="12"/>
      <c r="AD40" s="16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1"/>
      <c r="AY40" s="11"/>
      <c r="AZ40" s="11"/>
      <c r="BA40" s="11"/>
      <c r="BB40" s="11"/>
    </row>
    <row r="41" spans="1:54" ht="1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AB41" s="12"/>
      <c r="AC41" s="12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1"/>
      <c r="AY41" s="11"/>
      <c r="AZ41" s="11"/>
      <c r="BA41" s="11"/>
      <c r="BB41" s="11"/>
    </row>
    <row r="42" spans="1:54" x14ac:dyDescent="0.25">
      <c r="AB42" s="12"/>
      <c r="AC42" s="12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</row>
    <row r="43" spans="1:54" x14ac:dyDescent="0.25">
      <c r="AB43" s="12"/>
      <c r="AC43" s="12"/>
      <c r="AD43" s="4"/>
      <c r="AE43" s="4"/>
      <c r="AF43" s="4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4"/>
      <c r="BB43" s="4"/>
    </row>
    <row r="44" spans="1:54" ht="15" customHeight="1" x14ac:dyDescent="0.25">
      <c r="AB44" s="12"/>
      <c r="AC44" s="12"/>
      <c r="AD44" s="4"/>
      <c r="AE44" s="12"/>
      <c r="AF44" s="12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2"/>
      <c r="BA44" s="12"/>
      <c r="BB44" s="4"/>
    </row>
    <row r="45" spans="1:54" x14ac:dyDescent="0.25">
      <c r="AB45" s="12"/>
      <c r="AC45" s="12"/>
      <c r="AD45" s="4"/>
      <c r="AE45" s="12"/>
      <c r="AF45" s="12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2"/>
      <c r="BA45" s="12"/>
      <c r="BB45" s="4"/>
    </row>
    <row r="46" spans="1:54" ht="15" customHeight="1" x14ac:dyDescent="0.25">
      <c r="AB46" s="12"/>
      <c r="AC46" s="12"/>
      <c r="AD46" s="4"/>
      <c r="AE46" s="12"/>
      <c r="AF46" s="12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12"/>
      <c r="BA46" s="12"/>
      <c r="BB46" s="4"/>
    </row>
    <row r="47" spans="1:54" ht="15" customHeight="1" x14ac:dyDescent="0.25">
      <c r="AB47" s="12"/>
      <c r="AC47" s="12"/>
      <c r="AD47" s="4"/>
      <c r="AE47" s="12"/>
      <c r="AF47" s="12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12"/>
      <c r="BA47" s="12"/>
      <c r="BB47" s="4"/>
    </row>
    <row r="48" spans="1:54" ht="15" customHeight="1" x14ac:dyDescent="0.25">
      <c r="AB48" s="12"/>
      <c r="AC48" s="12"/>
      <c r="AD48" s="4"/>
      <c r="AE48" s="12"/>
      <c r="AF48" s="12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12"/>
      <c r="BA48" s="12"/>
      <c r="BB48" s="4"/>
    </row>
    <row r="49" spans="28:54" x14ac:dyDescent="0.25"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</row>
    <row r="50" spans="28:54" x14ac:dyDescent="0.25"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</row>
    <row r="51" spans="28:54" x14ac:dyDescent="0.25"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</row>
    <row r="52" spans="28:54" x14ac:dyDescent="0.25"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</row>
    <row r="53" spans="28:54" ht="15" customHeight="1" x14ac:dyDescent="0.25"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</row>
    <row r="54" spans="28:54" x14ac:dyDescent="0.25"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</row>
    <row r="55" spans="28:54" ht="18.75" customHeight="1" x14ac:dyDescent="0.25"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</row>
    <row r="56" spans="28:54" ht="15" customHeight="1" x14ac:dyDescent="0.25"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</row>
    <row r="57" spans="28:54" x14ac:dyDescent="0.25"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</row>
    <row r="58" spans="28:54" x14ac:dyDescent="0.25"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</row>
    <row r="59" spans="28:54" x14ac:dyDescent="0.25"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</row>
    <row r="60" spans="28:54" x14ac:dyDescent="0.25"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</row>
    <row r="61" spans="28:54" ht="15" customHeight="1" x14ac:dyDescent="0.25"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</row>
    <row r="62" spans="28:54" x14ac:dyDescent="0.25"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</row>
    <row r="63" spans="28:54" x14ac:dyDescent="0.25"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</row>
    <row r="64" spans="28:54" x14ac:dyDescent="0.25"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</row>
    <row r="65" spans="28:54" x14ac:dyDescent="0.25"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</row>
    <row r="66" spans="28:54" x14ac:dyDescent="0.25"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</row>
    <row r="67" spans="28:54" x14ac:dyDescent="0.25"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</row>
    <row r="68" spans="28:54" x14ac:dyDescent="0.25"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</row>
    <row r="69" spans="28:54" x14ac:dyDescent="0.25"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</row>
    <row r="70" spans="28:54" x14ac:dyDescent="0.25"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</row>
    <row r="71" spans="28:54" x14ac:dyDescent="0.25"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</row>
    <row r="72" spans="28:54" x14ac:dyDescent="0.25"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</row>
    <row r="73" spans="28:54" x14ac:dyDescent="0.25"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</row>
    <row r="74" spans="28:54" x14ac:dyDescent="0.25"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</row>
    <row r="75" spans="28:54" x14ac:dyDescent="0.25"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</row>
  </sheetData>
  <mergeCells count="149">
    <mergeCell ref="A19:D19"/>
    <mergeCell ref="A20:D20"/>
    <mergeCell ref="A23:B23"/>
    <mergeCell ref="J5:K5"/>
    <mergeCell ref="K11:Z11"/>
    <mergeCell ref="K10:Y10"/>
    <mergeCell ref="A1:Y2"/>
    <mergeCell ref="A4:I4"/>
    <mergeCell ref="J4:Y4"/>
    <mergeCell ref="A5:I5"/>
    <mergeCell ref="R6:S7"/>
    <mergeCell ref="T6:U7"/>
    <mergeCell ref="V6:W7"/>
    <mergeCell ref="X6:Y7"/>
    <mergeCell ref="A8:I8"/>
    <mergeCell ref="J8:K8"/>
    <mergeCell ref="A6:I7"/>
    <mergeCell ref="J6:K7"/>
    <mergeCell ref="L6:M7"/>
    <mergeCell ref="N6:O7"/>
    <mergeCell ref="P6:Q7"/>
    <mergeCell ref="I17:K17"/>
    <mergeCell ref="I18:K18"/>
    <mergeCell ref="I19:K19"/>
    <mergeCell ref="I20:K20"/>
    <mergeCell ref="R15:T16"/>
    <mergeCell ref="R17:T20"/>
    <mergeCell ref="E13:H15"/>
    <mergeCell ref="E16:H16"/>
    <mergeCell ref="E17:H17"/>
    <mergeCell ref="E18:H18"/>
    <mergeCell ref="E19:H19"/>
    <mergeCell ref="E20:H20"/>
    <mergeCell ref="I15:K16"/>
    <mergeCell ref="A24:B24"/>
    <mergeCell ref="A25:B25"/>
    <mergeCell ref="A26:B26"/>
    <mergeCell ref="A27:B27"/>
    <mergeCell ref="A12:Z12"/>
    <mergeCell ref="W22:Z22"/>
    <mergeCell ref="W23:Z23"/>
    <mergeCell ref="S22:V22"/>
    <mergeCell ref="S23:V23"/>
    <mergeCell ref="O22:R22"/>
    <mergeCell ref="O23:R23"/>
    <mergeCell ref="A22:N22"/>
    <mergeCell ref="L23:N23"/>
    <mergeCell ref="I23:K23"/>
    <mergeCell ref="A13:D14"/>
    <mergeCell ref="A15:D15"/>
    <mergeCell ref="A16:D16"/>
    <mergeCell ref="A17:D17"/>
    <mergeCell ref="A18:D18"/>
    <mergeCell ref="U15:W16"/>
    <mergeCell ref="U17:W20"/>
    <mergeCell ref="X15:Z16"/>
    <mergeCell ref="X17:Z20"/>
    <mergeCell ref="I13:Z14"/>
    <mergeCell ref="AB1:AZ2"/>
    <mergeCell ref="AB4:AJ4"/>
    <mergeCell ref="AK4:AZ4"/>
    <mergeCell ref="AB5:AJ5"/>
    <mergeCell ref="AK5:AL5"/>
    <mergeCell ref="F23:H23"/>
    <mergeCell ref="F24:H27"/>
    <mergeCell ref="C23:E23"/>
    <mergeCell ref="C24:E24"/>
    <mergeCell ref="C25:E25"/>
    <mergeCell ref="C26:E26"/>
    <mergeCell ref="C27:E27"/>
    <mergeCell ref="S24:V27"/>
    <mergeCell ref="O24:R27"/>
    <mergeCell ref="L24:N27"/>
    <mergeCell ref="I24:K27"/>
    <mergeCell ref="L15:N16"/>
    <mergeCell ref="L17:N20"/>
    <mergeCell ref="O15:Q16"/>
    <mergeCell ref="O17:Q20"/>
    <mergeCell ref="W24:Z27"/>
    <mergeCell ref="AB17:AE17"/>
    <mergeCell ref="AF17:AI17"/>
    <mergeCell ref="AJ17:AL17"/>
    <mergeCell ref="AS6:AT7"/>
    <mergeCell ref="AU6:AV7"/>
    <mergeCell ref="AW6:AX7"/>
    <mergeCell ref="AY6:AZ7"/>
    <mergeCell ref="AB8:AJ8"/>
    <mergeCell ref="AK8:AL8"/>
    <mergeCell ref="AB6:AJ7"/>
    <mergeCell ref="AK6:AL7"/>
    <mergeCell ref="AM6:AN7"/>
    <mergeCell ref="AO6:AP7"/>
    <mergeCell ref="AQ6:AR7"/>
    <mergeCell ref="AL10:BA10"/>
    <mergeCell ref="AB12:BA12"/>
    <mergeCell ref="AB13:AE14"/>
    <mergeCell ref="AF13:AI15"/>
    <mergeCell ref="AJ13:BA14"/>
    <mergeCell ref="AB15:AE15"/>
    <mergeCell ref="AJ15:AL16"/>
    <mergeCell ref="AM15:AO16"/>
    <mergeCell ref="AP15:AR16"/>
    <mergeCell ref="AS15:AU16"/>
    <mergeCell ref="AV15:AX16"/>
    <mergeCell ref="AY15:BA16"/>
    <mergeCell ref="AB16:AE16"/>
    <mergeCell ref="AF16:AI16"/>
    <mergeCell ref="AM23:AO23"/>
    <mergeCell ref="AP23:AS23"/>
    <mergeCell ref="AT23:AW23"/>
    <mergeCell ref="AX23:BA23"/>
    <mergeCell ref="AP17:AR20"/>
    <mergeCell ref="AS17:AU20"/>
    <mergeCell ref="AV17:AX20"/>
    <mergeCell ref="AY17:BA20"/>
    <mergeCell ref="AB18:AE18"/>
    <mergeCell ref="AF18:AI18"/>
    <mergeCell ref="AJ18:AL18"/>
    <mergeCell ref="AB19:AE19"/>
    <mergeCell ref="AF19:AI19"/>
    <mergeCell ref="AJ19:AL19"/>
    <mergeCell ref="AB20:AE20"/>
    <mergeCell ref="AF20:AI20"/>
    <mergeCell ref="AJ20:AL20"/>
    <mergeCell ref="AM17:AO20"/>
    <mergeCell ref="A21:Z21"/>
    <mergeCell ref="AB21:BA21"/>
    <mergeCell ref="AP24:AS27"/>
    <mergeCell ref="AT24:AW27"/>
    <mergeCell ref="AX24:BA27"/>
    <mergeCell ref="AB25:AC25"/>
    <mergeCell ref="AD25:AF25"/>
    <mergeCell ref="AB26:AC26"/>
    <mergeCell ref="AD26:AF26"/>
    <mergeCell ref="AB27:AC27"/>
    <mergeCell ref="AD27:AF27"/>
    <mergeCell ref="AB24:AC24"/>
    <mergeCell ref="AD24:AF24"/>
    <mergeCell ref="AG24:AI27"/>
    <mergeCell ref="AJ24:AL27"/>
    <mergeCell ref="AM24:AO27"/>
    <mergeCell ref="AB22:AO22"/>
    <mergeCell ref="AP22:AS22"/>
    <mergeCell ref="AT22:AW22"/>
    <mergeCell ref="AX22:BA22"/>
    <mergeCell ref="AB23:AC23"/>
    <mergeCell ref="AD23:AF23"/>
    <mergeCell ref="AG23:AI23"/>
    <mergeCell ref="AJ23:AL23"/>
  </mergeCells>
  <pageMargins left="0.51181102362204722" right="0.39370078740157483" top="0.74803149606299213" bottom="0.35433070866141736" header="0" footer="0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55" r:id="rId4">
          <objectPr defaultSize="0" r:id="rId5">
            <anchor moveWithCells="1" sizeWithCells="1">
              <from>
                <xdr:col>43</xdr:col>
                <xdr:colOff>133350</xdr:colOff>
                <xdr:row>37</xdr:row>
                <xdr:rowOff>9525</xdr:rowOff>
              </from>
              <to>
                <xdr:col>48</xdr:col>
                <xdr:colOff>104775</xdr:colOff>
                <xdr:row>38</xdr:row>
                <xdr:rowOff>57150</xdr:rowOff>
              </to>
            </anchor>
          </objectPr>
        </oleObject>
      </mc:Choice>
      <mc:Fallback>
        <oleObject progId="Equation.3" shapeId="2055" r:id="rId4"/>
      </mc:Fallback>
    </mc:AlternateContent>
    <mc:AlternateContent xmlns:mc="http://schemas.openxmlformats.org/markup-compatibility/2006">
      <mc:Choice Requires="x14">
        <oleObject progId="Equation.3" shapeId="2057" r:id="rId6">
          <objectPr defaultSize="0" r:id="rId7">
            <anchor moveWithCells="1">
              <from>
                <xdr:col>49</xdr:col>
                <xdr:colOff>76200</xdr:colOff>
                <xdr:row>37</xdr:row>
                <xdr:rowOff>9525</xdr:rowOff>
              </from>
              <to>
                <xdr:col>54</xdr:col>
                <xdr:colOff>66675</xdr:colOff>
                <xdr:row>39</xdr:row>
                <xdr:rowOff>123825</xdr:rowOff>
              </to>
            </anchor>
          </objectPr>
        </oleObject>
      </mc:Choice>
      <mc:Fallback>
        <oleObject progId="Equation.3" shapeId="2057" r:id="rId6"/>
      </mc:Fallback>
    </mc:AlternateContent>
    <mc:AlternateContent xmlns:mc="http://schemas.openxmlformats.org/markup-compatibility/2006">
      <mc:Choice Requires="x14">
        <oleObject progId="Equation.3" shapeId="2062" r:id="rId8">
          <objectPr defaultSize="0" autoPict="0" r:id="rId9">
            <anchor moveWithCells="1">
              <from>
                <xdr:col>10</xdr:col>
                <xdr:colOff>38100</xdr:colOff>
                <xdr:row>12</xdr:row>
                <xdr:rowOff>85725</xdr:rowOff>
              </from>
              <to>
                <xdr:col>21</xdr:col>
                <xdr:colOff>104775</xdr:colOff>
                <xdr:row>14</xdr:row>
                <xdr:rowOff>19050</xdr:rowOff>
              </to>
            </anchor>
          </objectPr>
        </oleObject>
      </mc:Choice>
      <mc:Fallback>
        <oleObject progId="Equation.3" shapeId="2062" r:id="rId8"/>
      </mc:Fallback>
    </mc:AlternateContent>
    <mc:AlternateContent xmlns:mc="http://schemas.openxmlformats.org/markup-compatibility/2006">
      <mc:Choice Requires="x14">
        <oleObject progId="Equation.3" shapeId="2064" r:id="rId10">
          <objectPr defaultSize="0" autoPict="0" r:id="rId11">
            <anchor moveWithCells="1">
              <from>
                <xdr:col>37</xdr:col>
                <xdr:colOff>38100</xdr:colOff>
                <xdr:row>12</xdr:row>
                <xdr:rowOff>85725</xdr:rowOff>
              </from>
              <to>
                <xdr:col>48</xdr:col>
                <xdr:colOff>0</xdr:colOff>
                <xdr:row>14</xdr:row>
                <xdr:rowOff>19050</xdr:rowOff>
              </to>
            </anchor>
          </objectPr>
        </oleObject>
      </mc:Choice>
      <mc:Fallback>
        <oleObject progId="Equation.3" shapeId="2064" r:id="rId10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шум в СЗЗ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2022-09-07T21:06:13Z</dcterms:modified>
</cp:coreProperties>
</file>