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8168CEE2-292C-4606-A161-F26C808F3E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8" i="1"/>
  <c r="E10" i="1"/>
  <c r="E12" i="1"/>
  <c r="E14" i="1"/>
  <c r="E16" i="1"/>
  <c r="E18" i="1"/>
  <c r="E20" i="1"/>
  <c r="E22" i="1"/>
  <c r="E24" i="1"/>
  <c r="D8" i="1"/>
  <c r="D10" i="1"/>
  <c r="H10" i="1" s="1"/>
  <c r="I10" i="1" s="1"/>
  <c r="J10" i="1" s="1"/>
  <c r="F10" i="1" s="1"/>
  <c r="D12" i="1"/>
  <c r="D14" i="1"/>
  <c r="H14" i="1" s="1"/>
  <c r="I14" i="1" s="1"/>
  <c r="J14" i="1" s="1"/>
  <c r="F14" i="1" s="1"/>
  <c r="D16" i="1"/>
  <c r="D18" i="1"/>
  <c r="D20" i="1"/>
  <c r="D22" i="1"/>
  <c r="D24" i="1"/>
  <c r="E6" i="1"/>
  <c r="D6" i="1"/>
  <c r="H18" i="1"/>
  <c r="I18" i="1" s="1"/>
  <c r="J18" i="1" s="1"/>
  <c r="H22" i="1"/>
  <c r="I22" i="1" s="1"/>
  <c r="J22" i="1" s="1"/>
  <c r="F22" i="1" s="1"/>
  <c r="H8" i="1" l="1"/>
  <c r="H6" i="1"/>
  <c r="I6" i="1" s="1"/>
  <c r="J6" i="1" s="1"/>
  <c r="F6" i="1" s="1"/>
  <c r="J26" i="1" s="1"/>
  <c r="K26" i="1" s="1"/>
  <c r="D28" i="1" s="1"/>
  <c r="D34" i="1" s="1"/>
  <c r="I8" i="1"/>
  <c r="J8" i="1" s="1"/>
  <c r="F8" i="1" s="1"/>
  <c r="H24" i="1"/>
  <c r="I24" i="1" s="1"/>
  <c r="J24" i="1" s="1"/>
  <c r="F24" i="1" s="1"/>
  <c r="H20" i="1"/>
  <c r="I20" i="1" s="1"/>
  <c r="J20" i="1" s="1"/>
  <c r="F20" i="1" s="1"/>
  <c r="H16" i="1"/>
  <c r="I16" i="1" s="1"/>
  <c r="J16" i="1" s="1"/>
  <c r="F16" i="1" s="1"/>
  <c r="H12" i="1"/>
  <c r="I12" i="1" s="1"/>
  <c r="J12" i="1" s="1"/>
  <c r="F12" i="1" s="1"/>
</calcChain>
</file>

<file path=xl/sharedStrings.xml><?xml version="1.0" encoding="utf-8"?>
<sst xmlns="http://schemas.openxmlformats.org/spreadsheetml/2006/main" count="6" uniqueCount="6">
  <si>
    <t xml:space="preserve">Пример расчета для случая подсчета аэробной мезофильной флоры в молотом курином мясе </t>
  </si>
  <si>
    <t>i</t>
  </si>
  <si>
    <r>
      <t>X</t>
    </r>
    <r>
      <rPr>
        <i/>
        <vertAlign val="subscript"/>
        <sz val="11"/>
        <color theme="1"/>
        <rFont val="Calibri"/>
        <family val="2"/>
        <charset val="204"/>
        <scheme val="minor"/>
      </rPr>
      <t>iA</t>
    </r>
  </si>
  <si>
    <r>
      <t>X</t>
    </r>
    <r>
      <rPr>
        <i/>
        <vertAlign val="subscript"/>
        <sz val="11"/>
        <color theme="1"/>
        <rFont val="Calibri"/>
        <family val="2"/>
        <charset val="204"/>
        <scheme val="minor"/>
      </rPr>
      <t>iB</t>
    </r>
  </si>
  <si>
    <t>=</t>
  </si>
  <si>
    <t xml:space="preserve">       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</si>
</sst>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104775</xdr:colOff>
      <xdr:row>7</xdr:row>
      <xdr:rowOff>19050</xdr:rowOff>
    </xdr:to>
    <xdr:sp macro="" textlink="">
      <xdr:nvSpPr>
        <xdr:cNvPr id="1104" name="AutoShape 80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352425" y="1152525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104775</xdr:colOff>
      <xdr:row>7</xdr:row>
      <xdr:rowOff>19050</xdr:rowOff>
    </xdr:to>
    <xdr:sp macro="" textlink="">
      <xdr:nvSpPr>
        <xdr:cNvPr id="1103" name="AutoShape 79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962025" y="1152525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104775</xdr:colOff>
      <xdr:row>9</xdr:row>
      <xdr:rowOff>19050</xdr:rowOff>
    </xdr:to>
    <xdr:sp macro="" textlink="">
      <xdr:nvSpPr>
        <xdr:cNvPr id="1102" name="AutoShape 78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352425" y="1543050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9</xdr:row>
      <xdr:rowOff>19050</xdr:rowOff>
    </xdr:to>
    <xdr:sp macro="" textlink="">
      <xdr:nvSpPr>
        <xdr:cNvPr id="1101" name="AutoShape 77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962025" y="1543050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104775</xdr:colOff>
      <xdr:row>11</xdr:row>
      <xdr:rowOff>19050</xdr:rowOff>
    </xdr:to>
    <xdr:sp macro="" textlink="">
      <xdr:nvSpPr>
        <xdr:cNvPr id="1100" name="AutoShape 76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352425" y="1933575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11</xdr:row>
      <xdr:rowOff>19050</xdr:rowOff>
    </xdr:to>
    <xdr:sp macro="" textlink="">
      <xdr:nvSpPr>
        <xdr:cNvPr id="1099" name="AutoShape 75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962025" y="1933575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104775</xdr:colOff>
      <xdr:row>13</xdr:row>
      <xdr:rowOff>19050</xdr:rowOff>
    </xdr:to>
    <xdr:sp macro="" textlink="">
      <xdr:nvSpPr>
        <xdr:cNvPr id="1098" name="AutoShape 74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352425" y="2324100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104775</xdr:colOff>
      <xdr:row>13</xdr:row>
      <xdr:rowOff>19050</xdr:rowOff>
    </xdr:to>
    <xdr:sp macro="" textlink="">
      <xdr:nvSpPr>
        <xdr:cNvPr id="1097" name="AutoShape 73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962025" y="2324100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1096" name="AutoShape 72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352425" y="2714625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104775</xdr:colOff>
      <xdr:row>15</xdr:row>
      <xdr:rowOff>19050</xdr:rowOff>
    </xdr:to>
    <xdr:sp macro="" textlink="">
      <xdr:nvSpPr>
        <xdr:cNvPr id="1095" name="AutoShape 71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962025" y="2714625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104775</xdr:colOff>
      <xdr:row>17</xdr:row>
      <xdr:rowOff>19050</xdr:rowOff>
    </xdr:to>
    <xdr:sp macro="" textlink="">
      <xdr:nvSpPr>
        <xdr:cNvPr id="1094" name="AutoShape 70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352425" y="3105150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104775</xdr:colOff>
      <xdr:row>17</xdr:row>
      <xdr:rowOff>19050</xdr:rowOff>
    </xdr:to>
    <xdr:sp macro="" textlink="">
      <xdr:nvSpPr>
        <xdr:cNvPr id="1093" name="AutoShape 69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62025" y="3105150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104775</xdr:colOff>
      <xdr:row>19</xdr:row>
      <xdr:rowOff>19050</xdr:rowOff>
    </xdr:to>
    <xdr:sp macro="" textlink="">
      <xdr:nvSpPr>
        <xdr:cNvPr id="1092" name="AutoShape 68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352425" y="3495675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104775</xdr:colOff>
      <xdr:row>19</xdr:row>
      <xdr:rowOff>19050</xdr:rowOff>
    </xdr:to>
    <xdr:sp macro="" textlink="">
      <xdr:nvSpPr>
        <xdr:cNvPr id="1091" name="AutoShape 67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962025" y="3495675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104775</xdr:colOff>
      <xdr:row>21</xdr:row>
      <xdr:rowOff>19050</xdr:rowOff>
    </xdr:to>
    <xdr:sp macro="" textlink="">
      <xdr:nvSpPr>
        <xdr:cNvPr id="1090" name="AutoShape 66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352425" y="3886200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104775</xdr:colOff>
      <xdr:row>21</xdr:row>
      <xdr:rowOff>19050</xdr:rowOff>
    </xdr:to>
    <xdr:sp macro="" textlink="">
      <xdr:nvSpPr>
        <xdr:cNvPr id="1089" name="AutoShape 65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962025" y="3886200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104775</xdr:colOff>
      <xdr:row>23</xdr:row>
      <xdr:rowOff>19050</xdr:rowOff>
    </xdr:to>
    <xdr:sp macro="" textlink="">
      <xdr:nvSpPr>
        <xdr:cNvPr id="1088" name="AutoShape 64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352425" y="4276725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104775</xdr:colOff>
      <xdr:row>23</xdr:row>
      <xdr:rowOff>19050</xdr:rowOff>
    </xdr:to>
    <xdr:sp macro="" textlink="">
      <xdr:nvSpPr>
        <xdr:cNvPr id="1087" name="AutoShape 63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962025" y="4276725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104775</xdr:colOff>
      <xdr:row>25</xdr:row>
      <xdr:rowOff>19050</xdr:rowOff>
    </xdr:to>
    <xdr:sp macro="" textlink="">
      <xdr:nvSpPr>
        <xdr:cNvPr id="1086" name="AutoShape 62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352425" y="4667250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25</xdr:row>
      <xdr:rowOff>19050</xdr:rowOff>
    </xdr:to>
    <xdr:sp macro="" textlink="">
      <xdr:nvSpPr>
        <xdr:cNvPr id="1085" name="AutoShape 61" descr="ГОСТ Р 54502-2011/ISO/TS 19036:2006 Микробиология пищевых продуктов и кормов для животных. Руководство по оценке неопределенности измерений при количественных определениях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962025" y="4667250"/>
          <a:ext cx="1047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85725</xdr:rowOff>
        </xdr:from>
        <xdr:to>
          <xdr:col>3</xdr:col>
          <xdr:colOff>981075</xdr:colOff>
          <xdr:row>4</xdr:row>
          <xdr:rowOff>314325</xdr:rowOff>
        </xdr:to>
        <xdr:sp macro="" textlink="">
          <xdr:nvSpPr>
            <xdr:cNvPr id="1105" name="Object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47625</xdr:rowOff>
        </xdr:from>
        <xdr:to>
          <xdr:col>4</xdr:col>
          <xdr:colOff>981075</xdr:colOff>
          <xdr:row>4</xdr:row>
          <xdr:rowOff>333375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152400</xdr:rowOff>
        </xdr:from>
        <xdr:to>
          <xdr:col>5</xdr:col>
          <xdr:colOff>1219200</xdr:colOff>
          <xdr:row>4</xdr:row>
          <xdr:rowOff>466725</xdr:rowOff>
        </xdr:to>
        <xdr:sp macro="" textlink="">
          <xdr:nvSpPr>
            <xdr:cNvPr id="1107" name="Object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161925</xdr:rowOff>
        </xdr:from>
        <xdr:to>
          <xdr:col>2</xdr:col>
          <xdr:colOff>809625</xdr:colOff>
          <xdr:row>29</xdr:row>
          <xdr:rowOff>152400</xdr:rowOff>
        </xdr:to>
        <xdr:sp macro="" textlink="">
          <xdr:nvSpPr>
            <xdr:cNvPr id="1108" name="Object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133350</xdr:rowOff>
        </xdr:from>
        <xdr:to>
          <xdr:col>1</xdr:col>
          <xdr:colOff>104775</xdr:colOff>
          <xdr:row>32</xdr:row>
          <xdr:rowOff>9525</xdr:rowOff>
        </xdr:to>
        <xdr:sp macro="" textlink="">
          <xdr:nvSpPr>
            <xdr:cNvPr id="1110" name="Object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161925</xdr:rowOff>
        </xdr:from>
        <xdr:to>
          <xdr:col>2</xdr:col>
          <xdr:colOff>323850</xdr:colOff>
          <xdr:row>35</xdr:row>
          <xdr:rowOff>161925</xdr:rowOff>
        </xdr:to>
        <xdr:sp macro="" textlink="">
          <xdr:nvSpPr>
            <xdr:cNvPr id="1112" name="Object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workbookViewId="0">
      <selection sqref="A1:F2"/>
    </sheetView>
  </sheetViews>
  <sheetFormatPr defaultRowHeight="15" x14ac:dyDescent="0.25"/>
  <cols>
    <col min="1" max="1" width="5.28515625" customWidth="1"/>
    <col min="2" max="3" width="14.140625" customWidth="1"/>
    <col min="4" max="5" width="14.85546875" customWidth="1"/>
    <col min="6" max="6" width="19.28515625" customWidth="1"/>
    <col min="7" max="7" width="6.42578125" customWidth="1"/>
  </cols>
  <sheetData>
    <row r="1" spans="1:11" ht="15" customHeight="1" x14ac:dyDescent="0.25">
      <c r="A1" s="13" t="s">
        <v>0</v>
      </c>
      <c r="B1" s="14"/>
      <c r="C1" s="14"/>
      <c r="D1" s="14"/>
      <c r="E1" s="14"/>
      <c r="F1" s="14"/>
      <c r="G1" s="1"/>
      <c r="H1" s="1"/>
      <c r="I1" s="1"/>
    </row>
    <row r="2" spans="1:11" ht="36" customHeight="1" x14ac:dyDescent="0.25">
      <c r="A2" s="14"/>
      <c r="B2" s="14"/>
      <c r="C2" s="14"/>
      <c r="D2" s="14"/>
      <c r="E2" s="14"/>
      <c r="F2" s="14"/>
      <c r="G2" s="1"/>
      <c r="H2" s="1"/>
      <c r="I2" s="1"/>
    </row>
    <row r="4" spans="1:11" ht="15.75" thickBot="1" x14ac:dyDescent="0.3"/>
    <row r="5" spans="1:11" ht="37.5" customHeight="1" thickBot="1" x14ac:dyDescent="0.3">
      <c r="A5" s="4" t="s">
        <v>1</v>
      </c>
      <c r="B5" s="4" t="s">
        <v>2</v>
      </c>
      <c r="C5" s="4" t="s">
        <v>3</v>
      </c>
      <c r="D5" s="3"/>
      <c r="E5" s="3"/>
      <c r="F5" s="3"/>
    </row>
    <row r="6" spans="1:11" x14ac:dyDescent="0.25">
      <c r="A6" s="7">
        <v>1</v>
      </c>
      <c r="B6" s="9">
        <v>67000</v>
      </c>
      <c r="C6" s="9">
        <v>87000</v>
      </c>
      <c r="D6" s="11">
        <f>(LOG10(B6))</f>
        <v>4.826074802700826</v>
      </c>
      <c r="E6" s="11">
        <f>LOG10(C6)</f>
        <v>4.9395192526186182</v>
      </c>
      <c r="F6" s="11">
        <f>ROUND(J6,4)</f>
        <v>6.4000000000000003E-3</v>
      </c>
      <c r="H6" s="15">
        <f>D6-E6</f>
        <v>-0.11344444991779223</v>
      </c>
      <c r="I6" s="15">
        <f>H6^2</f>
        <v>1.286964321715047E-2</v>
      </c>
      <c r="J6" s="15">
        <f>I6/2</f>
        <v>6.4348216085752348E-3</v>
      </c>
      <c r="K6" s="15"/>
    </row>
    <row r="7" spans="1:11" ht="15.75" thickBot="1" x14ac:dyDescent="0.3">
      <c r="A7" s="8"/>
      <c r="B7" s="10"/>
      <c r="C7" s="10"/>
      <c r="D7" s="12"/>
      <c r="E7" s="12"/>
      <c r="F7" s="12"/>
      <c r="H7" s="15"/>
      <c r="I7" s="15"/>
      <c r="J7" s="15"/>
      <c r="K7" s="15"/>
    </row>
    <row r="8" spans="1:11" x14ac:dyDescent="0.25">
      <c r="A8" s="7">
        <v>2</v>
      </c>
      <c r="B8" s="9">
        <v>7100000</v>
      </c>
      <c r="C8" s="9">
        <v>6200000</v>
      </c>
      <c r="D8" s="11">
        <f t="shared" ref="D8" si="0">(LOG10(B8))</f>
        <v>6.8512583487190755</v>
      </c>
      <c r="E8" s="11">
        <f t="shared" ref="E8" si="1">LOG10(C8)</f>
        <v>6.7923916894982534</v>
      </c>
      <c r="F8" s="11">
        <f t="shared" ref="F8" si="2">ROUND(J8,4)</f>
        <v>1.6999999999999999E-3</v>
      </c>
      <c r="H8" s="15">
        <f>D8-E8</f>
        <v>5.8866659220822015E-2</v>
      </c>
      <c r="I8" s="15">
        <f t="shared" ref="I8" si="3">H8^2</f>
        <v>3.4652835678203897E-3</v>
      </c>
      <c r="J8" s="16">
        <f t="shared" ref="J8" si="4">I8/2</f>
        <v>1.7326417839101948E-3</v>
      </c>
      <c r="K8" s="15"/>
    </row>
    <row r="9" spans="1:11" ht="15.75" thickBot="1" x14ac:dyDescent="0.3">
      <c r="A9" s="8"/>
      <c r="B9" s="10"/>
      <c r="C9" s="10"/>
      <c r="D9" s="12"/>
      <c r="E9" s="12"/>
      <c r="F9" s="12"/>
      <c r="H9" s="15"/>
      <c r="I9" s="15"/>
      <c r="J9" s="16"/>
      <c r="K9" s="15"/>
    </row>
    <row r="10" spans="1:11" x14ac:dyDescent="0.25">
      <c r="A10" s="7">
        <v>3</v>
      </c>
      <c r="B10" s="9">
        <v>350000</v>
      </c>
      <c r="C10" s="9">
        <v>440000</v>
      </c>
      <c r="D10" s="11">
        <f t="shared" ref="D10" si="5">(LOG10(B10))</f>
        <v>5.5440680443502757</v>
      </c>
      <c r="E10" s="11">
        <f t="shared" ref="E10" si="6">LOG10(C10)</f>
        <v>5.6434526764861879</v>
      </c>
      <c r="F10" s="11">
        <f t="shared" ref="F10" si="7">ROUND(J10,4)</f>
        <v>4.8999999999999998E-3</v>
      </c>
      <c r="H10" s="15">
        <f t="shared" ref="H10" si="8">D10-E10</f>
        <v>-9.9384632135912199E-2</v>
      </c>
      <c r="I10" s="15">
        <f t="shared" ref="I10" si="9">H10^2</f>
        <v>9.8773051047905923E-3</v>
      </c>
      <c r="J10" s="15">
        <f t="shared" ref="J10" si="10">I10/2</f>
        <v>4.9386525523952961E-3</v>
      </c>
      <c r="K10" s="15"/>
    </row>
    <row r="11" spans="1:11" ht="15.75" thickBot="1" x14ac:dyDescent="0.3">
      <c r="A11" s="8"/>
      <c r="B11" s="10"/>
      <c r="C11" s="10"/>
      <c r="D11" s="12"/>
      <c r="E11" s="12"/>
      <c r="F11" s="12"/>
      <c r="H11" s="15"/>
      <c r="I11" s="15"/>
      <c r="J11" s="15"/>
      <c r="K11" s="15"/>
    </row>
    <row r="12" spans="1:11" x14ac:dyDescent="0.25">
      <c r="A12" s="7">
        <v>4</v>
      </c>
      <c r="B12" s="9">
        <v>10000000</v>
      </c>
      <c r="C12" s="9">
        <v>4300000</v>
      </c>
      <c r="D12" s="11">
        <f t="shared" ref="D12" si="11">(LOG10(B12))</f>
        <v>7</v>
      </c>
      <c r="E12" s="11">
        <f t="shared" ref="E12" si="12">LOG10(C12)</f>
        <v>6.6334684555795862</v>
      </c>
      <c r="F12" s="11">
        <f t="shared" ref="F12" si="13">ROUND(J12,4)</f>
        <v>6.7199999999999996E-2</v>
      </c>
      <c r="H12" s="15">
        <f t="shared" ref="H12" si="14">D12-E12</f>
        <v>0.3665315444204138</v>
      </c>
      <c r="I12" s="15">
        <f t="shared" ref="I12" si="15">H12^2</f>
        <v>0.13434537305521377</v>
      </c>
      <c r="J12" s="15">
        <f t="shared" ref="J12" si="16">I12/2</f>
        <v>6.7172686527606884E-2</v>
      </c>
      <c r="K12" s="15"/>
    </row>
    <row r="13" spans="1:11" ht="15.75" thickBot="1" x14ac:dyDescent="0.3">
      <c r="A13" s="8"/>
      <c r="B13" s="10"/>
      <c r="C13" s="10"/>
      <c r="D13" s="12"/>
      <c r="E13" s="12"/>
      <c r="F13" s="12"/>
      <c r="H13" s="15"/>
      <c r="I13" s="15"/>
      <c r="J13" s="15"/>
      <c r="K13" s="15"/>
    </row>
    <row r="14" spans="1:11" x14ac:dyDescent="0.25">
      <c r="A14" s="7">
        <v>5</v>
      </c>
      <c r="B14" s="9">
        <v>19000000</v>
      </c>
      <c r="C14" s="9">
        <v>17000000</v>
      </c>
      <c r="D14" s="11">
        <f t="shared" ref="D14" si="17">(LOG10(B14))</f>
        <v>7.2787536009528289</v>
      </c>
      <c r="E14" s="11">
        <f t="shared" ref="E14" si="18">LOG10(C14)</f>
        <v>7.2304489213782741</v>
      </c>
      <c r="F14" s="11">
        <f t="shared" ref="F14" si="19">ROUND(J14,4)</f>
        <v>1.1999999999999999E-3</v>
      </c>
      <c r="H14" s="15">
        <f t="shared" ref="H14" si="20">D14-E14</f>
        <v>4.8304679574554754E-2</v>
      </c>
      <c r="I14" s="15">
        <f t="shared" ref="I14" si="21">H14^2</f>
        <v>2.3333420688004072E-3</v>
      </c>
      <c r="J14" s="15">
        <f t="shared" ref="J14" si="22">I14/2</f>
        <v>1.1666710344002036E-3</v>
      </c>
      <c r="K14" s="15"/>
    </row>
    <row r="15" spans="1:11" ht="15.75" thickBot="1" x14ac:dyDescent="0.3">
      <c r="A15" s="8"/>
      <c r="B15" s="10"/>
      <c r="C15" s="10"/>
      <c r="D15" s="12"/>
      <c r="E15" s="12"/>
      <c r="F15" s="12"/>
      <c r="H15" s="15"/>
      <c r="I15" s="15"/>
      <c r="J15" s="15"/>
      <c r="K15" s="15"/>
    </row>
    <row r="16" spans="1:11" x14ac:dyDescent="0.25">
      <c r="A16" s="7">
        <v>6</v>
      </c>
      <c r="B16" s="9">
        <v>230000</v>
      </c>
      <c r="C16" s="9">
        <v>150000</v>
      </c>
      <c r="D16" s="11">
        <f t="shared" ref="D16" si="23">(LOG10(B16))</f>
        <v>5.3617278360175931</v>
      </c>
      <c r="E16" s="11">
        <f t="shared" ref="E16" si="24">LOG10(C16)</f>
        <v>5.1760912590556813</v>
      </c>
      <c r="F16" s="11">
        <f t="shared" ref="F16" si="25">ROUND(J16,4)</f>
        <v>1.72E-2</v>
      </c>
      <c r="H16" s="15">
        <f t="shared" ref="H16" si="26">D16-E16</f>
        <v>0.18563657696191171</v>
      </c>
      <c r="I16" s="15">
        <f t="shared" ref="I16" si="27">H16^2</f>
        <v>3.4460938706135771E-2</v>
      </c>
      <c r="J16" s="15">
        <f>I16/2</f>
        <v>1.7230469353067886E-2</v>
      </c>
      <c r="K16" s="15"/>
    </row>
    <row r="17" spans="1:13" ht="15.75" thickBot="1" x14ac:dyDescent="0.3">
      <c r="A17" s="8"/>
      <c r="B17" s="10"/>
      <c r="C17" s="10"/>
      <c r="D17" s="12"/>
      <c r="E17" s="12"/>
      <c r="F17" s="12"/>
      <c r="H17" s="15"/>
      <c r="I17" s="15"/>
      <c r="J17" s="15"/>
      <c r="K17" s="15"/>
    </row>
    <row r="18" spans="1:13" x14ac:dyDescent="0.25">
      <c r="A18" s="7">
        <v>7</v>
      </c>
      <c r="B18" s="9">
        <v>530000000</v>
      </c>
      <c r="C18" s="9">
        <v>410000000</v>
      </c>
      <c r="D18" s="11">
        <f t="shared" ref="D18" si="28">(LOG10(B18))</f>
        <v>8.7242758696007883</v>
      </c>
      <c r="E18" s="11">
        <f t="shared" ref="E18" si="29">LOG10(C18)</f>
        <v>8.6127838567197355</v>
      </c>
      <c r="F18" s="11">
        <f t="shared" ref="F18" si="30">ROUND(J18,4)</f>
        <v>6.1999999999999998E-3</v>
      </c>
      <c r="H18" s="15">
        <f t="shared" ref="H18" si="31">D18-E18</f>
        <v>0.11149201288105282</v>
      </c>
      <c r="I18" s="15">
        <f t="shared" ref="I18" si="32">H18^2</f>
        <v>1.2430468936268847E-2</v>
      </c>
      <c r="J18" s="15">
        <f t="shared" ref="J18" si="33">I18/2</f>
        <v>6.2152344681344236E-3</v>
      </c>
      <c r="K18" s="15"/>
    </row>
    <row r="19" spans="1:13" ht="15.75" thickBot="1" x14ac:dyDescent="0.3">
      <c r="A19" s="8"/>
      <c r="B19" s="10"/>
      <c r="C19" s="10"/>
      <c r="D19" s="12"/>
      <c r="E19" s="12"/>
      <c r="F19" s="12"/>
      <c r="H19" s="15"/>
      <c r="I19" s="15"/>
      <c r="J19" s="15"/>
      <c r="K19" s="15"/>
    </row>
    <row r="20" spans="1:13" x14ac:dyDescent="0.25">
      <c r="A20" s="7">
        <v>8</v>
      </c>
      <c r="B20" s="9">
        <v>10000</v>
      </c>
      <c r="C20" s="9">
        <v>12000</v>
      </c>
      <c r="D20" s="11">
        <f t="shared" ref="D20" si="34">(LOG10(B20))</f>
        <v>4</v>
      </c>
      <c r="E20" s="11">
        <f t="shared" ref="E20" si="35">LOG10(C20)</f>
        <v>4.0791812460476251</v>
      </c>
      <c r="F20" s="11">
        <f t="shared" ref="F20" si="36">ROUND(J20,4)</f>
        <v>3.0999999999999999E-3</v>
      </c>
      <c r="H20" s="15">
        <f t="shared" ref="H20" si="37">D20-E20</f>
        <v>-7.9181246047625109E-2</v>
      </c>
      <c r="I20" s="15">
        <f t="shared" ref="I20" si="38">H20^2</f>
        <v>6.2696697256545472E-3</v>
      </c>
      <c r="J20" s="15">
        <f t="shared" ref="J20" si="39">I20/2</f>
        <v>3.1348348628272736E-3</v>
      </c>
      <c r="K20" s="15"/>
    </row>
    <row r="21" spans="1:13" ht="15.75" thickBot="1" x14ac:dyDescent="0.3">
      <c r="A21" s="8"/>
      <c r="B21" s="10"/>
      <c r="C21" s="10"/>
      <c r="D21" s="12"/>
      <c r="E21" s="12"/>
      <c r="F21" s="12"/>
      <c r="H21" s="15"/>
      <c r="I21" s="15"/>
      <c r="J21" s="15"/>
      <c r="K21" s="15"/>
    </row>
    <row r="22" spans="1:13" x14ac:dyDescent="0.25">
      <c r="A22" s="7">
        <v>9</v>
      </c>
      <c r="B22" s="9">
        <v>30000</v>
      </c>
      <c r="C22" s="9">
        <v>13000</v>
      </c>
      <c r="D22" s="11">
        <f t="shared" ref="D22" si="40">(LOG10(B22))</f>
        <v>4.4771212547196626</v>
      </c>
      <c r="E22" s="11">
        <f t="shared" ref="E22" si="41">LOG10(C22)</f>
        <v>4.1139433523068369</v>
      </c>
      <c r="F22" s="11">
        <f t="shared" ref="F22" si="42">ROUND(J22,4)</f>
        <v>6.59E-2</v>
      </c>
      <c r="H22" s="15">
        <f t="shared" ref="H22" si="43">D22-E22</f>
        <v>0.36317790241282566</v>
      </c>
      <c r="I22" s="15">
        <f t="shared" ref="I22" si="44">H22^2</f>
        <v>0.13189818880097992</v>
      </c>
      <c r="J22" s="15">
        <f t="shared" ref="J22" si="45">I22/2</f>
        <v>6.594909440048996E-2</v>
      </c>
      <c r="K22" s="15"/>
    </row>
    <row r="23" spans="1:13" ht="15.75" thickBot="1" x14ac:dyDescent="0.3">
      <c r="A23" s="8"/>
      <c r="B23" s="10"/>
      <c r="C23" s="10"/>
      <c r="D23" s="12"/>
      <c r="E23" s="12"/>
      <c r="F23" s="12"/>
      <c r="H23" s="15"/>
      <c r="I23" s="15"/>
      <c r="J23" s="15"/>
      <c r="K23" s="15"/>
    </row>
    <row r="24" spans="1:13" x14ac:dyDescent="0.25">
      <c r="A24" s="7">
        <v>10</v>
      </c>
      <c r="B24" s="9">
        <v>110000000</v>
      </c>
      <c r="C24" s="9">
        <v>220000000</v>
      </c>
      <c r="D24" s="11">
        <f t="shared" ref="D24" si="46">(LOG10(B24))</f>
        <v>8.0413926851582254</v>
      </c>
      <c r="E24" s="11">
        <f t="shared" ref="E24" si="47">LOG10(C24)</f>
        <v>8.3424226808222066</v>
      </c>
      <c r="F24" s="11">
        <f t="shared" ref="F24" si="48">ROUND(J24,4)</f>
        <v>4.53E-2</v>
      </c>
      <c r="H24" s="15">
        <f t="shared" ref="H24" si="49">D24-E24</f>
        <v>-0.30102999566398125</v>
      </c>
      <c r="I24" s="15">
        <f t="shared" ref="I24" si="50">H24^2</f>
        <v>9.0619058289456572E-2</v>
      </c>
      <c r="J24" s="15">
        <f t="shared" ref="J24" si="51">I24/2</f>
        <v>4.5309529144728286E-2</v>
      </c>
    </row>
    <row r="25" spans="1:13" ht="15.75" thickBot="1" x14ac:dyDescent="0.3">
      <c r="A25" s="8"/>
      <c r="B25" s="10"/>
      <c r="C25" s="10"/>
      <c r="D25" s="12"/>
      <c r="E25" s="12"/>
      <c r="F25" s="12"/>
      <c r="H25" s="15"/>
      <c r="I25" s="15"/>
      <c r="J25" s="15"/>
    </row>
    <row r="26" spans="1:13" x14ac:dyDescent="0.25">
      <c r="I26" s="15"/>
      <c r="J26" s="17">
        <f>SUM(F6:F25,F24)</f>
        <v>0.26440000000000002</v>
      </c>
      <c r="K26" s="17">
        <f>J26/A24</f>
        <v>2.6440000000000002E-2</v>
      </c>
    </row>
    <row r="27" spans="1:13" x14ac:dyDescent="0.25">
      <c r="I27" s="15"/>
      <c r="J27" s="17"/>
      <c r="K27" s="17"/>
    </row>
    <row r="28" spans="1:13" ht="18.75" x14ac:dyDescent="0.3">
      <c r="C28" s="5" t="s">
        <v>4</v>
      </c>
      <c r="D28" s="6">
        <f>ROUND(SQRT(K26),2)</f>
        <v>0.16</v>
      </c>
      <c r="I28" s="15"/>
    </row>
    <row r="29" spans="1:13" x14ac:dyDescent="0.25">
      <c r="I29" s="15"/>
    </row>
    <row r="30" spans="1:13" x14ac:dyDescent="0.25">
      <c r="I30" s="15"/>
      <c r="J30" s="15"/>
      <c r="K30" s="15"/>
      <c r="L30" s="15"/>
      <c r="M30" s="15"/>
    </row>
    <row r="31" spans="1:13" x14ac:dyDescent="0.25">
      <c r="A31" s="17"/>
      <c r="I31" s="15"/>
      <c r="J31" s="15"/>
      <c r="K31" s="15"/>
      <c r="L31" s="15"/>
      <c r="M31" s="15"/>
    </row>
    <row r="32" spans="1:13" x14ac:dyDescent="0.25">
      <c r="A32" s="17"/>
      <c r="B32" s="2">
        <v>20</v>
      </c>
      <c r="I32" s="15"/>
      <c r="J32" s="15"/>
      <c r="K32" s="15"/>
      <c r="L32" s="15"/>
      <c r="M32" s="15"/>
    </row>
    <row r="33" spans="3:13" x14ac:dyDescent="0.25">
      <c r="I33" s="15"/>
      <c r="J33" s="15"/>
      <c r="K33" s="15"/>
      <c r="L33" s="15"/>
      <c r="M33" s="15"/>
    </row>
    <row r="34" spans="3:13" x14ac:dyDescent="0.25">
      <c r="C34" s="18" t="s">
        <v>5</v>
      </c>
      <c r="D34" s="19">
        <f>ROUND(2*SQRT(D28^2+(0.18861/B32)),2)</f>
        <v>0.37</v>
      </c>
      <c r="I34" s="15"/>
    </row>
    <row r="35" spans="3:13" x14ac:dyDescent="0.25">
      <c r="C35" s="18"/>
      <c r="D35" s="19"/>
      <c r="I35" s="15"/>
    </row>
    <row r="36" spans="3:13" x14ac:dyDescent="0.25">
      <c r="I36" s="15"/>
    </row>
    <row r="37" spans="3:13" x14ac:dyDescent="0.25">
      <c r="I37" s="15"/>
    </row>
    <row r="38" spans="3:13" x14ac:dyDescent="0.25">
      <c r="I38" s="15"/>
    </row>
    <row r="39" spans="3:13" x14ac:dyDescent="0.25">
      <c r="I39" s="15"/>
    </row>
    <row r="40" spans="3:13" x14ac:dyDescent="0.25">
      <c r="I40" s="15"/>
    </row>
    <row r="41" spans="3:13" x14ac:dyDescent="0.25">
      <c r="I41" s="15"/>
    </row>
  </sheetData>
  <mergeCells count="104">
    <mergeCell ref="A31:A32"/>
    <mergeCell ref="I30:M33"/>
    <mergeCell ref="C34:C35"/>
    <mergeCell ref="D34:D35"/>
    <mergeCell ref="I20:I21"/>
    <mergeCell ref="I22:I23"/>
    <mergeCell ref="I24:I25"/>
    <mergeCell ref="J24:J25"/>
    <mergeCell ref="J26:J27"/>
    <mergeCell ref="K26:K27"/>
    <mergeCell ref="J20:J21"/>
    <mergeCell ref="J22:J23"/>
    <mergeCell ref="K6:K23"/>
    <mergeCell ref="H24:H25"/>
    <mergeCell ref="I8:I9"/>
    <mergeCell ref="I10:I11"/>
    <mergeCell ref="I12:I13"/>
    <mergeCell ref="I14:I15"/>
    <mergeCell ref="I16:I17"/>
    <mergeCell ref="I18:I19"/>
    <mergeCell ref="H16:H17"/>
    <mergeCell ref="H18:H19"/>
    <mergeCell ref="H20:H21"/>
    <mergeCell ref="H22:H23"/>
    <mergeCell ref="I36:I37"/>
    <mergeCell ref="I38:I39"/>
    <mergeCell ref="I40:I41"/>
    <mergeCell ref="J6:J7"/>
    <mergeCell ref="J8:J9"/>
    <mergeCell ref="J10:J11"/>
    <mergeCell ref="J12:J13"/>
    <mergeCell ref="J14:J15"/>
    <mergeCell ref="J16:J17"/>
    <mergeCell ref="J18:J19"/>
    <mergeCell ref="I6:I7"/>
    <mergeCell ref="I26:I27"/>
    <mergeCell ref="I28:I29"/>
    <mergeCell ref="I34:I35"/>
    <mergeCell ref="A1:F2"/>
    <mergeCell ref="H6:H7"/>
    <mergeCell ref="H8:H9"/>
    <mergeCell ref="H10:H11"/>
    <mergeCell ref="H12:H13"/>
    <mergeCell ref="H14:H15"/>
    <mergeCell ref="D20:D21"/>
    <mergeCell ref="E20:E21"/>
    <mergeCell ref="F20:F21"/>
    <mergeCell ref="D16:D17"/>
    <mergeCell ref="E16:E17"/>
    <mergeCell ref="F16:F17"/>
    <mergeCell ref="D18:D19"/>
    <mergeCell ref="E18:E19"/>
    <mergeCell ref="F18:F19"/>
    <mergeCell ref="E10:E11"/>
    <mergeCell ref="F10:F11"/>
    <mergeCell ref="D12:D13"/>
    <mergeCell ref="A24:A25"/>
    <mergeCell ref="B24:B25"/>
    <mergeCell ref="C24:C25"/>
    <mergeCell ref="D6:D7"/>
    <mergeCell ref="E6:E7"/>
    <mergeCell ref="F6:F7"/>
    <mergeCell ref="D8:D9"/>
    <mergeCell ref="E8:E9"/>
    <mergeCell ref="F8:F9"/>
    <mergeCell ref="D10:D11"/>
    <mergeCell ref="B16:B17"/>
    <mergeCell ref="C16:C17"/>
    <mergeCell ref="A18:A19"/>
    <mergeCell ref="B18:B19"/>
    <mergeCell ref="C18:C19"/>
    <mergeCell ref="A20:A21"/>
    <mergeCell ref="B20:B21"/>
    <mergeCell ref="C20:C21"/>
    <mergeCell ref="B8:B9"/>
    <mergeCell ref="D24:D25"/>
    <mergeCell ref="E24:E25"/>
    <mergeCell ref="F24:F25"/>
    <mergeCell ref="D22:D23"/>
    <mergeCell ref="E22:E23"/>
    <mergeCell ref="A22:A23"/>
    <mergeCell ref="B22:B23"/>
    <mergeCell ref="C22:C23"/>
    <mergeCell ref="A14:A15"/>
    <mergeCell ref="B14:B15"/>
    <mergeCell ref="C14:C15"/>
    <mergeCell ref="A16:A17"/>
    <mergeCell ref="E12:E13"/>
    <mergeCell ref="F12:F13"/>
    <mergeCell ref="D14:D15"/>
    <mergeCell ref="E14:E15"/>
    <mergeCell ref="F14:F15"/>
    <mergeCell ref="F22:F23"/>
    <mergeCell ref="A6:A7"/>
    <mergeCell ref="B6:B7"/>
    <mergeCell ref="C6:C7"/>
    <mergeCell ref="A8:A9"/>
    <mergeCell ref="C8:C9"/>
    <mergeCell ref="A10:A11"/>
    <mergeCell ref="B10:B11"/>
    <mergeCell ref="C10:C11"/>
    <mergeCell ref="A12:A13"/>
    <mergeCell ref="B12:B13"/>
    <mergeCell ref="C12:C13"/>
  </mergeCells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105" r:id="rId4">
          <objectPr defaultSize="0" autoPict="0" r:id="rId5">
            <anchor moveWithCells="1">
              <from>
                <xdr:col>3</xdr:col>
                <xdr:colOff>0</xdr:colOff>
                <xdr:row>4</xdr:row>
                <xdr:rowOff>85725</xdr:rowOff>
              </from>
              <to>
                <xdr:col>3</xdr:col>
                <xdr:colOff>981075</xdr:colOff>
                <xdr:row>4</xdr:row>
                <xdr:rowOff>314325</xdr:rowOff>
              </to>
            </anchor>
          </objectPr>
        </oleObject>
      </mc:Choice>
      <mc:Fallback>
        <oleObject progId="Equation.3" shapeId="1105" r:id="rId4"/>
      </mc:Fallback>
    </mc:AlternateContent>
    <mc:AlternateContent xmlns:mc="http://schemas.openxmlformats.org/markup-compatibility/2006">
      <mc:Choice Requires="x14">
        <oleObject progId="Equation.3" shapeId="1106" r:id="rId6">
          <objectPr defaultSize="0" autoPict="0" r:id="rId7">
            <anchor moveWithCells="1">
              <from>
                <xdr:col>4</xdr:col>
                <xdr:colOff>0</xdr:colOff>
                <xdr:row>4</xdr:row>
                <xdr:rowOff>47625</xdr:rowOff>
              </from>
              <to>
                <xdr:col>4</xdr:col>
                <xdr:colOff>981075</xdr:colOff>
                <xdr:row>4</xdr:row>
                <xdr:rowOff>333375</xdr:rowOff>
              </to>
            </anchor>
          </objectPr>
        </oleObject>
      </mc:Choice>
      <mc:Fallback>
        <oleObject progId="Equation.3" shapeId="1106" r:id="rId6"/>
      </mc:Fallback>
    </mc:AlternateContent>
    <mc:AlternateContent xmlns:mc="http://schemas.openxmlformats.org/markup-compatibility/2006">
      <mc:Choice Requires="x14">
        <oleObject progId="Equation.3" shapeId="1107" r:id="rId8">
          <objectPr defaultSize="0" autoPict="0" r:id="rId9">
            <anchor moveWithCells="1">
              <from>
                <xdr:col>5</xdr:col>
                <xdr:colOff>9525</xdr:colOff>
                <xdr:row>3</xdr:row>
                <xdr:rowOff>152400</xdr:rowOff>
              </from>
              <to>
                <xdr:col>5</xdr:col>
                <xdr:colOff>1219200</xdr:colOff>
                <xdr:row>4</xdr:row>
                <xdr:rowOff>466725</xdr:rowOff>
              </to>
            </anchor>
          </objectPr>
        </oleObject>
      </mc:Choice>
      <mc:Fallback>
        <oleObject progId="Equation.3" shapeId="1107" r:id="rId8"/>
      </mc:Fallback>
    </mc:AlternateContent>
    <mc:AlternateContent xmlns:mc="http://schemas.openxmlformats.org/markup-compatibility/2006">
      <mc:Choice Requires="x14">
        <oleObject progId="Equation.3" shapeId="1108" r:id="rId10">
          <objectPr defaultSize="0" r:id="rId11">
            <anchor moveWithCells="1">
              <from>
                <xdr:col>0</xdr:col>
                <xdr:colOff>0</xdr:colOff>
                <xdr:row>25</xdr:row>
                <xdr:rowOff>161925</xdr:rowOff>
              </from>
              <to>
                <xdr:col>2</xdr:col>
                <xdr:colOff>809625</xdr:colOff>
                <xdr:row>29</xdr:row>
                <xdr:rowOff>152400</xdr:rowOff>
              </to>
            </anchor>
          </objectPr>
        </oleObject>
      </mc:Choice>
      <mc:Fallback>
        <oleObject progId="Equation.3" shapeId="1108" r:id="rId10"/>
      </mc:Fallback>
    </mc:AlternateContent>
    <mc:AlternateContent xmlns:mc="http://schemas.openxmlformats.org/markup-compatibility/2006">
      <mc:Choice Requires="x14">
        <oleObject progId="Equation.3" shapeId="1110" r:id="rId12">
          <objectPr defaultSize="0" r:id="rId13">
            <anchor moveWithCells="1">
              <from>
                <xdr:col>0</xdr:col>
                <xdr:colOff>0</xdr:colOff>
                <xdr:row>30</xdr:row>
                <xdr:rowOff>133350</xdr:rowOff>
              </from>
              <to>
                <xdr:col>1</xdr:col>
                <xdr:colOff>104775</xdr:colOff>
                <xdr:row>32</xdr:row>
                <xdr:rowOff>9525</xdr:rowOff>
              </to>
            </anchor>
          </objectPr>
        </oleObject>
      </mc:Choice>
      <mc:Fallback>
        <oleObject progId="Equation.3" shapeId="1110" r:id="rId12"/>
      </mc:Fallback>
    </mc:AlternateContent>
    <mc:AlternateContent xmlns:mc="http://schemas.openxmlformats.org/markup-compatibility/2006">
      <mc:Choice Requires="x14">
        <oleObject progId="Equation.3" shapeId="1112" r:id="rId14">
          <objectPr defaultSize="0" autoPict="0" r:id="rId15">
            <anchor moveWithCells="1">
              <from>
                <xdr:col>0</xdr:col>
                <xdr:colOff>28575</xdr:colOff>
                <xdr:row>32</xdr:row>
                <xdr:rowOff>161925</xdr:rowOff>
              </from>
              <to>
                <xdr:col>2</xdr:col>
                <xdr:colOff>323850</xdr:colOff>
                <xdr:row>35</xdr:row>
                <xdr:rowOff>161925</xdr:rowOff>
              </to>
            </anchor>
          </objectPr>
        </oleObject>
      </mc:Choice>
      <mc:Fallback>
        <oleObject progId="Equation.3" shapeId="1112" r:id="rId1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2022-09-07T20:55:23Z</dcterms:modified>
</cp:coreProperties>
</file>