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154EAAEA-AFD0-43D8-930F-3597D51813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микроклимат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5" i="6" l="1"/>
  <c r="E35" i="6"/>
  <c r="A35" i="6"/>
  <c r="G28" i="6"/>
  <c r="G24" i="6"/>
  <c r="K30" i="6" s="1"/>
  <c r="O30" i="6" s="1"/>
  <c r="G20" i="6"/>
  <c r="K22" i="6" s="1"/>
  <c r="O22" i="6" s="1"/>
  <c r="G16" i="6"/>
  <c r="K18" i="6" s="1"/>
  <c r="O18" i="6" s="1"/>
  <c r="G12" i="6"/>
  <c r="K13" i="6" s="1"/>
  <c r="O13" i="6" s="1"/>
  <c r="U35" i="6" l="1"/>
  <c r="U39" i="6" s="1"/>
  <c r="P35" i="6"/>
  <c r="P39" i="6" s="1"/>
  <c r="K19" i="6"/>
  <c r="O19" i="6" s="1"/>
  <c r="K17" i="6"/>
  <c r="O17" i="6" s="1"/>
  <c r="K23" i="6"/>
  <c r="O23" i="6" s="1"/>
  <c r="K21" i="6"/>
  <c r="O21" i="6" s="1"/>
  <c r="K27" i="6"/>
  <c r="O27" i="6" s="1"/>
  <c r="K25" i="6"/>
  <c r="O25" i="6" s="1"/>
  <c r="K29" i="6"/>
  <c r="O29" i="6" s="1"/>
  <c r="K31" i="6"/>
  <c r="O31" i="6" s="1"/>
  <c r="K16" i="6"/>
  <c r="O16" i="6" s="1"/>
  <c r="K20" i="6"/>
  <c r="O20" i="6" s="1"/>
  <c r="T20" i="6" s="1"/>
  <c r="J37" i="6" s="1"/>
  <c r="J39" i="6" s="1"/>
  <c r="K24" i="6"/>
  <c r="O24" i="6" s="1"/>
  <c r="K26" i="6"/>
  <c r="O26" i="6" s="1"/>
  <c r="K28" i="6"/>
  <c r="O28" i="6" s="1"/>
  <c r="K12" i="6"/>
  <c r="O12" i="6" s="1"/>
  <c r="K14" i="6"/>
  <c r="O14" i="6" s="1"/>
  <c r="K15" i="6"/>
  <c r="O15" i="6" s="1"/>
  <c r="T28" i="6" l="1"/>
  <c r="U37" i="6" s="1"/>
  <c r="T24" i="6"/>
  <c r="P37" i="6" s="1"/>
  <c r="T16" i="6"/>
  <c r="E37" i="6" s="1"/>
  <c r="E39" i="6" s="1"/>
  <c r="T12" i="6"/>
  <c r="A37" i="6" s="1"/>
  <c r="A39" i="6" s="1"/>
</calcChain>
</file>

<file path=xl/sharedStrings.xml><?xml version="1.0" encoding="utf-8"?>
<sst xmlns="http://schemas.openxmlformats.org/spreadsheetml/2006/main" count="38" uniqueCount="34">
  <si>
    <t>Используемый прибор</t>
  </si>
  <si>
    <t>Расчет неопределенности по методу А</t>
  </si>
  <si>
    <t>Неопределенность по методу А</t>
  </si>
  <si>
    <r>
      <t xml:space="preserve">Количество измерений , </t>
    </r>
    <r>
      <rPr>
        <i/>
        <sz val="11"/>
        <color theme="1"/>
        <rFont val="Times New Roman"/>
        <family val="1"/>
        <charset val="204"/>
      </rPr>
      <t>п</t>
    </r>
  </si>
  <si>
    <t>Расчет неопределенности по типу Б</t>
  </si>
  <si>
    <r>
      <t>метеоскоп  (</t>
    </r>
    <r>
      <rPr>
        <i/>
        <sz val="11"/>
        <color theme="1"/>
        <rFont val="Times New Roman"/>
        <family val="1"/>
        <charset val="204"/>
      </rPr>
      <t>указать заводской номер, сведения о поверке</t>
    </r>
    <r>
      <rPr>
        <sz val="11"/>
        <color theme="1"/>
        <rFont val="Times New Roman"/>
        <family val="1"/>
        <charset val="204"/>
      </rPr>
      <t>)</t>
    </r>
  </si>
  <si>
    <t>Температура</t>
  </si>
  <si>
    <t>Атмосферное давление</t>
  </si>
  <si>
    <t>Скорость движения воздуха</t>
  </si>
  <si>
    <t>Среднее арифмети-ческое</t>
  </si>
  <si>
    <t xml:space="preserve">Фактор, ед. измерения </t>
  </si>
  <si>
    <r>
      <t xml:space="preserve">Темпера-тура,
 </t>
    </r>
    <r>
      <rPr>
        <vertAlign val="superscript"/>
        <sz val="11"/>
        <color theme="1"/>
        <rFont val="Calibri"/>
        <family val="2"/>
        <charset val="204"/>
        <scheme val="minor"/>
      </rPr>
      <t>о</t>
    </r>
    <r>
      <rPr>
        <sz val="11"/>
        <color theme="1"/>
        <rFont val="Calibri"/>
        <family val="2"/>
        <charset val="204"/>
        <scheme val="minor"/>
      </rPr>
      <t>С</t>
    </r>
  </si>
  <si>
    <t>Технические характеристики прибора</t>
  </si>
  <si>
    <t>Параметр</t>
  </si>
  <si>
    <t>Диапазон измерений</t>
  </si>
  <si>
    <t>от минус 40 до плюс 85 ºС</t>
  </si>
  <si>
    <t>от 3 до 97%</t>
  </si>
  <si>
    <t>от 80 до 110 кПа</t>
  </si>
  <si>
    <t xml:space="preserve"> от 0,1 до 1 м/с:
от 1 до 20 м/с</t>
  </si>
  <si>
    <t>(0,1+0,05V)</t>
  </si>
  <si>
    <t>(0,05+0,05V)</t>
  </si>
  <si>
    <r>
      <t xml:space="preserve">Показания прибора,
</t>
    </r>
    <r>
      <rPr>
        <i/>
        <sz val="16"/>
        <color theme="1"/>
        <rFont val="Times New Roman"/>
        <family val="1"/>
        <charset val="204"/>
      </rPr>
      <t xml:space="preserve"> Х</t>
    </r>
    <r>
      <rPr>
        <i/>
        <vertAlign val="subscript"/>
        <sz val="16"/>
        <color theme="1"/>
        <rFont val="Times New Roman"/>
        <family val="1"/>
        <charset val="204"/>
      </rPr>
      <t>i</t>
    </r>
  </si>
  <si>
    <t xml:space="preserve">Относительная влажность </t>
  </si>
  <si>
    <t>Относительная влажность</t>
  </si>
  <si>
    <t>Отно-сительная влажность</t>
  </si>
  <si>
    <t>Скорость движения воздуха (1 диапазон)</t>
  </si>
  <si>
    <t xml:space="preserve">Скорость движения воздуха </t>
  </si>
  <si>
    <t>(1 диапазон)</t>
  </si>
  <si>
    <t>(2 диапазон)</t>
  </si>
  <si>
    <r>
      <t xml:space="preserve">Погрешность, </t>
    </r>
    <r>
      <rPr>
        <sz val="14"/>
        <color theme="1"/>
        <rFont val="Times New Roman"/>
        <family val="1"/>
        <charset val="204"/>
      </rPr>
      <t>Δ</t>
    </r>
    <r>
      <rPr>
        <vertAlign val="subscript"/>
        <sz val="14"/>
        <color theme="1"/>
        <rFont val="Times New Roman"/>
        <family val="1"/>
        <charset val="204"/>
      </rPr>
      <t>(Х)</t>
    </r>
  </si>
  <si>
    <t>Диапазон выбираем в зависимости от результата измерения</t>
  </si>
  <si>
    <t xml:space="preserve">                           Суммарная  неопределенность </t>
  </si>
  <si>
    <t xml:space="preserve">                    Расширенная неопределенность </t>
  </si>
  <si>
    <r>
      <rPr>
        <b/>
        <sz val="14"/>
        <color theme="1"/>
        <rFont val="Times New Roman"/>
        <family val="1"/>
        <charset val="204"/>
      </rPr>
      <t>Пример расчета неопределенности при прямых измерениях</t>
    </r>
    <r>
      <rPr>
        <b/>
        <sz val="11"/>
        <color theme="1"/>
        <rFont val="Times New Roman"/>
        <family val="1"/>
        <charset val="204"/>
      </rPr>
      <t xml:space="preserve">
</t>
    </r>
    <r>
      <rPr>
        <b/>
        <sz val="14"/>
        <color theme="1"/>
        <rFont val="Times New Roman"/>
        <family val="1"/>
        <charset val="204"/>
      </rPr>
      <t xml:space="preserve">МИКРОКЛИМАТ </t>
    </r>
    <r>
      <rPr>
        <b/>
        <sz val="11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</si>
</sst>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vertAlign val="superscript"/>
      <sz val="11"/>
      <color theme="1"/>
      <name val="Calibri"/>
      <family val="2"/>
      <charset val="204"/>
      <scheme val="minor"/>
    </font>
    <font>
      <i/>
      <sz val="16"/>
      <color theme="1"/>
      <name val="Times New Roman"/>
      <family val="1"/>
      <charset val="204"/>
    </font>
    <font>
      <i/>
      <vertAlign val="subscript"/>
      <sz val="16"/>
      <color theme="1"/>
      <name val="Times New Roman"/>
      <family val="1"/>
      <charset val="204"/>
    </font>
    <font>
      <vertAlign val="subscript"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2" fontId="0" fillId="0" borderId="1" xfId="0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1" fillId="2" borderId="0" xfId="0" applyFont="1" applyFill="1" applyAlignment="1">
      <alignment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64" fontId="0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2" borderId="0" xfId="0" applyFont="1" applyFill="1" applyAlignment="1" applyProtection="1">
      <alignment horizontal="center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w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200025</xdr:colOff>
          <xdr:row>10</xdr:row>
          <xdr:rowOff>323850</xdr:rowOff>
        </xdr:from>
        <xdr:to>
          <xdr:col>24</xdr:col>
          <xdr:colOff>190500</xdr:colOff>
          <xdr:row>11</xdr:row>
          <xdr:rowOff>47625</xdr:rowOff>
        </xdr:to>
        <xdr:sp macro="" textlink="">
          <xdr:nvSpPr>
            <xdr:cNvPr id="4100" name="Object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6FE418F6-E93D-4AF3-9976-D57D7824BC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266700</xdr:rowOff>
        </xdr:from>
        <xdr:to>
          <xdr:col>0</xdr:col>
          <xdr:colOff>0</xdr:colOff>
          <xdr:row>23</xdr:row>
          <xdr:rowOff>847725</xdr:rowOff>
        </xdr:to>
        <xdr:sp macro="" textlink="">
          <xdr:nvSpPr>
            <xdr:cNvPr id="4103" name="Object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3AD1BD0E-D7AA-40CD-9EA9-593FDA6F2C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10</xdr:row>
          <xdr:rowOff>581025</xdr:rowOff>
        </xdr:from>
        <xdr:to>
          <xdr:col>9</xdr:col>
          <xdr:colOff>200025</xdr:colOff>
          <xdr:row>10</xdr:row>
          <xdr:rowOff>1057275</xdr:rowOff>
        </xdr:to>
        <xdr:sp macro="" textlink="">
          <xdr:nvSpPr>
            <xdr:cNvPr id="4107" name="Object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212CA93D-CBFC-4E9B-A931-64694DACA2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161925</xdr:colOff>
          <xdr:row>10</xdr:row>
          <xdr:rowOff>600075</xdr:rowOff>
        </xdr:from>
        <xdr:to>
          <xdr:col>13</xdr:col>
          <xdr:colOff>171450</xdr:colOff>
          <xdr:row>10</xdr:row>
          <xdr:rowOff>981075</xdr:rowOff>
        </xdr:to>
        <xdr:sp macro="" textlink="">
          <xdr:nvSpPr>
            <xdr:cNvPr id="4108" name="Object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13EB0E47-06A8-4405-B006-2D74FCD66E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152400</xdr:colOff>
          <xdr:row>10</xdr:row>
          <xdr:rowOff>561975</xdr:rowOff>
        </xdr:from>
        <xdr:to>
          <xdr:col>18</xdr:col>
          <xdr:colOff>161925</xdr:colOff>
          <xdr:row>10</xdr:row>
          <xdr:rowOff>971550</xdr:rowOff>
        </xdr:to>
        <xdr:sp macro="" textlink="">
          <xdr:nvSpPr>
            <xdr:cNvPr id="4109" name="Object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58281376-ED2F-45B5-9B4B-6D1E1EBF69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114300</xdr:rowOff>
        </xdr:from>
        <xdr:to>
          <xdr:col>18</xdr:col>
          <xdr:colOff>19050</xdr:colOff>
          <xdr:row>32</xdr:row>
          <xdr:rowOff>47625</xdr:rowOff>
        </xdr:to>
        <xdr:sp macro="" textlink="">
          <xdr:nvSpPr>
            <xdr:cNvPr id="4114" name="Object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8B3DE8DD-D9AB-4338-AE9F-D90FA571CB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34</xdr:row>
          <xdr:rowOff>219075</xdr:rowOff>
        </xdr:from>
        <xdr:to>
          <xdr:col>20</xdr:col>
          <xdr:colOff>180975</xdr:colOff>
          <xdr:row>36</xdr:row>
          <xdr:rowOff>9525</xdr:rowOff>
        </xdr:to>
        <xdr:sp macro="" textlink="">
          <xdr:nvSpPr>
            <xdr:cNvPr id="4115" name="Object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CDF9CDB2-58A3-454E-A601-627C1EA4BF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37</xdr:row>
          <xdr:rowOff>0</xdr:rowOff>
        </xdr:from>
        <xdr:to>
          <xdr:col>17</xdr:col>
          <xdr:colOff>85725</xdr:colOff>
          <xdr:row>38</xdr:row>
          <xdr:rowOff>0</xdr:rowOff>
        </xdr:to>
        <xdr:sp macro="" textlink="">
          <xdr:nvSpPr>
            <xdr:cNvPr id="4116" name="Object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D2298CB9-3063-407D-A630-F9E8CF230D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13" Type="http://schemas.openxmlformats.org/officeDocument/2006/relationships/image" Target="../media/image5.emf"/><Relationship Id="rId18" Type="http://schemas.openxmlformats.org/officeDocument/2006/relationships/oleObject" Target="../embeddings/oleObject8.bin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wmf"/><Relationship Id="rId12" Type="http://schemas.openxmlformats.org/officeDocument/2006/relationships/oleObject" Target="../embeddings/oleObject5.bin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7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oleObject" Target="../embeddings/oleObject4.bin"/><Relationship Id="rId19" Type="http://schemas.openxmlformats.org/officeDocument/2006/relationships/image" Target="../media/image8.emf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Relationship Id="rId14" Type="http://schemas.openxmlformats.org/officeDocument/2006/relationships/oleObject" Target="../embeddings/oleObject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51"/>
  <sheetViews>
    <sheetView tabSelected="1" topLeftCell="A16" workbookViewId="0">
      <selection activeCell="AF5" sqref="AF5"/>
    </sheetView>
  </sheetViews>
  <sheetFormatPr defaultRowHeight="15" x14ac:dyDescent="0.25"/>
  <cols>
    <col min="1" max="35" width="3.42578125" customWidth="1"/>
  </cols>
  <sheetData>
    <row r="1" spans="1:26" x14ac:dyDescent="0.25">
      <c r="A1" s="25" t="s">
        <v>33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</row>
    <row r="2" spans="1:26" ht="36" customHeight="1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26" ht="30.75" customHeight="1" x14ac:dyDescent="0.25">
      <c r="A3" s="27" t="s">
        <v>0</v>
      </c>
      <c r="B3" s="27"/>
      <c r="C3" s="27"/>
      <c r="D3" s="27"/>
      <c r="E3" s="27"/>
      <c r="F3" s="27"/>
      <c r="G3" s="27"/>
      <c r="H3" s="27"/>
      <c r="I3" s="27"/>
      <c r="J3" s="28" t="s">
        <v>5</v>
      </c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</row>
    <row r="4" spans="1:26" x14ac:dyDescent="0.25">
      <c r="A4" s="33" t="s">
        <v>12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</row>
    <row r="5" spans="1:26" ht="46.5" customHeight="1" x14ac:dyDescent="0.25">
      <c r="A5" s="14" t="s">
        <v>13</v>
      </c>
      <c r="B5" s="3"/>
      <c r="C5" s="3"/>
      <c r="D5" s="3"/>
      <c r="E5" s="3"/>
      <c r="F5" s="3" t="s">
        <v>6</v>
      </c>
      <c r="G5" s="3"/>
      <c r="H5" s="3"/>
      <c r="I5" s="3"/>
      <c r="J5" s="3"/>
      <c r="K5" s="3" t="s">
        <v>22</v>
      </c>
      <c r="L5" s="3"/>
      <c r="M5" s="3"/>
      <c r="N5" s="3"/>
      <c r="O5" s="3"/>
      <c r="P5" s="3" t="s">
        <v>7</v>
      </c>
      <c r="Q5" s="3"/>
      <c r="R5" s="3"/>
      <c r="S5" s="3"/>
      <c r="T5" s="3"/>
      <c r="U5" s="3" t="s">
        <v>8</v>
      </c>
      <c r="V5" s="3"/>
      <c r="W5" s="3"/>
      <c r="X5" s="3"/>
      <c r="Y5" s="3"/>
    </row>
    <row r="6" spans="1:26" ht="37.5" customHeight="1" x14ac:dyDescent="0.25">
      <c r="A6" s="15" t="s">
        <v>14</v>
      </c>
      <c r="B6" s="16"/>
      <c r="C6" s="16"/>
      <c r="D6" s="16"/>
      <c r="E6" s="16"/>
      <c r="F6" s="16" t="s">
        <v>15</v>
      </c>
      <c r="G6" s="16"/>
      <c r="H6" s="16"/>
      <c r="I6" s="16"/>
      <c r="J6" s="16"/>
      <c r="K6" s="3" t="s">
        <v>16</v>
      </c>
      <c r="L6" s="3"/>
      <c r="M6" s="3"/>
      <c r="N6" s="3"/>
      <c r="O6" s="3"/>
      <c r="P6" s="3" t="s">
        <v>17</v>
      </c>
      <c r="Q6" s="3"/>
      <c r="R6" s="3"/>
      <c r="S6" s="3"/>
      <c r="T6" s="3"/>
      <c r="U6" s="3" t="s">
        <v>18</v>
      </c>
      <c r="V6" s="3"/>
      <c r="W6" s="3"/>
      <c r="X6" s="3"/>
      <c r="Y6" s="3"/>
    </row>
    <row r="7" spans="1:26" ht="15.75" customHeight="1" x14ac:dyDescent="0.25">
      <c r="A7" s="8" t="s">
        <v>29</v>
      </c>
      <c r="B7" s="9"/>
      <c r="C7" s="9"/>
      <c r="D7" s="9"/>
      <c r="E7" s="10"/>
      <c r="F7" s="3">
        <v>0.2</v>
      </c>
      <c r="G7" s="3"/>
      <c r="H7" s="3"/>
      <c r="I7" s="3"/>
      <c r="J7" s="3"/>
      <c r="K7" s="3">
        <v>3</v>
      </c>
      <c r="L7" s="3"/>
      <c r="M7" s="3"/>
      <c r="N7" s="3"/>
      <c r="O7" s="3"/>
      <c r="P7" s="3">
        <v>0.13</v>
      </c>
      <c r="Q7" s="3"/>
      <c r="R7" s="3"/>
      <c r="S7" s="3"/>
      <c r="T7" s="3"/>
      <c r="U7" s="3" t="s">
        <v>20</v>
      </c>
      <c r="V7" s="3"/>
      <c r="W7" s="3"/>
      <c r="X7" s="3"/>
      <c r="Y7" s="3"/>
    </row>
    <row r="8" spans="1:26" ht="22.5" customHeight="1" x14ac:dyDescent="0.25">
      <c r="A8" s="11"/>
      <c r="B8" s="11"/>
      <c r="C8" s="11"/>
      <c r="D8" s="11"/>
      <c r="E8" s="12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13" t="s">
        <v>19</v>
      </c>
      <c r="V8" s="13"/>
      <c r="W8" s="13"/>
      <c r="X8" s="13"/>
      <c r="Y8" s="13"/>
    </row>
    <row r="9" spans="1:26" x14ac:dyDescent="0.25">
      <c r="A9" s="36" t="s">
        <v>3</v>
      </c>
      <c r="B9" s="36"/>
      <c r="C9" s="36"/>
      <c r="D9" s="36"/>
      <c r="E9" s="36"/>
      <c r="F9" s="36"/>
      <c r="G9" s="36"/>
      <c r="H9" s="36"/>
      <c r="I9" s="36"/>
      <c r="J9" s="37">
        <v>4</v>
      </c>
      <c r="K9" s="37"/>
    </row>
    <row r="10" spans="1:26" x14ac:dyDescent="0.25">
      <c r="A10" s="34" t="s">
        <v>1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</row>
    <row r="11" spans="1:26" ht="84.75" customHeight="1" x14ac:dyDescent="0.25">
      <c r="A11" s="17" t="s">
        <v>10</v>
      </c>
      <c r="B11" s="17"/>
      <c r="C11" s="17"/>
      <c r="D11" s="18" t="s">
        <v>21</v>
      </c>
      <c r="E11" s="18"/>
      <c r="F11" s="18"/>
      <c r="G11" s="17" t="s">
        <v>9</v>
      </c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 t="s">
        <v>2</v>
      </c>
      <c r="U11" s="17"/>
      <c r="V11" s="17"/>
      <c r="W11" s="17"/>
      <c r="X11" s="17"/>
      <c r="Y11" s="17"/>
      <c r="Z11" s="1"/>
    </row>
    <row r="12" spans="1:26" x14ac:dyDescent="0.25">
      <c r="A12" s="3" t="s">
        <v>11</v>
      </c>
      <c r="B12" s="3"/>
      <c r="C12" s="3"/>
      <c r="D12" s="6">
        <v>23.5</v>
      </c>
      <c r="E12" s="6"/>
      <c r="F12" s="6"/>
      <c r="G12" s="3">
        <f>AVERAGE(D12:F15)</f>
        <v>23.425000000000001</v>
      </c>
      <c r="H12" s="3"/>
      <c r="I12" s="3"/>
      <c r="J12" s="3"/>
      <c r="K12" s="7">
        <f>$G$12-D12</f>
        <v>-7.4999999999999289E-2</v>
      </c>
      <c r="L12" s="7"/>
      <c r="M12" s="7"/>
      <c r="N12" s="7"/>
      <c r="O12" s="7">
        <f>K12^2</f>
        <v>5.6249999999998931E-3</v>
      </c>
      <c r="P12" s="7"/>
      <c r="Q12" s="7"/>
      <c r="R12" s="7"/>
      <c r="S12" s="7"/>
      <c r="T12" s="3">
        <f>ROUND(SQRT((SUM(O12:S15))/(J9*(J9-1))),2)</f>
        <v>0.05</v>
      </c>
      <c r="U12" s="3"/>
      <c r="V12" s="3"/>
      <c r="W12" s="3"/>
      <c r="X12" s="3"/>
      <c r="Y12" s="3"/>
      <c r="Z12" s="1"/>
    </row>
    <row r="13" spans="1:26" ht="15" customHeight="1" x14ac:dyDescent="0.25">
      <c r="A13" s="3"/>
      <c r="B13" s="3"/>
      <c r="C13" s="3"/>
      <c r="D13" s="6">
        <v>23.4</v>
      </c>
      <c r="E13" s="6"/>
      <c r="F13" s="6"/>
      <c r="G13" s="3"/>
      <c r="H13" s="3"/>
      <c r="I13" s="3"/>
      <c r="J13" s="3"/>
      <c r="K13" s="7">
        <f t="shared" ref="K13:K15" si="0">$G$12-D13</f>
        <v>2.5000000000002132E-2</v>
      </c>
      <c r="L13" s="7"/>
      <c r="M13" s="7"/>
      <c r="N13" s="7"/>
      <c r="O13" s="7">
        <f t="shared" ref="O13:O15" si="1">K13^2</f>
        <v>6.2500000000010659E-4</v>
      </c>
      <c r="P13" s="7"/>
      <c r="Q13" s="7"/>
      <c r="R13" s="7"/>
      <c r="S13" s="7"/>
      <c r="T13" s="3"/>
      <c r="U13" s="3"/>
      <c r="V13" s="3"/>
      <c r="W13" s="3"/>
      <c r="X13" s="3"/>
      <c r="Y13" s="3"/>
      <c r="Z13" s="1"/>
    </row>
    <row r="14" spans="1:26" ht="15" customHeight="1" x14ac:dyDescent="0.25">
      <c r="A14" s="3"/>
      <c r="B14" s="3"/>
      <c r="C14" s="3"/>
      <c r="D14" s="6">
        <v>23.5</v>
      </c>
      <c r="E14" s="6"/>
      <c r="F14" s="6"/>
      <c r="G14" s="3"/>
      <c r="H14" s="3"/>
      <c r="I14" s="3"/>
      <c r="J14" s="3"/>
      <c r="K14" s="7">
        <f t="shared" si="0"/>
        <v>-7.4999999999999289E-2</v>
      </c>
      <c r="L14" s="7"/>
      <c r="M14" s="7"/>
      <c r="N14" s="7"/>
      <c r="O14" s="7">
        <f t="shared" si="1"/>
        <v>5.6249999999998931E-3</v>
      </c>
      <c r="P14" s="7"/>
      <c r="Q14" s="7"/>
      <c r="R14" s="7"/>
      <c r="S14" s="7"/>
      <c r="T14" s="3"/>
      <c r="U14" s="3"/>
      <c r="V14" s="3"/>
      <c r="W14" s="3"/>
      <c r="X14" s="3"/>
      <c r="Y14" s="3"/>
      <c r="Z14" s="1"/>
    </row>
    <row r="15" spans="1:26" ht="15" customHeight="1" x14ac:dyDescent="0.25">
      <c r="A15" s="3"/>
      <c r="B15" s="3"/>
      <c r="C15" s="3"/>
      <c r="D15" s="6">
        <v>23.3</v>
      </c>
      <c r="E15" s="6"/>
      <c r="F15" s="6"/>
      <c r="G15" s="3"/>
      <c r="H15" s="3"/>
      <c r="I15" s="3"/>
      <c r="J15" s="3"/>
      <c r="K15" s="7">
        <f t="shared" si="0"/>
        <v>0.125</v>
      </c>
      <c r="L15" s="7"/>
      <c r="M15" s="7"/>
      <c r="N15" s="7"/>
      <c r="O15" s="7">
        <f t="shared" si="1"/>
        <v>1.5625E-2</v>
      </c>
      <c r="P15" s="7"/>
      <c r="Q15" s="7"/>
      <c r="R15" s="7"/>
      <c r="S15" s="7"/>
      <c r="T15" s="3"/>
      <c r="U15" s="3"/>
      <c r="V15" s="3"/>
      <c r="W15" s="3"/>
      <c r="X15" s="3"/>
      <c r="Y15" s="3"/>
      <c r="Z15" s="1"/>
    </row>
    <row r="16" spans="1:26" ht="15" customHeight="1" x14ac:dyDescent="0.25">
      <c r="A16" s="16" t="s">
        <v>24</v>
      </c>
      <c r="B16" s="16"/>
      <c r="C16" s="16"/>
      <c r="D16" s="6">
        <v>48</v>
      </c>
      <c r="E16" s="6"/>
      <c r="F16" s="6"/>
      <c r="G16" s="3">
        <f>AVERAGE(D16:F19)</f>
        <v>46.75</v>
      </c>
      <c r="H16" s="3"/>
      <c r="I16" s="3"/>
      <c r="J16" s="3"/>
      <c r="K16" s="7">
        <f>$G$16-D16</f>
        <v>-1.25</v>
      </c>
      <c r="L16" s="7"/>
      <c r="M16" s="7"/>
      <c r="N16" s="7"/>
      <c r="O16" s="7">
        <f t="shared" ref="O16" si="2">K16^2</f>
        <v>1.5625</v>
      </c>
      <c r="P16" s="7"/>
      <c r="Q16" s="7"/>
      <c r="R16" s="7"/>
      <c r="S16" s="7"/>
      <c r="T16" s="3">
        <f>ROUND(SQRT((SUM(O16:S19))/($J$9*($J$9-1))),2)</f>
        <v>0.48</v>
      </c>
      <c r="U16" s="3"/>
      <c r="V16" s="3"/>
      <c r="W16" s="3"/>
      <c r="X16" s="3"/>
      <c r="Y16" s="3"/>
      <c r="Z16" s="1"/>
    </row>
    <row r="17" spans="1:34" ht="15" customHeight="1" x14ac:dyDescent="0.25">
      <c r="A17" s="16"/>
      <c r="B17" s="16"/>
      <c r="C17" s="16"/>
      <c r="D17" s="6">
        <v>46</v>
      </c>
      <c r="E17" s="6"/>
      <c r="F17" s="6"/>
      <c r="G17" s="3"/>
      <c r="H17" s="3"/>
      <c r="I17" s="3"/>
      <c r="J17" s="3"/>
      <c r="K17" s="7">
        <f t="shared" ref="K17:K19" si="3">$G$16-D17</f>
        <v>0.75</v>
      </c>
      <c r="L17" s="7"/>
      <c r="M17" s="7"/>
      <c r="N17" s="7"/>
      <c r="O17" s="7">
        <f t="shared" ref="O17" si="4">K17^2</f>
        <v>0.5625</v>
      </c>
      <c r="P17" s="7"/>
      <c r="Q17" s="7"/>
      <c r="R17" s="7"/>
      <c r="S17" s="7"/>
      <c r="T17" s="3"/>
      <c r="U17" s="3"/>
      <c r="V17" s="3"/>
      <c r="W17" s="3"/>
      <c r="X17" s="3"/>
      <c r="Y17" s="3"/>
      <c r="Z17" s="1"/>
    </row>
    <row r="18" spans="1:34" ht="15" customHeight="1" x14ac:dyDescent="0.25">
      <c r="A18" s="16"/>
      <c r="B18" s="16"/>
      <c r="C18" s="16"/>
      <c r="D18" s="6">
        <v>47</v>
      </c>
      <c r="E18" s="6"/>
      <c r="F18" s="6"/>
      <c r="G18" s="3"/>
      <c r="H18" s="3"/>
      <c r="I18" s="3"/>
      <c r="J18" s="3"/>
      <c r="K18" s="7">
        <f t="shared" si="3"/>
        <v>-0.25</v>
      </c>
      <c r="L18" s="7"/>
      <c r="M18" s="7"/>
      <c r="N18" s="7"/>
      <c r="O18" s="7">
        <f t="shared" ref="O18" si="5">K18^2</f>
        <v>6.25E-2</v>
      </c>
      <c r="P18" s="7"/>
      <c r="Q18" s="7"/>
      <c r="R18" s="7"/>
      <c r="S18" s="7"/>
      <c r="T18" s="3"/>
      <c r="U18" s="3"/>
      <c r="V18" s="3"/>
      <c r="W18" s="3"/>
      <c r="X18" s="3"/>
      <c r="Y18" s="3"/>
      <c r="Z18" s="1"/>
    </row>
    <row r="19" spans="1:34" x14ac:dyDescent="0.25">
      <c r="A19" s="16"/>
      <c r="B19" s="16"/>
      <c r="C19" s="16"/>
      <c r="D19" s="6">
        <v>46</v>
      </c>
      <c r="E19" s="6"/>
      <c r="F19" s="6"/>
      <c r="G19" s="3"/>
      <c r="H19" s="3"/>
      <c r="I19" s="3"/>
      <c r="J19" s="3"/>
      <c r="K19" s="7">
        <f t="shared" si="3"/>
        <v>0.75</v>
      </c>
      <c r="L19" s="7"/>
      <c r="M19" s="7"/>
      <c r="N19" s="7"/>
      <c r="O19" s="7">
        <f t="shared" ref="O19" si="6">K19^2</f>
        <v>0.5625</v>
      </c>
      <c r="P19" s="7"/>
      <c r="Q19" s="7"/>
      <c r="R19" s="7"/>
      <c r="S19" s="7"/>
      <c r="T19" s="3"/>
      <c r="U19" s="3"/>
      <c r="V19" s="3"/>
      <c r="W19" s="3"/>
      <c r="X19" s="3"/>
      <c r="Y19" s="3"/>
      <c r="Z19" s="1"/>
    </row>
    <row r="20" spans="1:34" x14ac:dyDescent="0.25">
      <c r="A20" s="16" t="s">
        <v>7</v>
      </c>
      <c r="B20" s="16"/>
      <c r="C20" s="16"/>
      <c r="D20" s="6">
        <v>101.7</v>
      </c>
      <c r="E20" s="6"/>
      <c r="F20" s="6"/>
      <c r="G20" s="3">
        <f>AVERAGE(D20:F23)</f>
        <v>101.64999999999999</v>
      </c>
      <c r="H20" s="3"/>
      <c r="I20" s="3"/>
      <c r="J20" s="3"/>
      <c r="K20" s="7">
        <f>$G$20-D20</f>
        <v>-5.0000000000011369E-2</v>
      </c>
      <c r="L20" s="7"/>
      <c r="M20" s="7"/>
      <c r="N20" s="7"/>
      <c r="O20" s="7">
        <f t="shared" ref="O20" si="7">K20^2</f>
        <v>2.5000000000011367E-3</v>
      </c>
      <c r="P20" s="7"/>
      <c r="Q20" s="7"/>
      <c r="R20" s="7"/>
      <c r="S20" s="7"/>
      <c r="T20" s="3">
        <f>ROUND(SQRT((SUM(O20:S23))/($J$9*($J$9-1))),2)</f>
        <v>0.03</v>
      </c>
      <c r="U20" s="3"/>
      <c r="V20" s="3"/>
      <c r="W20" s="3"/>
      <c r="X20" s="3"/>
      <c r="Y20" s="3"/>
      <c r="Z20" s="1"/>
    </row>
    <row r="21" spans="1:34" x14ac:dyDescent="0.25">
      <c r="A21" s="16"/>
      <c r="B21" s="16"/>
      <c r="C21" s="16"/>
      <c r="D21" s="6">
        <v>101.6</v>
      </c>
      <c r="E21" s="6"/>
      <c r="F21" s="6"/>
      <c r="G21" s="3"/>
      <c r="H21" s="3"/>
      <c r="I21" s="3"/>
      <c r="J21" s="3"/>
      <c r="K21" s="7">
        <f t="shared" ref="K21:K23" si="8">$G$20-D21</f>
        <v>4.9999999999997158E-2</v>
      </c>
      <c r="L21" s="7"/>
      <c r="M21" s="7"/>
      <c r="N21" s="7"/>
      <c r="O21" s="7">
        <f t="shared" ref="O21" si="9">K21^2</f>
        <v>2.499999999999716E-3</v>
      </c>
      <c r="P21" s="7"/>
      <c r="Q21" s="7"/>
      <c r="R21" s="7"/>
      <c r="S21" s="7"/>
      <c r="T21" s="3"/>
      <c r="U21" s="3"/>
      <c r="V21" s="3"/>
      <c r="W21" s="3"/>
      <c r="X21" s="3"/>
      <c r="Y21" s="3"/>
      <c r="Z21" s="1"/>
    </row>
    <row r="22" spans="1:34" ht="15" customHeight="1" x14ac:dyDescent="0.25">
      <c r="A22" s="16"/>
      <c r="B22" s="16"/>
      <c r="C22" s="16"/>
      <c r="D22" s="6">
        <v>101.6</v>
      </c>
      <c r="E22" s="6"/>
      <c r="F22" s="6"/>
      <c r="G22" s="3"/>
      <c r="H22" s="3"/>
      <c r="I22" s="3"/>
      <c r="J22" s="3"/>
      <c r="K22" s="7">
        <f t="shared" si="8"/>
        <v>4.9999999999997158E-2</v>
      </c>
      <c r="L22" s="7"/>
      <c r="M22" s="7"/>
      <c r="N22" s="7"/>
      <c r="O22" s="7">
        <f t="shared" ref="O22" si="10">K22^2</f>
        <v>2.499999999999716E-3</v>
      </c>
      <c r="P22" s="7"/>
      <c r="Q22" s="7"/>
      <c r="R22" s="7"/>
      <c r="S22" s="7"/>
      <c r="T22" s="3"/>
      <c r="U22" s="3"/>
      <c r="V22" s="3"/>
      <c r="W22" s="3"/>
      <c r="X22" s="3"/>
      <c r="Y22" s="3"/>
      <c r="Z22" s="1"/>
    </row>
    <row r="23" spans="1:34" x14ac:dyDescent="0.25">
      <c r="A23" s="16"/>
      <c r="B23" s="16"/>
      <c r="C23" s="16"/>
      <c r="D23" s="6">
        <v>101.7</v>
      </c>
      <c r="E23" s="6"/>
      <c r="F23" s="6"/>
      <c r="G23" s="3"/>
      <c r="H23" s="3"/>
      <c r="I23" s="3"/>
      <c r="J23" s="3"/>
      <c r="K23" s="7">
        <f t="shared" si="8"/>
        <v>-5.0000000000011369E-2</v>
      </c>
      <c r="L23" s="7"/>
      <c r="M23" s="7"/>
      <c r="N23" s="7"/>
      <c r="O23" s="7">
        <f t="shared" ref="O23" si="11">K23^2</f>
        <v>2.5000000000011367E-3</v>
      </c>
      <c r="P23" s="7"/>
      <c r="Q23" s="7"/>
      <c r="R23" s="7"/>
      <c r="S23" s="7"/>
      <c r="T23" s="3"/>
      <c r="U23" s="3"/>
      <c r="V23" s="3"/>
      <c r="W23" s="3"/>
      <c r="X23" s="3"/>
      <c r="Y23" s="3"/>
      <c r="Z23" s="1"/>
    </row>
    <row r="24" spans="1:34" x14ac:dyDescent="0.25">
      <c r="A24" s="3" t="s">
        <v>25</v>
      </c>
      <c r="B24" s="3"/>
      <c r="C24" s="3"/>
      <c r="D24" s="6">
        <v>0.7</v>
      </c>
      <c r="E24" s="6"/>
      <c r="F24" s="6"/>
      <c r="G24" s="3">
        <f>AVERAGE(D24:F27)</f>
        <v>0.70000000000000007</v>
      </c>
      <c r="H24" s="3"/>
      <c r="I24" s="3"/>
      <c r="J24" s="3"/>
      <c r="K24" s="7">
        <f>$G$24-D24</f>
        <v>0</v>
      </c>
      <c r="L24" s="7"/>
      <c r="M24" s="7"/>
      <c r="N24" s="7"/>
      <c r="O24" s="7">
        <f t="shared" ref="O24" si="12">K24^2</f>
        <v>0</v>
      </c>
      <c r="P24" s="7"/>
      <c r="Q24" s="7"/>
      <c r="R24" s="7"/>
      <c r="S24" s="7"/>
      <c r="T24" s="3">
        <f>ROUND(SQRT((SUM(O24:S27))/($J$9*($J$9-1))),2)</f>
        <v>0.04</v>
      </c>
      <c r="U24" s="3"/>
      <c r="V24" s="3"/>
      <c r="W24" s="3"/>
      <c r="X24" s="3"/>
      <c r="Y24" s="3"/>
      <c r="Z24" s="19" t="s">
        <v>30</v>
      </c>
      <c r="AA24" s="20"/>
      <c r="AB24" s="20"/>
      <c r="AC24" s="20"/>
      <c r="AD24" s="20"/>
      <c r="AE24" s="20"/>
      <c r="AF24" s="20"/>
      <c r="AG24" s="20"/>
      <c r="AH24" s="20"/>
    </row>
    <row r="25" spans="1:34" x14ac:dyDescent="0.25">
      <c r="A25" s="3"/>
      <c r="B25" s="3"/>
      <c r="C25" s="3"/>
      <c r="D25" s="6">
        <v>0.8</v>
      </c>
      <c r="E25" s="6"/>
      <c r="F25" s="6"/>
      <c r="G25" s="3"/>
      <c r="H25" s="3"/>
      <c r="I25" s="3"/>
      <c r="J25" s="3"/>
      <c r="K25" s="7">
        <f t="shared" ref="K25:K27" si="13">$G$24-D25</f>
        <v>-9.9999999999999978E-2</v>
      </c>
      <c r="L25" s="7"/>
      <c r="M25" s="7"/>
      <c r="N25" s="7"/>
      <c r="O25" s="7">
        <f t="shared" ref="O25" si="14">K25^2</f>
        <v>9.999999999999995E-3</v>
      </c>
      <c r="P25" s="7"/>
      <c r="Q25" s="7"/>
      <c r="R25" s="7"/>
      <c r="S25" s="7"/>
      <c r="T25" s="3"/>
      <c r="U25" s="3"/>
      <c r="V25" s="3"/>
      <c r="W25" s="3"/>
      <c r="X25" s="3"/>
      <c r="Y25" s="3"/>
      <c r="Z25" s="19"/>
      <c r="AA25" s="20"/>
      <c r="AB25" s="20"/>
      <c r="AC25" s="20"/>
      <c r="AD25" s="20"/>
      <c r="AE25" s="20"/>
      <c r="AF25" s="20"/>
      <c r="AG25" s="20"/>
      <c r="AH25" s="20"/>
    </row>
    <row r="26" spans="1:34" ht="15" customHeight="1" x14ac:dyDescent="0.25">
      <c r="A26" s="3"/>
      <c r="B26" s="3"/>
      <c r="C26" s="3"/>
      <c r="D26" s="6">
        <v>0.7</v>
      </c>
      <c r="E26" s="6"/>
      <c r="F26" s="6"/>
      <c r="G26" s="3"/>
      <c r="H26" s="3"/>
      <c r="I26" s="3"/>
      <c r="J26" s="3"/>
      <c r="K26" s="7">
        <f t="shared" si="13"/>
        <v>0</v>
      </c>
      <c r="L26" s="7"/>
      <c r="M26" s="7"/>
      <c r="N26" s="7"/>
      <c r="O26" s="7">
        <f t="shared" ref="O26" si="15">K26^2</f>
        <v>0</v>
      </c>
      <c r="P26" s="7"/>
      <c r="Q26" s="7"/>
      <c r="R26" s="7"/>
      <c r="S26" s="7"/>
      <c r="T26" s="3"/>
      <c r="U26" s="3"/>
      <c r="V26" s="3"/>
      <c r="W26" s="3"/>
      <c r="X26" s="3"/>
      <c r="Y26" s="3"/>
      <c r="Z26" s="19"/>
      <c r="AA26" s="20"/>
      <c r="AB26" s="20"/>
      <c r="AC26" s="20"/>
      <c r="AD26" s="20"/>
      <c r="AE26" s="20"/>
      <c r="AF26" s="20"/>
      <c r="AG26" s="20"/>
      <c r="AH26" s="20"/>
    </row>
    <row r="27" spans="1:34" ht="15" customHeight="1" x14ac:dyDescent="0.25">
      <c r="A27" s="3"/>
      <c r="B27" s="3"/>
      <c r="C27" s="3"/>
      <c r="D27" s="6">
        <v>0.6</v>
      </c>
      <c r="E27" s="6"/>
      <c r="F27" s="6"/>
      <c r="G27" s="3"/>
      <c r="H27" s="3"/>
      <c r="I27" s="3"/>
      <c r="J27" s="3"/>
      <c r="K27" s="7">
        <f t="shared" si="13"/>
        <v>0.10000000000000009</v>
      </c>
      <c r="L27" s="7"/>
      <c r="M27" s="7"/>
      <c r="N27" s="7"/>
      <c r="O27" s="7">
        <f t="shared" ref="O27:O30" si="16">K27^2</f>
        <v>1.0000000000000018E-2</v>
      </c>
      <c r="P27" s="7"/>
      <c r="Q27" s="7"/>
      <c r="R27" s="7"/>
      <c r="S27" s="7"/>
      <c r="T27" s="3"/>
      <c r="U27" s="3"/>
      <c r="V27" s="3"/>
      <c r="W27" s="3"/>
      <c r="X27" s="3"/>
      <c r="Y27" s="3"/>
      <c r="Z27" s="19"/>
      <c r="AA27" s="20"/>
      <c r="AB27" s="20"/>
      <c r="AC27" s="20"/>
      <c r="AD27" s="20"/>
      <c r="AE27" s="20"/>
      <c r="AF27" s="20"/>
      <c r="AG27" s="20"/>
      <c r="AH27" s="20"/>
    </row>
    <row r="28" spans="1:34" x14ac:dyDescent="0.25">
      <c r="A28" s="3" t="s">
        <v>25</v>
      </c>
      <c r="B28" s="3"/>
      <c r="C28" s="3"/>
      <c r="D28" s="6">
        <v>2.2999999999999998</v>
      </c>
      <c r="E28" s="6"/>
      <c r="F28" s="6"/>
      <c r="G28" s="3">
        <f>AVERAGE(D28:F31)</f>
        <v>2.4249999999999998</v>
      </c>
      <c r="H28" s="3"/>
      <c r="I28" s="3"/>
      <c r="J28" s="3"/>
      <c r="K28" s="7">
        <f>$G$24-D28</f>
        <v>-1.5999999999999996</v>
      </c>
      <c r="L28" s="7"/>
      <c r="M28" s="7"/>
      <c r="N28" s="7"/>
      <c r="O28" s="7">
        <f t="shared" si="16"/>
        <v>2.5599999999999987</v>
      </c>
      <c r="P28" s="7"/>
      <c r="Q28" s="7"/>
      <c r="R28" s="7"/>
      <c r="S28" s="7"/>
      <c r="T28" s="5">
        <f>ROUND(SQRT((SUM(O28:S31))/($J$9*($J$9-1))),2)</f>
        <v>1</v>
      </c>
      <c r="U28" s="5"/>
      <c r="V28" s="5"/>
      <c r="W28" s="5"/>
      <c r="X28" s="5"/>
      <c r="Y28" s="5"/>
      <c r="Z28" s="19"/>
      <c r="AA28" s="20"/>
      <c r="AB28" s="20"/>
      <c r="AC28" s="20"/>
      <c r="AD28" s="20"/>
      <c r="AE28" s="20"/>
      <c r="AF28" s="20"/>
      <c r="AG28" s="20"/>
      <c r="AH28" s="20"/>
    </row>
    <row r="29" spans="1:34" x14ac:dyDescent="0.25">
      <c r="A29" s="3"/>
      <c r="B29" s="3"/>
      <c r="C29" s="3"/>
      <c r="D29" s="6">
        <v>2.5</v>
      </c>
      <c r="E29" s="6"/>
      <c r="F29" s="6"/>
      <c r="G29" s="3"/>
      <c r="H29" s="3"/>
      <c r="I29" s="3"/>
      <c r="J29" s="3"/>
      <c r="K29" s="7">
        <f t="shared" ref="K29:K31" si="17">$G$24-D29</f>
        <v>-1.7999999999999998</v>
      </c>
      <c r="L29" s="7"/>
      <c r="M29" s="7"/>
      <c r="N29" s="7"/>
      <c r="O29" s="7">
        <f t="shared" si="16"/>
        <v>3.2399999999999993</v>
      </c>
      <c r="P29" s="7"/>
      <c r="Q29" s="7"/>
      <c r="R29" s="7"/>
      <c r="S29" s="7"/>
      <c r="T29" s="5"/>
      <c r="U29" s="5"/>
      <c r="V29" s="5"/>
      <c r="W29" s="5"/>
      <c r="X29" s="5"/>
      <c r="Y29" s="5"/>
      <c r="Z29" s="19"/>
      <c r="AA29" s="20"/>
      <c r="AB29" s="20"/>
      <c r="AC29" s="20"/>
      <c r="AD29" s="20"/>
      <c r="AE29" s="20"/>
      <c r="AF29" s="20"/>
      <c r="AG29" s="20"/>
      <c r="AH29" s="20"/>
    </row>
    <row r="30" spans="1:34" ht="15" customHeight="1" x14ac:dyDescent="0.25">
      <c r="A30" s="3"/>
      <c r="B30" s="3"/>
      <c r="C30" s="3"/>
      <c r="D30" s="6">
        <v>2.5</v>
      </c>
      <c r="E30" s="6"/>
      <c r="F30" s="6"/>
      <c r="G30" s="3"/>
      <c r="H30" s="3"/>
      <c r="I30" s="3"/>
      <c r="J30" s="3"/>
      <c r="K30" s="7">
        <f t="shared" si="17"/>
        <v>-1.7999999999999998</v>
      </c>
      <c r="L30" s="7"/>
      <c r="M30" s="7"/>
      <c r="N30" s="7"/>
      <c r="O30" s="7">
        <f t="shared" si="16"/>
        <v>3.2399999999999993</v>
      </c>
      <c r="P30" s="7"/>
      <c r="Q30" s="7"/>
      <c r="R30" s="7"/>
      <c r="S30" s="7"/>
      <c r="T30" s="5"/>
      <c r="U30" s="5"/>
      <c r="V30" s="5"/>
      <c r="W30" s="5"/>
      <c r="X30" s="5"/>
      <c r="Y30" s="5"/>
      <c r="Z30" s="19"/>
      <c r="AA30" s="20"/>
      <c r="AB30" s="20"/>
      <c r="AC30" s="20"/>
      <c r="AD30" s="20"/>
      <c r="AE30" s="20"/>
      <c r="AF30" s="20"/>
      <c r="AG30" s="20"/>
      <c r="AH30" s="20"/>
    </row>
    <row r="31" spans="1:34" x14ac:dyDescent="0.25">
      <c r="A31" s="3"/>
      <c r="B31" s="3"/>
      <c r="C31" s="3"/>
      <c r="D31" s="6">
        <v>2.4</v>
      </c>
      <c r="E31" s="6"/>
      <c r="F31" s="6"/>
      <c r="G31" s="3"/>
      <c r="H31" s="3"/>
      <c r="I31" s="3"/>
      <c r="J31" s="3"/>
      <c r="K31" s="7">
        <f t="shared" si="17"/>
        <v>-1.6999999999999997</v>
      </c>
      <c r="L31" s="7"/>
      <c r="M31" s="7"/>
      <c r="N31" s="7"/>
      <c r="O31" s="7">
        <f t="shared" ref="O31" si="18">K31^2</f>
        <v>2.8899999999999992</v>
      </c>
      <c r="P31" s="7"/>
      <c r="Q31" s="7"/>
      <c r="R31" s="7"/>
      <c r="S31" s="7"/>
      <c r="T31" s="5"/>
      <c r="U31" s="5"/>
      <c r="V31" s="5"/>
      <c r="W31" s="5"/>
      <c r="X31" s="5"/>
      <c r="Y31" s="5"/>
      <c r="Z31" s="19"/>
      <c r="AA31" s="20"/>
      <c r="AB31" s="20"/>
      <c r="AC31" s="20"/>
      <c r="AD31" s="20"/>
      <c r="AE31" s="20"/>
      <c r="AF31" s="20"/>
      <c r="AG31" s="20"/>
      <c r="AH31" s="20"/>
    </row>
    <row r="32" spans="1:34" ht="48" customHeight="1" x14ac:dyDescent="0.25">
      <c r="A32" s="18" t="s">
        <v>4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"/>
    </row>
    <row r="33" spans="1:26" ht="15" customHeight="1" x14ac:dyDescent="0.25">
      <c r="A33" s="3" t="s">
        <v>6</v>
      </c>
      <c r="B33" s="3"/>
      <c r="C33" s="3"/>
      <c r="D33" s="3"/>
      <c r="E33" s="3" t="s">
        <v>23</v>
      </c>
      <c r="F33" s="3"/>
      <c r="G33" s="3"/>
      <c r="H33" s="3"/>
      <c r="I33" s="3"/>
      <c r="J33" s="3" t="s">
        <v>7</v>
      </c>
      <c r="K33" s="3"/>
      <c r="L33" s="3"/>
      <c r="M33" s="3"/>
      <c r="N33" s="3"/>
      <c r="O33" s="3"/>
      <c r="P33" s="3" t="s">
        <v>26</v>
      </c>
      <c r="Q33" s="3"/>
      <c r="R33" s="3"/>
      <c r="S33" s="3"/>
      <c r="T33" s="3"/>
      <c r="U33" s="3"/>
      <c r="V33" s="3"/>
      <c r="W33" s="3"/>
      <c r="X33" s="3"/>
      <c r="Y33" s="3"/>
      <c r="Z33" s="1"/>
    </row>
    <row r="34" spans="1:26" ht="1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 t="s">
        <v>27</v>
      </c>
      <c r="Q34" s="3"/>
      <c r="R34" s="3"/>
      <c r="S34" s="3"/>
      <c r="T34" s="3"/>
      <c r="U34" s="3" t="s">
        <v>28</v>
      </c>
      <c r="V34" s="3"/>
      <c r="W34" s="3"/>
      <c r="X34" s="3"/>
      <c r="Y34" s="3"/>
      <c r="Z34" s="1"/>
    </row>
    <row r="35" spans="1:26" ht="18.75" customHeight="1" x14ac:dyDescent="0.25">
      <c r="A35" s="3">
        <f>ROUND(F7/SQRT(3),1)</f>
        <v>0.1</v>
      </c>
      <c r="B35" s="3"/>
      <c r="C35" s="3"/>
      <c r="D35" s="3"/>
      <c r="E35" s="3">
        <f>ROUND(K7/SQRT(3),1)</f>
        <v>1.7</v>
      </c>
      <c r="F35" s="3"/>
      <c r="G35" s="3"/>
      <c r="H35" s="3"/>
      <c r="I35" s="3"/>
      <c r="J35" s="4">
        <f>ROUND(P7/SQRT(3),2)</f>
        <v>0.08</v>
      </c>
      <c r="K35" s="4"/>
      <c r="L35" s="4"/>
      <c r="M35" s="4"/>
      <c r="N35" s="4"/>
      <c r="O35" s="4"/>
      <c r="P35" s="3">
        <f>ROUND((0.05+0.05*G24)/SQRT(3),2)</f>
        <v>0.05</v>
      </c>
      <c r="Q35" s="3"/>
      <c r="R35" s="3"/>
      <c r="S35" s="3"/>
      <c r="T35" s="3"/>
      <c r="U35" s="3">
        <f>ROUND((0.1+0.05*G24)/SQRT(3),2)</f>
        <v>0.08</v>
      </c>
      <c r="V35" s="3"/>
      <c r="W35" s="3"/>
      <c r="X35" s="3"/>
      <c r="Y35" s="3"/>
      <c r="Z35" s="1"/>
    </row>
    <row r="36" spans="1:26" ht="24.75" customHeight="1" x14ac:dyDescent="0.25">
      <c r="A36" s="29" t="s">
        <v>31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1"/>
      <c r="Z36" s="1"/>
    </row>
    <row r="37" spans="1:26" ht="18.75" customHeight="1" x14ac:dyDescent="0.25">
      <c r="A37" s="3">
        <f>ROUND(SQRT(T12^2+A35^2),2)</f>
        <v>0.11</v>
      </c>
      <c r="B37" s="3"/>
      <c r="C37" s="3"/>
      <c r="D37" s="3"/>
      <c r="E37" s="3">
        <f>ROUND(SQRT(T16^2+E35^2),2)</f>
        <v>1.77</v>
      </c>
      <c r="F37" s="3"/>
      <c r="G37" s="3"/>
      <c r="H37" s="3"/>
      <c r="I37" s="3"/>
      <c r="J37" s="3">
        <f>ROUND(SQRT(T20^2+J35^2),2)</f>
        <v>0.09</v>
      </c>
      <c r="K37" s="3"/>
      <c r="L37" s="3"/>
      <c r="M37" s="3"/>
      <c r="N37" s="3"/>
      <c r="O37" s="3"/>
      <c r="P37" s="3">
        <f>ROUND(SQRT(T24^2+P35^2),2)</f>
        <v>0.06</v>
      </c>
      <c r="Q37" s="3"/>
      <c r="R37" s="3"/>
      <c r="S37" s="3"/>
      <c r="T37" s="3"/>
      <c r="U37" s="32">
        <f>ROUND(SQRT(T28^2+U35^2),2)</f>
        <v>1</v>
      </c>
      <c r="V37" s="32"/>
      <c r="W37" s="32"/>
      <c r="X37" s="32"/>
      <c r="Y37" s="32"/>
      <c r="Z37" s="1"/>
    </row>
    <row r="38" spans="1:26" ht="22.5" customHeight="1" x14ac:dyDescent="0.25">
      <c r="A38" s="21" t="s">
        <v>32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3"/>
      <c r="Z38" s="1"/>
    </row>
    <row r="39" spans="1:26" ht="23.25" customHeight="1" x14ac:dyDescent="0.25">
      <c r="A39" s="3">
        <f>2*A37</f>
        <v>0.22</v>
      </c>
      <c r="B39" s="3"/>
      <c r="C39" s="3"/>
      <c r="D39" s="3"/>
      <c r="E39" s="3">
        <f>2*E37</f>
        <v>3.54</v>
      </c>
      <c r="F39" s="3"/>
      <c r="G39" s="3"/>
      <c r="H39" s="3"/>
      <c r="I39" s="3"/>
      <c r="J39" s="3">
        <f>2*J37</f>
        <v>0.18</v>
      </c>
      <c r="K39" s="3"/>
      <c r="L39" s="3"/>
      <c r="M39" s="3"/>
      <c r="N39" s="3"/>
      <c r="O39" s="3"/>
      <c r="P39" s="24">
        <f>2*P35</f>
        <v>0.1</v>
      </c>
      <c r="Q39" s="24"/>
      <c r="R39" s="24"/>
      <c r="S39" s="24"/>
      <c r="T39" s="24"/>
      <c r="U39" s="3">
        <f>2*U35</f>
        <v>0.16</v>
      </c>
      <c r="V39" s="3"/>
      <c r="W39" s="3"/>
      <c r="X39" s="3"/>
      <c r="Y39" s="3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51" spans="31:31" x14ac:dyDescent="0.25">
      <c r="AE51" s="2"/>
    </row>
  </sheetData>
  <mergeCells count="129">
    <mergeCell ref="Z24:AH31"/>
    <mergeCell ref="A38:Y38"/>
    <mergeCell ref="A39:D39"/>
    <mergeCell ref="E39:I39"/>
    <mergeCell ref="J39:O39"/>
    <mergeCell ref="P39:T39"/>
    <mergeCell ref="U39:Y39"/>
    <mergeCell ref="A1:Y2"/>
    <mergeCell ref="A3:I3"/>
    <mergeCell ref="J3:Y3"/>
    <mergeCell ref="A36:Y36"/>
    <mergeCell ref="A37:D37"/>
    <mergeCell ref="E37:I37"/>
    <mergeCell ref="J37:O37"/>
    <mergeCell ref="P37:T37"/>
    <mergeCell ref="U37:Y37"/>
    <mergeCell ref="A4:Y4"/>
    <mergeCell ref="A10:Y10"/>
    <mergeCell ref="A9:I9"/>
    <mergeCell ref="J9:K9"/>
    <mergeCell ref="K6:O6"/>
    <mergeCell ref="A11:C11"/>
    <mergeCell ref="D11:F11"/>
    <mergeCell ref="G11:J11"/>
    <mergeCell ref="K11:N11"/>
    <mergeCell ref="O11:S11"/>
    <mergeCell ref="T11:Y11"/>
    <mergeCell ref="A32:Y32"/>
    <mergeCell ref="A12:C15"/>
    <mergeCell ref="A16:C19"/>
    <mergeCell ref="A20:C23"/>
    <mergeCell ref="A24:C27"/>
    <mergeCell ref="D12:F12"/>
    <mergeCell ref="D13:F13"/>
    <mergeCell ref="D14:F14"/>
    <mergeCell ref="D15:F15"/>
    <mergeCell ref="D16:F16"/>
    <mergeCell ref="D17:F17"/>
    <mergeCell ref="G16:J19"/>
    <mergeCell ref="G20:J23"/>
    <mergeCell ref="D24:F24"/>
    <mergeCell ref="D25:F25"/>
    <mergeCell ref="D26:F26"/>
    <mergeCell ref="D27:F27"/>
    <mergeCell ref="D18:F18"/>
    <mergeCell ref="D19:F19"/>
    <mergeCell ref="D20:F20"/>
    <mergeCell ref="D21:F21"/>
    <mergeCell ref="D22:F22"/>
    <mergeCell ref="D23:F23"/>
    <mergeCell ref="K20:N20"/>
    <mergeCell ref="K21:N21"/>
    <mergeCell ref="K22:N22"/>
    <mergeCell ref="K23:N23"/>
    <mergeCell ref="K12:N12"/>
    <mergeCell ref="K13:N13"/>
    <mergeCell ref="K14:N14"/>
    <mergeCell ref="K15:N15"/>
    <mergeCell ref="K16:N16"/>
    <mergeCell ref="K17:N17"/>
    <mergeCell ref="P5:T5"/>
    <mergeCell ref="U5:Y5"/>
    <mergeCell ref="K5:O5"/>
    <mergeCell ref="F5:J5"/>
    <mergeCell ref="A5:E5"/>
    <mergeCell ref="A6:E6"/>
    <mergeCell ref="F6:J6"/>
    <mergeCell ref="O24:S24"/>
    <mergeCell ref="O25:S25"/>
    <mergeCell ref="T12:Y15"/>
    <mergeCell ref="T16:Y19"/>
    <mergeCell ref="T20:Y23"/>
    <mergeCell ref="T24:Y27"/>
    <mergeCell ref="O18:S18"/>
    <mergeCell ref="O19:S19"/>
    <mergeCell ref="O20:S20"/>
    <mergeCell ref="O21:S21"/>
    <mergeCell ref="O22:S22"/>
    <mergeCell ref="O23:S23"/>
    <mergeCell ref="K24:N24"/>
    <mergeCell ref="K25:N25"/>
    <mergeCell ref="K26:N26"/>
    <mergeCell ref="K27:N27"/>
    <mergeCell ref="O12:S12"/>
    <mergeCell ref="G24:J27"/>
    <mergeCell ref="A28:C31"/>
    <mergeCell ref="D28:F28"/>
    <mergeCell ref="G28:J31"/>
    <mergeCell ref="K28:N28"/>
    <mergeCell ref="O28:S28"/>
    <mergeCell ref="P6:T6"/>
    <mergeCell ref="U6:Y6"/>
    <mergeCell ref="U7:Y7"/>
    <mergeCell ref="A7:E8"/>
    <mergeCell ref="F7:J8"/>
    <mergeCell ref="K7:O8"/>
    <mergeCell ref="U8:Y8"/>
    <mergeCell ref="P7:T8"/>
    <mergeCell ref="G12:J15"/>
    <mergeCell ref="O26:S26"/>
    <mergeCell ref="O27:S27"/>
    <mergeCell ref="O13:S13"/>
    <mergeCell ref="O14:S14"/>
    <mergeCell ref="O15:S15"/>
    <mergeCell ref="O16:S16"/>
    <mergeCell ref="O17:S17"/>
    <mergeCell ref="K18:N18"/>
    <mergeCell ref="K19:N19"/>
    <mergeCell ref="T28:Y31"/>
    <mergeCell ref="D29:F29"/>
    <mergeCell ref="K29:N29"/>
    <mergeCell ref="O29:S29"/>
    <mergeCell ref="D30:F30"/>
    <mergeCell ref="K30:N30"/>
    <mergeCell ref="O30:S30"/>
    <mergeCell ref="D31:F31"/>
    <mergeCell ref="K31:N31"/>
    <mergeCell ref="O31:S31"/>
    <mergeCell ref="A35:D35"/>
    <mergeCell ref="E35:I35"/>
    <mergeCell ref="J35:O35"/>
    <mergeCell ref="P35:T35"/>
    <mergeCell ref="U35:Y35"/>
    <mergeCell ref="P33:Y33"/>
    <mergeCell ref="P34:T34"/>
    <mergeCell ref="A33:D34"/>
    <mergeCell ref="E33:I34"/>
    <mergeCell ref="J33:O34"/>
    <mergeCell ref="U34:Y34"/>
  </mergeCells>
  <pageMargins left="0.70866141732283472" right="0.70866141732283472" top="0.35433070866141736" bottom="0.35433070866141736" header="0" footer="0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4100" r:id="rId4">
          <objectPr defaultSize="0" autoPict="0" r:id="rId5">
            <anchor moveWithCells="1" sizeWithCells="1">
              <from>
                <xdr:col>18</xdr:col>
                <xdr:colOff>200025</xdr:colOff>
                <xdr:row>10</xdr:row>
                <xdr:rowOff>323850</xdr:rowOff>
              </from>
              <to>
                <xdr:col>24</xdr:col>
                <xdr:colOff>190500</xdr:colOff>
                <xdr:row>11</xdr:row>
                <xdr:rowOff>47625</xdr:rowOff>
              </to>
            </anchor>
          </objectPr>
        </oleObject>
      </mc:Choice>
      <mc:Fallback>
        <oleObject progId="Equation.3" shapeId="4100" r:id="rId4"/>
      </mc:Fallback>
    </mc:AlternateContent>
    <mc:AlternateContent xmlns:mc="http://schemas.openxmlformats.org/markup-compatibility/2006">
      <mc:Choice Requires="x14">
        <oleObject progId="Equation.3" shapeId="4103" r:id="rId6">
          <objectPr defaultSize="0" autoPict="0" r:id="rId7">
            <anchor moveWithCells="1" sizeWithCells="1">
              <from>
                <xdr:col>0</xdr:col>
                <xdr:colOff>0</xdr:colOff>
                <xdr:row>23</xdr:row>
                <xdr:rowOff>266700</xdr:rowOff>
              </from>
              <to>
                <xdr:col>0</xdr:col>
                <xdr:colOff>0</xdr:colOff>
                <xdr:row>23</xdr:row>
                <xdr:rowOff>847725</xdr:rowOff>
              </to>
            </anchor>
          </objectPr>
        </oleObject>
      </mc:Choice>
      <mc:Fallback>
        <oleObject progId="Equation.3" shapeId="4103" r:id="rId6"/>
      </mc:Fallback>
    </mc:AlternateContent>
    <mc:AlternateContent xmlns:mc="http://schemas.openxmlformats.org/markup-compatibility/2006">
      <mc:Choice Requires="x14">
        <oleObject progId="Equation.3" shapeId="4107" r:id="rId8">
          <objectPr defaultSize="0" autoPict="0" r:id="rId9">
            <anchor moveWithCells="1">
              <from>
                <xdr:col>6</xdr:col>
                <xdr:colOff>9525</xdr:colOff>
                <xdr:row>10</xdr:row>
                <xdr:rowOff>581025</xdr:rowOff>
              </from>
              <to>
                <xdr:col>9</xdr:col>
                <xdr:colOff>200025</xdr:colOff>
                <xdr:row>10</xdr:row>
                <xdr:rowOff>1057275</xdr:rowOff>
              </to>
            </anchor>
          </objectPr>
        </oleObject>
      </mc:Choice>
      <mc:Fallback>
        <oleObject progId="Equation.3" shapeId="4107" r:id="rId8"/>
      </mc:Fallback>
    </mc:AlternateContent>
    <mc:AlternateContent xmlns:mc="http://schemas.openxmlformats.org/markup-compatibility/2006">
      <mc:Choice Requires="x14">
        <oleObject progId="Equation.3" shapeId="4108" r:id="rId10">
          <objectPr defaultSize="0" autoPict="0" r:id="rId11">
            <anchor moveWithCells="1">
              <from>
                <xdr:col>10</xdr:col>
                <xdr:colOff>161925</xdr:colOff>
                <xdr:row>10</xdr:row>
                <xdr:rowOff>600075</xdr:rowOff>
              </from>
              <to>
                <xdr:col>13</xdr:col>
                <xdr:colOff>171450</xdr:colOff>
                <xdr:row>10</xdr:row>
                <xdr:rowOff>981075</xdr:rowOff>
              </to>
            </anchor>
          </objectPr>
        </oleObject>
      </mc:Choice>
      <mc:Fallback>
        <oleObject progId="Equation.3" shapeId="4108" r:id="rId10"/>
      </mc:Fallback>
    </mc:AlternateContent>
    <mc:AlternateContent xmlns:mc="http://schemas.openxmlformats.org/markup-compatibility/2006">
      <mc:Choice Requires="x14">
        <oleObject progId="Equation.3" shapeId="4109" r:id="rId12">
          <objectPr defaultSize="0" autoPict="0" r:id="rId13">
            <anchor moveWithCells="1">
              <from>
                <xdr:col>14</xdr:col>
                <xdr:colOff>152400</xdr:colOff>
                <xdr:row>10</xdr:row>
                <xdr:rowOff>561975</xdr:rowOff>
              </from>
              <to>
                <xdr:col>18</xdr:col>
                <xdr:colOff>161925</xdr:colOff>
                <xdr:row>10</xdr:row>
                <xdr:rowOff>971550</xdr:rowOff>
              </to>
            </anchor>
          </objectPr>
        </oleObject>
      </mc:Choice>
      <mc:Fallback>
        <oleObject progId="Equation.3" shapeId="4109" r:id="rId12"/>
      </mc:Fallback>
    </mc:AlternateContent>
    <mc:AlternateContent xmlns:mc="http://schemas.openxmlformats.org/markup-compatibility/2006">
      <mc:Choice Requires="x14">
        <oleObject progId="Equation.3" shapeId="4114" r:id="rId14">
          <objectPr defaultSize="0" r:id="rId15">
            <anchor moveWithCells="1">
              <from>
                <xdr:col>11</xdr:col>
                <xdr:colOff>9525</xdr:colOff>
                <xdr:row>31</xdr:row>
                <xdr:rowOff>114300</xdr:rowOff>
              </from>
              <to>
                <xdr:col>18</xdr:col>
                <xdr:colOff>19050</xdr:colOff>
                <xdr:row>32</xdr:row>
                <xdr:rowOff>47625</xdr:rowOff>
              </to>
            </anchor>
          </objectPr>
        </oleObject>
      </mc:Choice>
      <mc:Fallback>
        <oleObject progId="Equation.3" shapeId="4114" r:id="rId14"/>
      </mc:Fallback>
    </mc:AlternateContent>
    <mc:AlternateContent xmlns:mc="http://schemas.openxmlformats.org/markup-compatibility/2006">
      <mc:Choice Requires="x14">
        <oleObject progId="Equation.3" shapeId="4115" r:id="rId16">
          <objectPr defaultSize="0" r:id="rId17">
            <anchor moveWithCells="1">
              <from>
                <xdr:col>12</xdr:col>
                <xdr:colOff>114300</xdr:colOff>
                <xdr:row>34</xdr:row>
                <xdr:rowOff>219075</xdr:rowOff>
              </from>
              <to>
                <xdr:col>20</xdr:col>
                <xdr:colOff>180975</xdr:colOff>
                <xdr:row>36</xdr:row>
                <xdr:rowOff>9525</xdr:rowOff>
              </to>
            </anchor>
          </objectPr>
        </oleObject>
      </mc:Choice>
      <mc:Fallback>
        <oleObject progId="Equation.3" shapeId="4115" r:id="rId16"/>
      </mc:Fallback>
    </mc:AlternateContent>
    <mc:AlternateContent xmlns:mc="http://schemas.openxmlformats.org/markup-compatibility/2006">
      <mc:Choice Requires="x14">
        <oleObject progId="Equation.3" shapeId="4116" r:id="rId18">
          <objectPr defaultSize="0" autoPict="0" r:id="rId19">
            <anchor moveWithCells="1">
              <from>
                <xdr:col>13</xdr:col>
                <xdr:colOff>9525</xdr:colOff>
                <xdr:row>37</xdr:row>
                <xdr:rowOff>0</xdr:rowOff>
              </from>
              <to>
                <xdr:col>17</xdr:col>
                <xdr:colOff>85725</xdr:colOff>
                <xdr:row>38</xdr:row>
                <xdr:rowOff>0</xdr:rowOff>
              </to>
            </anchor>
          </objectPr>
        </oleObject>
      </mc:Choice>
      <mc:Fallback>
        <oleObject progId="Equation.3" shapeId="4116" r:id="rId1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микроклимат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2022-09-07T20:58:16Z</dcterms:modified>
</cp:coreProperties>
</file>