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40" yWindow="135" windowWidth="21075" windowHeight="9780"/>
  </bookViews>
  <sheets>
    <sheet name="Пример граф." sheetId="5" r:id="rId1"/>
    <sheet name="Граф. Р 50.2.028-2003" sheetId="6" r:id="rId2"/>
  </sheets>
  <calcPr calcId="125725"/>
</workbook>
</file>

<file path=xl/calcChain.xml><?xml version="1.0" encoding="utf-8"?>
<calcChain xmlns="http://schemas.openxmlformats.org/spreadsheetml/2006/main">
  <c r="M24" i="5"/>
  <c r="M21"/>
  <c r="M17"/>
  <c r="N17"/>
  <c r="O17"/>
  <c r="M18"/>
  <c r="N18"/>
  <c r="O18"/>
  <c r="M19"/>
  <c r="N19"/>
  <c r="O19"/>
  <c r="M20"/>
  <c r="N20"/>
  <c r="O20"/>
  <c r="N16"/>
  <c r="O16"/>
  <c r="M16"/>
  <c r="I4"/>
  <c r="M11"/>
  <c r="N11"/>
  <c r="O11"/>
  <c r="M12"/>
  <c r="N12"/>
  <c r="O12"/>
  <c r="M13"/>
  <c r="N13"/>
  <c r="O13"/>
  <c r="M14"/>
  <c r="N14"/>
  <c r="O14"/>
  <c r="N10"/>
  <c r="O10"/>
  <c r="M10"/>
  <c r="M7"/>
  <c r="N2"/>
  <c r="O2"/>
  <c r="N3"/>
  <c r="O3"/>
  <c r="N4"/>
  <c r="O4"/>
  <c r="N5"/>
  <c r="O5"/>
  <c r="N6"/>
  <c r="O6"/>
  <c r="M6"/>
  <c r="M5"/>
  <c r="M4"/>
  <c r="M3"/>
  <c r="M2"/>
  <c r="C15" i="6" a="1"/>
  <c r="C15" s="1"/>
  <c r="C12"/>
  <c r="D12"/>
  <c r="E12"/>
  <c r="F12"/>
  <c r="G12"/>
  <c r="H12"/>
  <c r="B12"/>
  <c r="C10"/>
  <c r="D10"/>
  <c r="E10"/>
  <c r="F10"/>
  <c r="G10"/>
  <c r="H10"/>
  <c r="B10"/>
  <c r="C25" i="5" a="1"/>
  <c r="C25"/>
  <c r="D25"/>
  <c r="C26"/>
  <c r="D26"/>
  <c r="C27"/>
  <c r="D27"/>
  <c r="C28"/>
  <c r="D28"/>
  <c r="C29"/>
  <c r="D29"/>
  <c r="F4"/>
  <c r="F5"/>
  <c r="F6"/>
  <c r="F7"/>
  <c r="F3"/>
  <c r="D19" i="6" l="1"/>
  <c r="D18"/>
  <c r="D17"/>
  <c r="D16"/>
  <c r="D15"/>
  <c r="C19"/>
  <c r="C18"/>
  <c r="C17"/>
  <c r="C16"/>
</calcChain>
</file>

<file path=xl/sharedStrings.xml><?xml version="1.0" encoding="utf-8"?>
<sst xmlns="http://schemas.openxmlformats.org/spreadsheetml/2006/main" count="40" uniqueCount="31">
  <si>
    <t>a</t>
  </si>
  <si>
    <t>b</t>
  </si>
  <si>
    <r>
      <t>R</t>
    </r>
    <r>
      <rPr>
        <vertAlign val="superscript"/>
        <sz val="11"/>
        <color theme="1"/>
        <rFont val="Calibri"/>
        <family val="2"/>
        <charset val="204"/>
        <scheme val="minor"/>
      </rPr>
      <t>2</t>
    </r>
  </si>
  <si>
    <t>F-статистика</t>
  </si>
  <si>
    <t>Станд. ошибка b</t>
  </si>
  <si>
    <t>Станд. ошибка y</t>
  </si>
  <si>
    <t>Число степеней свободы df</t>
  </si>
  <si>
    <t>Концентр.</t>
  </si>
  <si>
    <t>Опт. плотность</t>
  </si>
  <si>
    <t>Средн.</t>
  </si>
  <si>
    <t>Остат. сумма квадратов</t>
  </si>
  <si>
    <t>Регрес. сумма квадратов</t>
  </si>
  <si>
    <t>Обозначение
параметра</t>
  </si>
  <si>
    <t>Значение массовой концентрации
(входная величина)</t>
  </si>
  <si>
    <t>Результаты измерения</t>
  </si>
  <si>
    <r>
      <t xml:space="preserve">Средние значения выходного сигнала в </t>
    </r>
    <r>
      <rPr>
        <i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-й точке</t>
    </r>
  </si>
  <si>
    <r>
      <t xml:space="preserve">СКО единичного измерения выходного сигнала в </t>
    </r>
    <r>
      <rPr>
        <i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-й точке</t>
    </r>
  </si>
  <si>
    <r>
      <t>y</t>
    </r>
    <r>
      <rPr>
        <i/>
        <vertAlign val="subscript"/>
        <sz val="12"/>
        <color theme="1"/>
        <rFont val="Times New Roman"/>
        <family val="1"/>
        <charset val="204"/>
      </rPr>
      <t>ij</t>
    </r>
  </si>
  <si>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, мг/л</t>
    </r>
  </si>
  <si>
    <r>
      <rPr>
        <i/>
        <sz val="12"/>
        <color theme="1"/>
        <rFont val="Times New Roman"/>
        <family val="1"/>
        <charset val="204"/>
      </rPr>
      <t>S</t>
    </r>
    <r>
      <rPr>
        <i/>
        <vertAlign val="subscript"/>
        <sz val="12"/>
        <color theme="1"/>
        <rFont val="Times New Roman"/>
        <family val="1"/>
        <charset val="204"/>
      </rPr>
      <t>i</t>
    </r>
  </si>
  <si>
    <t>Станд. ошибка a</t>
  </si>
  <si>
    <t>S=</t>
  </si>
  <si>
    <t>y=bx+a</t>
  </si>
  <si>
    <r>
      <t>(y-(a+bx))</t>
    </r>
    <r>
      <rPr>
        <vertAlign val="superscript"/>
        <sz val="11"/>
        <color theme="1"/>
        <rFont val="Calibri"/>
        <family val="2"/>
        <charset val="204"/>
        <scheme val="minor"/>
      </rPr>
      <t>2</t>
    </r>
  </si>
  <si>
    <r>
      <t>x</t>
    </r>
    <r>
      <rPr>
        <vertAlign val="subscript"/>
        <sz val="11"/>
        <color theme="1"/>
        <rFont val="Calibri"/>
        <family val="2"/>
        <charset val="204"/>
        <scheme val="minor"/>
      </rPr>
      <t>расч.</t>
    </r>
  </si>
  <si>
    <r>
      <t>X</t>
    </r>
    <r>
      <rPr>
        <vertAlign val="subscript"/>
        <sz val="11"/>
        <color theme="1"/>
        <rFont val="Calibri"/>
        <family val="2"/>
        <charset val="204"/>
        <scheme val="minor"/>
      </rPr>
      <t>сред.</t>
    </r>
    <r>
      <rPr>
        <sz val="11"/>
        <color theme="1"/>
        <rFont val="Calibri"/>
        <family val="2"/>
        <charset val="204"/>
        <scheme val="minor"/>
      </rPr>
      <t>=</t>
    </r>
  </si>
  <si>
    <r>
      <t>(x-x</t>
    </r>
    <r>
      <rPr>
        <vertAlign val="subscript"/>
        <sz val="11"/>
        <color theme="1"/>
        <rFont val="Calibri"/>
        <family val="2"/>
        <charset val="204"/>
        <scheme val="minor"/>
      </rPr>
      <t>расч.</t>
    </r>
    <r>
      <rPr>
        <sz val="11"/>
        <color theme="1"/>
        <rFont val="Calibri"/>
        <family val="2"/>
        <charset val="204"/>
        <scheme val="minor"/>
      </rPr>
      <t>)</t>
    </r>
    <r>
      <rPr>
        <vertAlign val="superscript"/>
        <sz val="11"/>
        <color theme="1"/>
        <rFont val="Calibri"/>
        <family val="2"/>
        <charset val="204"/>
        <scheme val="minor"/>
      </rPr>
      <t>2</t>
    </r>
  </si>
  <si>
    <r>
      <t>S</t>
    </r>
    <r>
      <rPr>
        <vertAlign val="subscript"/>
        <sz val="11"/>
        <color theme="1"/>
        <rFont val="Calibri"/>
        <family val="2"/>
        <charset val="204"/>
        <scheme val="minor"/>
      </rPr>
      <t>xx</t>
    </r>
    <r>
      <rPr>
        <sz val="11"/>
        <color theme="1"/>
        <rFont val="Calibri"/>
        <family val="2"/>
        <charset val="204"/>
        <scheme val="minor"/>
      </rPr>
      <t>=</t>
    </r>
  </si>
  <si>
    <r>
      <t>u(c</t>
    </r>
    <r>
      <rPr>
        <b/>
        <vertAlign val="subscript"/>
        <sz val="14"/>
        <color theme="1"/>
        <rFont val="Calibri"/>
        <family val="2"/>
        <charset val="204"/>
        <scheme val="minor"/>
      </rPr>
      <t>0</t>
    </r>
    <r>
      <rPr>
        <b/>
        <sz val="14"/>
        <color theme="1"/>
        <rFont val="Calibri"/>
        <family val="2"/>
        <charset val="204"/>
        <scheme val="minor"/>
      </rPr>
      <t>)=</t>
    </r>
  </si>
  <si>
    <r>
      <t>c</t>
    </r>
    <r>
      <rPr>
        <vertAlign val="subscript"/>
        <sz val="11"/>
        <color theme="1"/>
        <rFont val="Calibri"/>
        <family val="2"/>
        <charset val="204"/>
        <scheme val="minor"/>
      </rPr>
      <t>0</t>
    </r>
    <r>
      <rPr>
        <sz val="11"/>
        <color theme="1"/>
        <rFont val="Calibri"/>
        <family val="2"/>
        <charset val="204"/>
        <scheme val="minor"/>
      </rPr>
      <t>=</t>
    </r>
  </si>
  <si>
    <r>
      <t>R</t>
    </r>
    <r>
      <rPr>
        <vertAlign val="superscript"/>
        <sz val="6"/>
        <color theme="1"/>
        <rFont val="Calibri"/>
        <family val="2"/>
        <charset val="204"/>
        <scheme val="minor"/>
      </rPr>
      <t>2</t>
    </r>
  </si>
</sst>
</file>

<file path=xl/styles.xml><?xml version="1.0" encoding="utf-8"?>
<styleSheet xmlns="http://schemas.openxmlformats.org/spreadsheetml/2006/main">
  <numFmts count="3">
    <numFmt numFmtId="164" formatCode="0.000"/>
    <numFmt numFmtId="165" formatCode="0.0000"/>
    <numFmt numFmtId="166" formatCode="0.000000"/>
  </numFmts>
  <fonts count="11">
    <font>
      <sz val="11"/>
      <color theme="1"/>
      <name val="Calibri"/>
      <family val="2"/>
      <charset val="204"/>
      <scheme val="minor"/>
    </font>
    <font>
      <vertAlign val="superscript"/>
      <sz val="11"/>
      <color theme="1"/>
      <name val="Calibri"/>
      <family val="2"/>
      <charset val="204"/>
      <scheme val="minor"/>
    </font>
    <font>
      <vertAlign val="subscript"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vertAlign val="subscript"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vertAlign val="subscript"/>
      <sz val="14"/>
      <color theme="1"/>
      <name val="Calibri"/>
      <family val="2"/>
      <charset val="204"/>
      <scheme val="minor"/>
    </font>
    <font>
      <sz val="6"/>
      <color theme="1"/>
      <name val="Calibri"/>
      <family val="2"/>
      <charset val="204"/>
      <scheme val="minor"/>
    </font>
    <font>
      <vertAlign val="superscript"/>
      <sz val="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9" xfId="0" applyNumberFormat="1" applyBorder="1"/>
    <xf numFmtId="0" fontId="3" fillId="0" borderId="0" xfId="0" applyFont="1"/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0" fontId="3" fillId="0" borderId="9" xfId="0" applyFont="1" applyBorder="1"/>
    <xf numFmtId="0" fontId="4" fillId="0" borderId="9" xfId="0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165" fontId="0" fillId="0" borderId="3" xfId="0" applyNumberFormat="1" applyBorder="1"/>
    <xf numFmtId="166" fontId="0" fillId="0" borderId="9" xfId="0" applyNumberFormat="1" applyBorder="1"/>
    <xf numFmtId="0" fontId="6" fillId="0" borderId="0" xfId="0" applyFont="1" applyAlignment="1">
      <alignment horizontal="center"/>
    </xf>
    <xf numFmtId="0" fontId="0" fillId="0" borderId="0" xfId="0" applyBorder="1"/>
    <xf numFmtId="166" fontId="0" fillId="0" borderId="0" xfId="0" applyNumberFormat="1" applyBorder="1"/>
    <xf numFmtId="0" fontId="0" fillId="0" borderId="0" xfId="0" applyBorder="1" applyAlignment="1">
      <alignment vertical="center"/>
    </xf>
    <xf numFmtId="166" fontId="0" fillId="0" borderId="10" xfId="0" applyNumberFormat="1" applyBorder="1"/>
    <xf numFmtId="0" fontId="0" fillId="0" borderId="12" xfId="0" applyBorder="1"/>
    <xf numFmtId="0" fontId="0" fillId="0" borderId="11" xfId="0" applyBorder="1" applyAlignment="1">
      <alignment horizontal="right"/>
    </xf>
    <xf numFmtId="165" fontId="0" fillId="0" borderId="9" xfId="0" applyNumberFormat="1" applyBorder="1" applyAlignment="1">
      <alignment horizontal="center"/>
    </xf>
    <xf numFmtId="166" fontId="0" fillId="0" borderId="9" xfId="0" applyNumberFormat="1" applyFill="1" applyBorder="1" applyAlignment="1">
      <alignment horizontal="center"/>
    </xf>
    <xf numFmtId="166" fontId="0" fillId="0" borderId="10" xfId="0" applyNumberFormat="1" applyFill="1" applyBorder="1" applyAlignment="1">
      <alignment horizontal="center"/>
    </xf>
    <xf numFmtId="166" fontId="0" fillId="0" borderId="12" xfId="0" applyNumberFormat="1" applyBorder="1"/>
    <xf numFmtId="0" fontId="0" fillId="0" borderId="0" xfId="0" applyAlignment="1">
      <alignment horizontal="right"/>
    </xf>
    <xf numFmtId="0" fontId="7" fillId="0" borderId="12" xfId="0" applyFont="1" applyBorder="1"/>
    <xf numFmtId="0" fontId="7" fillId="0" borderId="11" xfId="0" applyFont="1" applyBorder="1" applyAlignment="1">
      <alignment horizontal="right"/>
    </xf>
    <xf numFmtId="0" fontId="0" fillId="0" borderId="0" xfId="0" applyAlignment="1">
      <alignment horizontal="left"/>
    </xf>
    <xf numFmtId="0" fontId="9" fillId="0" borderId="5" xfId="0" applyFont="1" applyFill="1" applyBorder="1"/>
    <xf numFmtId="0" fontId="9" fillId="0" borderId="6" xfId="0" applyFont="1" applyFill="1" applyBorder="1"/>
    <xf numFmtId="0" fontId="9" fillId="0" borderId="7" xfId="0" applyFont="1" applyFill="1" applyBorder="1"/>
    <xf numFmtId="0" fontId="9" fillId="0" borderId="8" xfId="0" applyFont="1" applyFill="1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scatterChart>
        <c:scatterStyle val="lineMarker"/>
        <c:ser>
          <c:idx val="0"/>
          <c:order val="0"/>
          <c:tx>
            <c:v>Регрессия</c:v>
          </c:tx>
          <c:spPr>
            <a:ln w="28575">
              <a:noFill/>
            </a:ln>
          </c:spPr>
          <c:marker>
            <c:symbol val="none"/>
          </c:marker>
          <c:trendline>
            <c:trendlineType val="linear"/>
            <c:forward val="0.1"/>
            <c:backward val="0.1"/>
            <c:dispRSqr val="1"/>
            <c:dispEq val="1"/>
            <c:trendlineLbl>
              <c:layout>
                <c:manualLayout>
                  <c:x val="0.21789497399385235"/>
                  <c:y val="-7.9477868502334542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baseline="0"/>
                      <a:t>y = 0,241x + 0,0087</a:t>
                    </a:r>
                    <a:endParaRPr lang="en-US"/>
                  </a:p>
                </c:rich>
              </c:tx>
              <c:numFmt formatCode="General" sourceLinked="0"/>
              <c:spPr>
                <a:solidFill>
                  <a:schemeClr val="bg1"/>
                </a:solidFill>
              </c:spPr>
            </c:trendlineLbl>
          </c:trendline>
          <c:xVal>
            <c:numRef>
              <c:f>'Пример граф.'!$B$3:$B$7</c:f>
              <c:numCache>
                <c:formatCode>General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xVal>
          <c:yVal>
            <c:numRef>
              <c:f>'Пример граф.'!$F$3:$F$7</c:f>
              <c:numCache>
                <c:formatCode>0.000</c:formatCode>
                <c:ptCount val="5"/>
                <c:pt idx="0">
                  <c:v>2.866666666666667E-2</c:v>
                </c:pt>
                <c:pt idx="1">
                  <c:v>8.2666666666666666E-2</c:v>
                </c:pt>
                <c:pt idx="2">
                  <c:v>0.13300000000000001</c:v>
                </c:pt>
                <c:pt idx="3">
                  <c:v>0.18133333333333335</c:v>
                </c:pt>
                <c:pt idx="4">
                  <c:v>0.22033333333333335</c:v>
                </c:pt>
              </c:numCache>
            </c:numRef>
          </c:yVal>
        </c:ser>
        <c:ser>
          <c:idx val="1"/>
          <c:order val="1"/>
          <c:tx>
            <c:v>1</c:v>
          </c:tx>
          <c:spPr>
            <a:ln w="28575">
              <a:noFill/>
            </a:ln>
          </c:spPr>
          <c:marker>
            <c:symbol val="x"/>
            <c:size val="5"/>
            <c:spPr>
              <a:ln>
                <a:solidFill>
                  <a:sysClr val="windowText" lastClr="000000"/>
                </a:solidFill>
              </a:ln>
            </c:spPr>
          </c:marker>
          <c:xVal>
            <c:numRef>
              <c:f>'Пример граф.'!$B$3:$B$7</c:f>
              <c:numCache>
                <c:formatCode>General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xVal>
          <c:yVal>
            <c:numRef>
              <c:f>'Пример граф.'!$C$3:$C$7</c:f>
              <c:numCache>
                <c:formatCode>0.000</c:formatCode>
                <c:ptCount val="5"/>
                <c:pt idx="0">
                  <c:v>2.8000000000000001E-2</c:v>
                </c:pt>
                <c:pt idx="1">
                  <c:v>8.4000000000000005E-2</c:v>
                </c:pt>
                <c:pt idx="2">
                  <c:v>0.13500000000000001</c:v>
                </c:pt>
                <c:pt idx="3">
                  <c:v>0.18</c:v>
                </c:pt>
                <c:pt idx="4">
                  <c:v>0.215</c:v>
                </c:pt>
              </c:numCache>
            </c:numRef>
          </c:yVal>
        </c:ser>
        <c:ser>
          <c:idx val="2"/>
          <c:order val="2"/>
          <c:tx>
            <c:v>2</c:v>
          </c:tx>
          <c:spPr>
            <a:ln w="28575">
              <a:noFill/>
            </a:ln>
          </c:spPr>
          <c:marker>
            <c:symbol val="plus"/>
            <c:size val="5"/>
            <c:spPr>
              <a:ln>
                <a:solidFill>
                  <a:schemeClr val="tx1"/>
                </a:solidFill>
              </a:ln>
            </c:spPr>
          </c:marker>
          <c:xVal>
            <c:numRef>
              <c:f>'Пример граф.'!$B$3:$B$7</c:f>
              <c:numCache>
                <c:formatCode>General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xVal>
          <c:yVal>
            <c:numRef>
              <c:f>'Пример граф.'!$D$3:$D$7</c:f>
              <c:numCache>
                <c:formatCode>0.000</c:formatCode>
                <c:ptCount val="5"/>
                <c:pt idx="0">
                  <c:v>2.9000000000000001E-2</c:v>
                </c:pt>
                <c:pt idx="1">
                  <c:v>8.3000000000000004E-2</c:v>
                </c:pt>
                <c:pt idx="2">
                  <c:v>0.13100000000000001</c:v>
                </c:pt>
                <c:pt idx="3">
                  <c:v>0.18099999999999999</c:v>
                </c:pt>
                <c:pt idx="4">
                  <c:v>0.23</c:v>
                </c:pt>
              </c:numCache>
            </c:numRef>
          </c:yVal>
        </c:ser>
        <c:ser>
          <c:idx val="3"/>
          <c:order val="3"/>
          <c:tx>
            <c:v>3</c:v>
          </c:tx>
          <c:spPr>
            <a:ln w="28575">
              <a:noFill/>
            </a:ln>
          </c:spPr>
          <c:marker>
            <c:symbol val="star"/>
            <c:size val="5"/>
            <c:spPr>
              <a:ln>
                <a:solidFill>
                  <a:schemeClr val="tx1"/>
                </a:solidFill>
              </a:ln>
            </c:spPr>
          </c:marker>
          <c:xVal>
            <c:numRef>
              <c:f>'Пример граф.'!$B$3:$B$7</c:f>
              <c:numCache>
                <c:formatCode>General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xVal>
          <c:yVal>
            <c:numRef>
              <c:f>'Пример граф.'!$E$3:$E$7</c:f>
              <c:numCache>
                <c:formatCode>0.000</c:formatCode>
                <c:ptCount val="5"/>
                <c:pt idx="0">
                  <c:v>2.9000000000000001E-2</c:v>
                </c:pt>
                <c:pt idx="1">
                  <c:v>8.1000000000000003E-2</c:v>
                </c:pt>
                <c:pt idx="2">
                  <c:v>0.13300000000000001</c:v>
                </c:pt>
                <c:pt idx="3">
                  <c:v>0.183</c:v>
                </c:pt>
                <c:pt idx="4">
                  <c:v>0.216</c:v>
                </c:pt>
              </c:numCache>
            </c:numRef>
          </c:yVal>
        </c:ser>
        <c:axId val="62349312"/>
        <c:axId val="62350848"/>
      </c:scatterChart>
      <c:valAx>
        <c:axId val="62349312"/>
        <c:scaling>
          <c:orientation val="minMax"/>
        </c:scaling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</a:t>
                </a:r>
                <a:endParaRPr lang="ru-RU"/>
              </a:p>
            </c:rich>
          </c:tx>
          <c:layout/>
        </c:title>
        <c:numFmt formatCode="General" sourceLinked="1"/>
        <c:tickLblPos val="nextTo"/>
        <c:crossAx val="62350848"/>
        <c:crosses val="autoZero"/>
        <c:crossBetween val="midCat"/>
      </c:valAx>
      <c:valAx>
        <c:axId val="62350848"/>
        <c:scaling>
          <c:orientation val="minMax"/>
        </c:scaling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</a:t>
                </a:r>
                <a:endParaRPr lang="ru-RU"/>
              </a:p>
            </c:rich>
          </c:tx>
          <c:layout/>
        </c:title>
        <c:numFmt formatCode="0.000" sourceLinked="1"/>
        <c:tickLblPos val="nextTo"/>
        <c:crossAx val="62349312"/>
        <c:crosses val="autoZero"/>
        <c:crossBetween val="midCat"/>
      </c:valAx>
    </c:plotArea>
    <c:legend>
      <c:legendPos val="r"/>
      <c:legendEntry>
        <c:idx val="0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92032972424740966"/>
          <c:y val="0.34853431903899634"/>
          <c:w val="6.4827624016000632E-2"/>
          <c:h val="0.30293103215162315"/>
        </c:manualLayout>
      </c:layout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40868875765529328"/>
                  <c:y val="-4.7462817147856583E-4"/>
                </c:manualLayout>
              </c:layout>
              <c:numFmt formatCode="General" sourceLinked="0"/>
            </c:trendlineLbl>
          </c:trendline>
          <c:xVal>
            <c:numRef>
              <c:f>'Граф. Р 50.2.028-2003'!$B$2:$H$2</c:f>
              <c:numCache>
                <c:formatCode>0.00</c:formatCode>
                <c:ptCount val="7"/>
                <c:pt idx="0">
                  <c:v>0.49</c:v>
                </c:pt>
                <c:pt idx="1">
                  <c:v>0.97</c:v>
                </c:pt>
                <c:pt idx="2">
                  <c:v>2</c:v>
                </c:pt>
                <c:pt idx="3">
                  <c:v>2.96</c:v>
                </c:pt>
                <c:pt idx="4">
                  <c:v>4.05</c:v>
                </c:pt>
                <c:pt idx="5">
                  <c:v>5.07</c:v>
                </c:pt>
                <c:pt idx="6">
                  <c:v>6.05</c:v>
                </c:pt>
              </c:numCache>
            </c:numRef>
          </c:xVal>
          <c:yVal>
            <c:numRef>
              <c:f>'Граф. Р 50.2.028-2003'!$B$10:$H$10</c:f>
              <c:numCache>
                <c:formatCode>0</c:formatCode>
                <c:ptCount val="7"/>
                <c:pt idx="0">
                  <c:v>227653.4</c:v>
                </c:pt>
                <c:pt idx="1">
                  <c:v>450055</c:v>
                </c:pt>
                <c:pt idx="2">
                  <c:v>935709.6</c:v>
                </c:pt>
                <c:pt idx="3">
                  <c:v>1393267.4</c:v>
                </c:pt>
                <c:pt idx="4">
                  <c:v>1831537.6</c:v>
                </c:pt>
                <c:pt idx="5">
                  <c:v>2258728</c:v>
                </c:pt>
                <c:pt idx="6">
                  <c:v>2830895.6</c:v>
                </c:pt>
              </c:numCache>
            </c:numRef>
          </c:yVal>
        </c:ser>
        <c:axId val="62819712"/>
        <c:axId val="62825984"/>
      </c:scatterChart>
      <c:valAx>
        <c:axId val="62819712"/>
        <c:scaling>
          <c:orientation val="minMax"/>
        </c:scaling>
        <c:axPos val="b"/>
        <c:majorGridlines/>
        <c:minorGridlines/>
        <c:title/>
        <c:numFmt formatCode="0.00" sourceLinked="1"/>
        <c:tickLblPos val="nextTo"/>
        <c:crossAx val="62825984"/>
        <c:crosses val="autoZero"/>
        <c:crossBetween val="midCat"/>
      </c:valAx>
      <c:valAx>
        <c:axId val="62825984"/>
        <c:scaling>
          <c:orientation val="minMax"/>
        </c:scaling>
        <c:axPos val="l"/>
        <c:majorGridlines/>
        <c:minorGridlines/>
        <c:title/>
        <c:numFmt formatCode="0" sourceLinked="1"/>
        <c:tickLblPos val="nextTo"/>
        <c:crossAx val="62819712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</xdr:colOff>
      <xdr:row>8</xdr:row>
      <xdr:rowOff>0</xdr:rowOff>
    </xdr:from>
    <xdr:to>
      <xdr:col>9</xdr:col>
      <xdr:colOff>562841</xdr:colOff>
      <xdr:row>23</xdr:row>
      <xdr:rowOff>114300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0</xdr:row>
      <xdr:rowOff>371475</xdr:rowOff>
    </xdr:from>
    <xdr:to>
      <xdr:col>16</xdr:col>
      <xdr:colOff>314325</xdr:colOff>
      <xdr:row>14</xdr:row>
      <xdr:rowOff>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254"/>
  <sheetViews>
    <sheetView tabSelected="1" zoomScale="110" zoomScaleNormal="110" workbookViewId="0">
      <selection activeCell="L10" sqref="L10:O14"/>
    </sheetView>
  </sheetViews>
  <sheetFormatPr defaultRowHeight="15"/>
  <cols>
    <col min="2" max="2" width="11.85546875" customWidth="1"/>
    <col min="12" max="12" width="10.85546875" customWidth="1"/>
    <col min="13" max="20" width="9.140625" customWidth="1"/>
  </cols>
  <sheetData>
    <row r="1" spans="2:37">
      <c r="C1" s="41" t="s">
        <v>8</v>
      </c>
      <c r="D1" s="41"/>
      <c r="E1" s="41"/>
      <c r="F1" s="4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</row>
    <row r="2" spans="2:37" ht="15.75" customHeight="1">
      <c r="B2" s="7" t="s">
        <v>7</v>
      </c>
      <c r="C2" s="8">
        <v>1</v>
      </c>
      <c r="D2" s="8">
        <v>2</v>
      </c>
      <c r="E2" s="8">
        <v>3</v>
      </c>
      <c r="F2" s="8" t="s">
        <v>9</v>
      </c>
      <c r="H2" s="20" t="s">
        <v>22</v>
      </c>
      <c r="K2" s="21"/>
      <c r="L2" s="39" t="s">
        <v>23</v>
      </c>
      <c r="M2" s="19">
        <f>(C3-($D$25+$C$25*$B$3))^2</f>
        <v>2.304000000000002E-5</v>
      </c>
      <c r="N2" s="19">
        <f t="shared" ref="N2:O2" si="0">(D3-($D$25+$C$25*$B$3))^2</f>
        <v>1.4440000000000009E-5</v>
      </c>
      <c r="O2" s="19">
        <f t="shared" si="0"/>
        <v>1.4440000000000009E-5</v>
      </c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</row>
    <row r="3" spans="2:37">
      <c r="B3" s="7">
        <v>0.1</v>
      </c>
      <c r="C3" s="9">
        <v>2.8000000000000001E-2</v>
      </c>
      <c r="D3" s="9">
        <v>2.9000000000000001E-2</v>
      </c>
      <c r="E3" s="9">
        <v>2.9000000000000001E-2</v>
      </c>
      <c r="F3" s="10">
        <f>AVERAGE(C3:E3)</f>
        <v>2.866666666666667E-2</v>
      </c>
      <c r="K3" s="21"/>
      <c r="L3" s="39"/>
      <c r="M3" s="19">
        <f>(C4-($D$25+$C$25*$B$4))^2</f>
        <v>9.0000000000000155E-6</v>
      </c>
      <c r="N3" s="19">
        <f t="shared" ref="N3:O3" si="1">(D4-($D$25+$C$25*$B$4))^2</f>
        <v>4.0000000000000074E-6</v>
      </c>
      <c r="O3" s="19">
        <f t="shared" si="1"/>
        <v>0</v>
      </c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</row>
    <row r="4" spans="2:37" ht="18">
      <c r="B4" s="7">
        <v>0.3</v>
      </c>
      <c r="C4" s="9">
        <v>8.4000000000000005E-2</v>
      </c>
      <c r="D4" s="9">
        <v>8.3000000000000004E-2</v>
      </c>
      <c r="E4" s="9">
        <v>8.1000000000000003E-2</v>
      </c>
      <c r="F4" s="10">
        <f t="shared" ref="F4:F7" si="2">AVERAGE(C4:E4)</f>
        <v>8.2666666666666666E-2</v>
      </c>
      <c r="H4" s="31" t="s">
        <v>25</v>
      </c>
      <c r="I4" s="34">
        <f>AVERAGE(B3:B7)</f>
        <v>0.5</v>
      </c>
      <c r="K4" s="21"/>
      <c r="L4" s="39"/>
      <c r="M4" s="19">
        <f>(C5-($D$25+$C$25*$B$5))^2</f>
        <v>3.3639999999999996E-5</v>
      </c>
      <c r="N4" s="19">
        <f t="shared" ref="N4:O4" si="3">(D5-($D$25+$C$25*$B$5))^2</f>
        <v>3.2399999999999859E-6</v>
      </c>
      <c r="O4" s="19">
        <f t="shared" si="3"/>
        <v>1.4439999999999984E-5</v>
      </c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</row>
    <row r="5" spans="2:37">
      <c r="B5" s="7">
        <v>0.5</v>
      </c>
      <c r="C5" s="9">
        <v>0.13500000000000001</v>
      </c>
      <c r="D5" s="9">
        <v>0.13100000000000001</v>
      </c>
      <c r="E5" s="9">
        <v>0.13300000000000001</v>
      </c>
      <c r="F5" s="10">
        <f t="shared" si="2"/>
        <v>0.13300000000000001</v>
      </c>
      <c r="K5" s="21"/>
      <c r="L5" s="39"/>
      <c r="M5" s="19">
        <f>(C6-($D$25+$C$25*$B$6))^2</f>
        <v>6.7599999999999539E-6</v>
      </c>
      <c r="N5" s="19">
        <f t="shared" ref="N5:O5" si="4">(D6-($D$25+$C$25*$B$6))^2</f>
        <v>1.2959999999999944E-5</v>
      </c>
      <c r="O5" s="19">
        <f t="shared" si="4"/>
        <v>3.135999999999993E-5</v>
      </c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</row>
    <row r="6" spans="2:37" ht="18.75" thickBot="1">
      <c r="B6" s="7">
        <v>0.7</v>
      </c>
      <c r="C6" s="9">
        <v>0.18</v>
      </c>
      <c r="D6" s="9">
        <v>0.18099999999999999</v>
      </c>
      <c r="E6" s="9">
        <v>0.183</v>
      </c>
      <c r="F6" s="10">
        <f t="shared" si="2"/>
        <v>0.18133333333333335</v>
      </c>
      <c r="H6" s="31" t="s">
        <v>29</v>
      </c>
      <c r="I6" s="34">
        <v>0.24</v>
      </c>
      <c r="K6" s="21"/>
      <c r="L6" s="40"/>
      <c r="M6" s="24">
        <f>(C7-($D$25+$C$25*$B$7))^2</f>
        <v>1.1236000000000056E-4</v>
      </c>
      <c r="N6" s="19">
        <f t="shared" ref="N6:O6" si="5">(D7-($D$25+$C$25*$B$7))^2</f>
        <v>1.9359999999999889E-5</v>
      </c>
      <c r="O6" s="19">
        <f t="shared" si="5"/>
        <v>9.2160000000000486E-5</v>
      </c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</row>
    <row r="7" spans="2:37" ht="15.75" thickBot="1">
      <c r="B7" s="7">
        <v>0.9</v>
      </c>
      <c r="C7" s="9">
        <v>0.215</v>
      </c>
      <c r="D7" s="9">
        <v>0.23</v>
      </c>
      <c r="E7" s="9">
        <v>0.216</v>
      </c>
      <c r="F7" s="10">
        <f t="shared" si="2"/>
        <v>0.22033333333333335</v>
      </c>
      <c r="K7" s="21"/>
      <c r="L7" s="26" t="s">
        <v>21</v>
      </c>
      <c r="M7" s="25">
        <f>(SUM(M2:O6)/13)^0.5</f>
        <v>5.4856456039656578E-3</v>
      </c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</row>
    <row r="8" spans="2:37">
      <c r="K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</row>
    <row r="9" spans="2:37">
      <c r="K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</row>
    <row r="10" spans="2:37">
      <c r="K10" s="21"/>
      <c r="L10" s="39" t="s">
        <v>24</v>
      </c>
      <c r="M10" s="27">
        <f>(C3-$D$25)/$C$25</f>
        <v>8.0082987551867213E-2</v>
      </c>
      <c r="N10" s="27">
        <f t="shared" ref="N10:O10" si="6">(D3-$D$25)/$C$25</f>
        <v>8.4232365145228222E-2</v>
      </c>
      <c r="O10" s="27">
        <f t="shared" si="6"/>
        <v>8.4232365145228222E-2</v>
      </c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2:37">
      <c r="K11" s="21"/>
      <c r="L11" s="39"/>
      <c r="M11" s="27">
        <f t="shared" ref="M11:M14" si="7">(C4-$D$25)/$C$25</f>
        <v>0.31244813278008299</v>
      </c>
      <c r="N11" s="27">
        <f t="shared" ref="N11:N14" si="8">(D4-$D$25)/$C$25</f>
        <v>0.30829875518672201</v>
      </c>
      <c r="O11" s="27">
        <f t="shared" ref="O11:O14" si="9">(E4-$D$25)/$C$25</f>
        <v>0.3</v>
      </c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</row>
    <row r="12" spans="2:37">
      <c r="K12" s="21"/>
      <c r="L12" s="39"/>
      <c r="M12" s="27">
        <f t="shared" si="7"/>
        <v>0.5240663900414938</v>
      </c>
      <c r="N12" s="27">
        <f t="shared" si="8"/>
        <v>0.50746887966804977</v>
      </c>
      <c r="O12" s="27">
        <f t="shared" si="9"/>
        <v>0.51576763485477173</v>
      </c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</row>
    <row r="13" spans="2:37">
      <c r="K13" s="21"/>
      <c r="L13" s="39"/>
      <c r="M13" s="27">
        <f t="shared" si="7"/>
        <v>0.71078838174273862</v>
      </c>
      <c r="N13" s="27">
        <f t="shared" si="8"/>
        <v>0.7149377593360996</v>
      </c>
      <c r="O13" s="27">
        <f t="shared" si="9"/>
        <v>0.72323651452282156</v>
      </c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</row>
    <row r="14" spans="2:37">
      <c r="K14" s="21"/>
      <c r="L14" s="39"/>
      <c r="M14" s="27">
        <f t="shared" si="7"/>
        <v>0.85601659751037329</v>
      </c>
      <c r="N14" s="27">
        <f t="shared" si="8"/>
        <v>0.91825726141078834</v>
      </c>
      <c r="O14" s="27">
        <f t="shared" si="9"/>
        <v>0.86016597510373427</v>
      </c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2:37"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</row>
    <row r="16" spans="2:37">
      <c r="K16" s="21"/>
      <c r="L16" s="39" t="s">
        <v>26</v>
      </c>
      <c r="M16" s="28">
        <f>(M10-$I$4)^2</f>
        <v>0.17633029734336531</v>
      </c>
      <c r="N16" s="28">
        <f t="shared" ref="N16:O16" si="10">(N10-$I$4)^2</f>
        <v>0.17286272619273083</v>
      </c>
      <c r="O16" s="28">
        <f t="shared" si="10"/>
        <v>0.17286272619273083</v>
      </c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</row>
    <row r="17" spans="1:37">
      <c r="K17" s="21"/>
      <c r="L17" s="39"/>
      <c r="M17" s="28">
        <f t="shared" ref="M17:O17" si="11">(M11-$I$4)^2</f>
        <v>3.517570289767738E-2</v>
      </c>
      <c r="N17" s="28">
        <f t="shared" si="11"/>
        <v>3.6749367262960346E-2</v>
      </c>
      <c r="O17" s="28">
        <f t="shared" si="11"/>
        <v>4.0000000000000008E-2</v>
      </c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</row>
    <row r="18" spans="1:37">
      <c r="K18" s="21"/>
      <c r="L18" s="39"/>
      <c r="M18" s="28">
        <f t="shared" ref="M18:O18" si="12">(M12-$I$4)^2</f>
        <v>5.7919112962931201E-4</v>
      </c>
      <c r="N18" s="28">
        <f t="shared" si="12"/>
        <v>5.5784163495807184E-5</v>
      </c>
      <c r="O18" s="28">
        <f t="shared" si="12"/>
        <v>2.4861830891341225E-4</v>
      </c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</row>
    <row r="19" spans="1:37">
      <c r="K19" s="21"/>
      <c r="L19" s="39"/>
      <c r="M19" s="28">
        <f t="shared" ref="M19:O19" si="13">(M13-$I$4)^2</f>
        <v>4.4431741877722503E-2</v>
      </c>
      <c r="N19" s="28">
        <f t="shared" si="13"/>
        <v>4.6198240388423073E-2</v>
      </c>
      <c r="O19" s="28">
        <f t="shared" si="13"/>
        <v>4.9834541416297923E-2</v>
      </c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</row>
    <row r="20" spans="1:37" ht="15.75" thickBot="1">
      <c r="K20" s="21"/>
      <c r="L20" s="40"/>
      <c r="M20" s="29">
        <f t="shared" ref="M20:O20" si="14">(M14-$I$4)^2</f>
        <v>0.12674781770286314</v>
      </c>
      <c r="N20" s="28">
        <f t="shared" si="14"/>
        <v>0.17493913672285252</v>
      </c>
      <c r="O20" s="28">
        <f t="shared" si="14"/>
        <v>0.12971952962242372</v>
      </c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</row>
    <row r="21" spans="1:37" ht="18.75" thickBot="1">
      <c r="K21" s="21"/>
      <c r="L21" s="26" t="s">
        <v>27</v>
      </c>
      <c r="M21" s="30">
        <f>SUM(M16:O20)</f>
        <v>1.2067354212220862</v>
      </c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</row>
    <row r="22" spans="1:37">
      <c r="K22" s="21"/>
      <c r="L22" s="21"/>
      <c r="M22" s="22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</row>
    <row r="23" spans="1:37" ht="15.75" thickBot="1"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</row>
    <row r="24" spans="1:37" ht="21" thickBot="1">
      <c r="K24" s="21"/>
      <c r="L24" s="33" t="s">
        <v>28</v>
      </c>
      <c r="M24" s="32">
        <f>M7/C25*(1/2+1/15+(I6-I4)^2/M21)^0.5</f>
        <v>1.7961603558858917E-2</v>
      </c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>
      <c r="A25" s="41" t="s">
        <v>1</v>
      </c>
      <c r="B25" s="42"/>
      <c r="C25" s="18">
        <f t="array" ref="C25:D29">LINEST(F3:F7,B3:B7,1,1)</f>
        <v>0.24100000000000002</v>
      </c>
      <c r="D25" s="2">
        <v>8.6999999999999994E-3</v>
      </c>
      <c r="E25" s="45" t="s">
        <v>0</v>
      </c>
      <c r="F25" s="4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</row>
    <row r="26" spans="1:37">
      <c r="A26" s="43" t="s">
        <v>4</v>
      </c>
      <c r="B26" s="44"/>
      <c r="C26" s="35">
        <v>8.0369516977889313E-3</v>
      </c>
      <c r="D26" s="36">
        <v>4.6168772515148681E-3</v>
      </c>
      <c r="E26" s="46" t="s">
        <v>20</v>
      </c>
      <c r="F26" s="43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</row>
    <row r="27" spans="1:37">
      <c r="A27" s="43" t="s">
        <v>30</v>
      </c>
      <c r="B27" s="44"/>
      <c r="C27" s="35">
        <v>0.99667475732783184</v>
      </c>
      <c r="D27" s="36">
        <v>5.083014561954053E-3</v>
      </c>
      <c r="E27" s="46" t="s">
        <v>5</v>
      </c>
      <c r="F27" s="43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</row>
    <row r="28" spans="1:37">
      <c r="A28" s="43" t="s">
        <v>3</v>
      </c>
      <c r="B28" s="44"/>
      <c r="C28" s="35">
        <v>899.18979357798446</v>
      </c>
      <c r="D28" s="36">
        <v>3</v>
      </c>
      <c r="E28" s="46" t="s">
        <v>6</v>
      </c>
      <c r="F28" s="43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</row>
    <row r="29" spans="1:37" ht="15.75" thickBot="1">
      <c r="A29" s="43" t="s">
        <v>11</v>
      </c>
      <c r="B29" s="44"/>
      <c r="C29" s="37">
        <v>2.32324E-2</v>
      </c>
      <c r="D29" s="38">
        <v>7.7511111111110869E-5</v>
      </c>
      <c r="E29" s="46" t="s">
        <v>10</v>
      </c>
      <c r="F29" s="43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</row>
    <row r="30" spans="1:37"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</row>
    <row r="31" spans="1:37"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</row>
    <row r="32" spans="1:37">
      <c r="B32" s="23"/>
      <c r="C32" s="22"/>
      <c r="D32" s="22"/>
      <c r="E32" s="22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</row>
    <row r="33" spans="2:37">
      <c r="B33" s="23"/>
      <c r="C33" s="22"/>
      <c r="D33" s="22"/>
      <c r="E33" s="22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</row>
    <row r="34" spans="2:37">
      <c r="B34" s="23"/>
      <c r="C34" s="22"/>
      <c r="D34" s="22"/>
      <c r="E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</row>
    <row r="35" spans="2:37">
      <c r="B35" s="23"/>
      <c r="C35" s="22"/>
      <c r="D35" s="22"/>
      <c r="E35" s="22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</row>
    <row r="36" spans="2:37">
      <c r="B36" s="23"/>
      <c r="C36" s="22"/>
      <c r="D36" s="22"/>
      <c r="E36" s="22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</row>
    <row r="37" spans="2:37">
      <c r="B37" s="21"/>
      <c r="C37" s="21"/>
      <c r="D37" s="21"/>
      <c r="E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</row>
    <row r="38" spans="2:37">
      <c r="B38" s="21"/>
      <c r="C38" s="21"/>
      <c r="D38" s="21"/>
      <c r="E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</row>
    <row r="39" spans="2:37">
      <c r="B39" s="21"/>
      <c r="C39" s="21"/>
      <c r="D39" s="21"/>
      <c r="E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</row>
    <row r="40" spans="2:37"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</row>
    <row r="41" spans="2:37"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</row>
    <row r="42" spans="2:37"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</row>
    <row r="43" spans="2:37"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</row>
    <row r="44" spans="2:37"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</row>
    <row r="45" spans="2:37"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</row>
    <row r="46" spans="2:37"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</row>
    <row r="47" spans="2:37"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</row>
    <row r="48" spans="2:37"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</row>
    <row r="49" spans="12:37"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</row>
    <row r="50" spans="12:37"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</row>
    <row r="51" spans="12:37"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</row>
    <row r="52" spans="12:37"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</row>
    <row r="53" spans="12:37"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</row>
    <row r="54" spans="12:37"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</row>
    <row r="55" spans="12:37"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</row>
    <row r="56" spans="12:37"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</row>
    <row r="57" spans="12:37"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</row>
    <row r="58" spans="12:37"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</row>
    <row r="59" spans="12:37"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</row>
    <row r="60" spans="12:37"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</row>
    <row r="61" spans="12:37"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</row>
    <row r="62" spans="12:37"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</row>
    <row r="63" spans="12:37"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</row>
    <row r="64" spans="12:37"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</row>
    <row r="65" spans="12:37"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</row>
    <row r="66" spans="12:37"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</row>
    <row r="67" spans="12:37"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</row>
    <row r="68" spans="12:37"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</row>
    <row r="69" spans="12:37"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</row>
    <row r="70" spans="12:37"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</row>
    <row r="71" spans="12:37"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</row>
    <row r="72" spans="12:37"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</row>
    <row r="73" spans="12:37"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</row>
    <row r="74" spans="12:37"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</row>
    <row r="75" spans="12:37"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</row>
    <row r="76" spans="12:37"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</row>
    <row r="77" spans="12:37"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</row>
    <row r="78" spans="12:37"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</row>
    <row r="79" spans="12:37"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</row>
    <row r="80" spans="12:37"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</row>
    <row r="81" spans="12:37"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</row>
    <row r="82" spans="12:37"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</row>
    <row r="83" spans="12:37"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</row>
    <row r="84" spans="12:37"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</row>
    <row r="85" spans="12:37"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</row>
    <row r="86" spans="12:37"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</row>
    <row r="87" spans="12:37"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</row>
    <row r="88" spans="12:37"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</row>
    <row r="89" spans="12:37"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</row>
    <row r="90" spans="12:37"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</row>
    <row r="91" spans="12:37"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</row>
    <row r="92" spans="12:37"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</row>
    <row r="93" spans="12:37"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</row>
    <row r="94" spans="12:37"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</row>
    <row r="95" spans="12:37"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</row>
    <row r="96" spans="12:37"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</row>
    <row r="97" spans="12:37"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</row>
    <row r="98" spans="12:37"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</row>
    <row r="99" spans="12:37"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</row>
    <row r="100" spans="12:37"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</row>
    <row r="101" spans="12:37"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</row>
    <row r="102" spans="12:37"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</row>
    <row r="103" spans="12:37"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</row>
    <row r="104" spans="12:37"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</row>
    <row r="105" spans="12:37"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</row>
    <row r="106" spans="12:37"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</row>
    <row r="107" spans="12:37"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</row>
    <row r="108" spans="12:37"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</row>
    <row r="109" spans="12:37"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</row>
    <row r="110" spans="12:37"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</row>
    <row r="111" spans="12:37"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</row>
    <row r="112" spans="12:37"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</row>
    <row r="113" spans="12:37"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</row>
    <row r="114" spans="12:37"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</row>
    <row r="115" spans="12:37"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</row>
    <row r="116" spans="12:37"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</row>
    <row r="117" spans="12:37"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</row>
    <row r="118" spans="12:37"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</row>
    <row r="119" spans="12:37"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</row>
    <row r="120" spans="12:37"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</row>
    <row r="121" spans="12:37"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</row>
    <row r="122" spans="12:37"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</row>
    <row r="123" spans="12:37"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</row>
    <row r="124" spans="12:37"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</row>
    <row r="125" spans="12:37"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</row>
    <row r="126" spans="12:37"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</row>
    <row r="127" spans="12:37"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</row>
    <row r="128" spans="12:37"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</row>
    <row r="129" spans="12:37"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</row>
    <row r="130" spans="12:37"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</row>
    <row r="131" spans="12:37"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</row>
    <row r="132" spans="12:37"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</row>
    <row r="133" spans="12:37"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</row>
    <row r="134" spans="12:37"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</row>
    <row r="135" spans="12:37"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</row>
    <row r="136" spans="12:37"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</row>
    <row r="137" spans="12:37"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</row>
    <row r="138" spans="12:37"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</row>
    <row r="139" spans="12:37"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</row>
    <row r="140" spans="12:37"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</row>
    <row r="141" spans="12:37"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</row>
    <row r="142" spans="12:37"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</row>
    <row r="143" spans="12:37"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</row>
    <row r="144" spans="12:37"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</row>
    <row r="145" spans="12:37"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</row>
    <row r="146" spans="12:37"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</row>
    <row r="147" spans="12:37"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</row>
    <row r="148" spans="12:37"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</row>
    <row r="149" spans="12:37"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</row>
    <row r="150" spans="12:37"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</row>
    <row r="151" spans="12:37"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</row>
    <row r="152" spans="12:37"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</row>
    <row r="153" spans="12:37"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</row>
    <row r="154" spans="12:37"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</row>
    <row r="155" spans="12:37"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</row>
    <row r="156" spans="12:37"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</row>
    <row r="157" spans="12:37"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</row>
    <row r="158" spans="12:37"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</row>
    <row r="159" spans="12:37"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</row>
    <row r="160" spans="12:37"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</row>
    <row r="161" spans="12:37"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</row>
    <row r="162" spans="12:37"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</row>
    <row r="163" spans="12:37"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</row>
    <row r="164" spans="12:37"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</row>
    <row r="165" spans="12:37"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</row>
    <row r="166" spans="12:37"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</row>
    <row r="167" spans="12:37"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</row>
    <row r="168" spans="12:37"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</row>
    <row r="169" spans="12:37"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</row>
    <row r="170" spans="12:37"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</row>
    <row r="171" spans="12:37"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</row>
    <row r="172" spans="12:37"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</row>
    <row r="173" spans="12:37"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</row>
    <row r="174" spans="12:37"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</row>
    <row r="175" spans="12:37"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</row>
    <row r="176" spans="12:37"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</row>
    <row r="177" spans="12:37"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</row>
    <row r="178" spans="12:37"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</row>
    <row r="179" spans="12:37"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</row>
    <row r="180" spans="12:37"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</row>
    <row r="181" spans="12:37"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</row>
    <row r="182" spans="12:37"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</row>
    <row r="183" spans="12:37"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</row>
    <row r="184" spans="12:37"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</row>
    <row r="185" spans="12:37"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</row>
    <row r="186" spans="12:37"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</row>
    <row r="187" spans="12:37"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</row>
    <row r="188" spans="12:37"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</row>
    <row r="189" spans="12:37"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</row>
    <row r="190" spans="12:37"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</row>
    <row r="191" spans="12:37"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</row>
    <row r="192" spans="12:37"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</row>
    <row r="193" spans="12:37"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</row>
    <row r="194" spans="12:37"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</row>
    <row r="195" spans="12:37"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</row>
    <row r="196" spans="12:37"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</row>
    <row r="197" spans="12:37"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</row>
    <row r="198" spans="12:37"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</row>
    <row r="199" spans="12:37"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</row>
    <row r="200" spans="12:37"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</row>
    <row r="201" spans="12:37"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</row>
    <row r="202" spans="12:37"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</row>
    <row r="203" spans="12:37"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</row>
    <row r="204" spans="12:37"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</row>
    <row r="205" spans="12:37"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</row>
    <row r="206" spans="12:37"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</row>
    <row r="207" spans="12:37"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</row>
    <row r="208" spans="12:37"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</row>
    <row r="209" spans="12:37"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</row>
    <row r="210" spans="12:37"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</row>
    <row r="211" spans="12:37"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</row>
    <row r="212" spans="12:37"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</row>
    <row r="213" spans="12:37"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</row>
    <row r="214" spans="12:37"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</row>
    <row r="215" spans="12:37"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</row>
    <row r="216" spans="12:37"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</row>
    <row r="217" spans="12:37"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</row>
    <row r="218" spans="12:37"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</row>
    <row r="219" spans="12:37"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</row>
    <row r="220" spans="12:37"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</row>
    <row r="221" spans="12:37"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</row>
    <row r="222" spans="12:37"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</row>
    <row r="223" spans="12:37"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</row>
    <row r="224" spans="12:37"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</row>
    <row r="225" spans="12:37"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</row>
    <row r="226" spans="12:37"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</row>
    <row r="227" spans="12:37"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</row>
    <row r="228" spans="12:37"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</row>
    <row r="229" spans="12:37"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</row>
    <row r="230" spans="12:37"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</row>
    <row r="231" spans="12:37"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</row>
    <row r="232" spans="12:37"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</row>
    <row r="233" spans="12:37"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</row>
    <row r="234" spans="12:37"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</row>
    <row r="235" spans="12:37"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</row>
    <row r="236" spans="12:37"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</row>
    <row r="237" spans="12:37"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</row>
    <row r="238" spans="12:37"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</row>
    <row r="239" spans="12:37"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</row>
    <row r="240" spans="12:37"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</row>
    <row r="241" spans="12:37"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</row>
    <row r="242" spans="12:37"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</row>
    <row r="243" spans="12:37"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</row>
    <row r="244" spans="12:37"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</row>
    <row r="245" spans="12:37"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</row>
    <row r="246" spans="12:37"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</row>
    <row r="247" spans="12:37"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</row>
    <row r="248" spans="12:37"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</row>
    <row r="249" spans="12:37"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</row>
    <row r="250" spans="12:37"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</row>
    <row r="251" spans="12:37"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</row>
    <row r="252" spans="12:37"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</row>
    <row r="253" spans="12:37"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</row>
    <row r="254" spans="12:37"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</row>
  </sheetData>
  <mergeCells count="14">
    <mergeCell ref="A26:B26"/>
    <mergeCell ref="A27:B27"/>
    <mergeCell ref="A28:B28"/>
    <mergeCell ref="A29:B29"/>
    <mergeCell ref="E25:F25"/>
    <mergeCell ref="E26:F26"/>
    <mergeCell ref="E27:F27"/>
    <mergeCell ref="E28:F28"/>
    <mergeCell ref="E29:F29"/>
    <mergeCell ref="L2:L6"/>
    <mergeCell ref="L10:L14"/>
    <mergeCell ref="L16:L20"/>
    <mergeCell ref="C1:F1"/>
    <mergeCell ref="A25:B2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9"/>
  <sheetViews>
    <sheetView workbookViewId="0">
      <selection activeCell="D17" sqref="D17"/>
    </sheetView>
  </sheetViews>
  <sheetFormatPr defaultRowHeight="15.75"/>
  <cols>
    <col min="1" max="1" width="17.140625" style="11" customWidth="1"/>
    <col min="2" max="2" width="12.7109375" style="11" bestFit="1" customWidth="1"/>
    <col min="3" max="3" width="12.5703125" style="11" bestFit="1" customWidth="1"/>
    <col min="4" max="4" width="11" style="11" bestFit="1" customWidth="1"/>
    <col min="5" max="8" width="11.85546875" style="11" bestFit="1" customWidth="1"/>
    <col min="9" max="16384" width="9.140625" style="11"/>
  </cols>
  <sheetData>
    <row r="1" spans="1:8" ht="30" customHeight="1">
      <c r="A1" s="12" t="s">
        <v>12</v>
      </c>
      <c r="B1" s="47" t="s">
        <v>13</v>
      </c>
      <c r="C1" s="48"/>
      <c r="D1" s="48"/>
      <c r="E1" s="48"/>
      <c r="F1" s="48"/>
      <c r="G1" s="48"/>
      <c r="H1" s="48"/>
    </row>
    <row r="2" spans="1:8" ht="18.75">
      <c r="A2" s="13" t="s">
        <v>18</v>
      </c>
      <c r="B2" s="14">
        <v>0.49</v>
      </c>
      <c r="C2" s="14">
        <v>0.97</v>
      </c>
      <c r="D2" s="14">
        <v>2</v>
      </c>
      <c r="E2" s="14">
        <v>2.96</v>
      </c>
      <c r="F2" s="14">
        <v>4.05</v>
      </c>
      <c r="G2" s="14">
        <v>5.07</v>
      </c>
      <c r="H2" s="14">
        <v>6.05</v>
      </c>
    </row>
    <row r="3" spans="1:8">
      <c r="A3" s="48" t="s">
        <v>14</v>
      </c>
      <c r="B3" s="48"/>
      <c r="C3" s="48"/>
      <c r="D3" s="48"/>
      <c r="E3" s="48"/>
      <c r="F3" s="48"/>
      <c r="G3" s="48"/>
      <c r="H3" s="48"/>
    </row>
    <row r="4" spans="1:8">
      <c r="A4" s="49" t="s">
        <v>17</v>
      </c>
      <c r="B4" s="13">
        <v>227451</v>
      </c>
      <c r="C4" s="13">
        <v>439935</v>
      </c>
      <c r="D4" s="13">
        <v>942200</v>
      </c>
      <c r="E4" s="13">
        <v>1404433</v>
      </c>
      <c r="F4" s="13">
        <v>1821194</v>
      </c>
      <c r="G4" s="13">
        <v>2277460</v>
      </c>
      <c r="H4" s="13">
        <v>2824679</v>
      </c>
    </row>
    <row r="5" spans="1:8">
      <c r="A5" s="49"/>
      <c r="B5" s="13">
        <v>221585</v>
      </c>
      <c r="C5" s="13">
        <v>454170</v>
      </c>
      <c r="D5" s="13">
        <v>935664</v>
      </c>
      <c r="E5" s="13">
        <v>1391932</v>
      </c>
      <c r="F5" s="13">
        <v>1825116</v>
      </c>
      <c r="G5" s="13">
        <v>2240900</v>
      </c>
      <c r="H5" s="13">
        <v>2825947</v>
      </c>
    </row>
    <row r="6" spans="1:8">
      <c r="A6" s="49"/>
      <c r="B6" s="13">
        <v>232387</v>
      </c>
      <c r="C6" s="13">
        <v>444558</v>
      </c>
      <c r="D6" s="13">
        <v>929875</v>
      </c>
      <c r="E6" s="13">
        <v>1409124</v>
      </c>
      <c r="F6" s="13">
        <v>1874371</v>
      </c>
      <c r="G6" s="13">
        <v>2275484</v>
      </c>
      <c r="H6" s="13">
        <v>2834183</v>
      </c>
    </row>
    <row r="7" spans="1:8">
      <c r="A7" s="49"/>
      <c r="B7" s="13">
        <v>223216</v>
      </c>
      <c r="C7" s="13">
        <v>453812</v>
      </c>
      <c r="D7" s="13">
        <v>933705</v>
      </c>
      <c r="E7" s="13">
        <v>1385680</v>
      </c>
      <c r="F7" s="13">
        <v>1834334</v>
      </c>
      <c r="G7" s="13">
        <v>2319111</v>
      </c>
      <c r="H7" s="13">
        <v>2816202</v>
      </c>
    </row>
    <row r="8" spans="1:8">
      <c r="A8" s="49"/>
      <c r="B8" s="13">
        <v>233628</v>
      </c>
      <c r="C8" s="13">
        <v>457800</v>
      </c>
      <c r="D8" s="13">
        <v>937104</v>
      </c>
      <c r="E8" s="13">
        <v>1375168</v>
      </c>
      <c r="F8" s="13">
        <v>1802673</v>
      </c>
      <c r="G8" s="13">
        <v>2180685</v>
      </c>
      <c r="H8" s="13">
        <v>2853467</v>
      </c>
    </row>
    <row r="9" spans="1:8">
      <c r="A9" s="48" t="s">
        <v>15</v>
      </c>
      <c r="B9" s="48"/>
      <c r="C9" s="48"/>
      <c r="D9" s="48"/>
      <c r="E9" s="48"/>
      <c r="F9" s="48"/>
      <c r="G9" s="48"/>
      <c r="H9" s="48"/>
    </row>
    <row r="10" spans="1:8" ht="19.5" customHeight="1">
      <c r="A10" s="15"/>
      <c r="B10" s="17">
        <f>AVERAGE(B4:B8)</f>
        <v>227653.4</v>
      </c>
      <c r="C10" s="17">
        <f t="shared" ref="C10:H10" si="0">AVERAGE(C4:C8)</f>
        <v>450055</v>
      </c>
      <c r="D10" s="17">
        <f t="shared" si="0"/>
        <v>935709.6</v>
      </c>
      <c r="E10" s="17">
        <f t="shared" si="0"/>
        <v>1393267.4</v>
      </c>
      <c r="F10" s="17">
        <f t="shared" si="0"/>
        <v>1831537.6</v>
      </c>
      <c r="G10" s="17">
        <f t="shared" si="0"/>
        <v>2258728</v>
      </c>
      <c r="H10" s="17">
        <f t="shared" si="0"/>
        <v>2830895.6</v>
      </c>
    </row>
    <row r="11" spans="1:8">
      <c r="A11" s="48" t="s">
        <v>16</v>
      </c>
      <c r="B11" s="48"/>
      <c r="C11" s="48"/>
      <c r="D11" s="48"/>
      <c r="E11" s="48"/>
      <c r="F11" s="48"/>
      <c r="G11" s="48"/>
      <c r="H11" s="48"/>
    </row>
    <row r="12" spans="1:8" ht="18.75">
      <c r="A12" s="16" t="s">
        <v>19</v>
      </c>
      <c r="B12" s="14">
        <f>STDEV(B4:B8)</f>
        <v>5353.9652875231695</v>
      </c>
      <c r="C12" s="14">
        <f t="shared" ref="C12:H12" si="1">STDEV(C4:C8)</f>
        <v>7477.7120163857608</v>
      </c>
      <c r="D12" s="14">
        <f t="shared" si="1"/>
        <v>4531.3546870719383</v>
      </c>
      <c r="E12" s="14">
        <f t="shared" si="1"/>
        <v>13811.612860191408</v>
      </c>
      <c r="F12" s="14">
        <f t="shared" si="1"/>
        <v>26570.247219395696</v>
      </c>
      <c r="G12" s="14">
        <f t="shared" si="1"/>
        <v>51687.294091488286</v>
      </c>
      <c r="H12" s="14">
        <f t="shared" si="1"/>
        <v>14136.050855906726</v>
      </c>
    </row>
    <row r="14" spans="1:8" ht="16.5" thickBot="1"/>
    <row r="15" spans="1:8">
      <c r="A15" s="41" t="s">
        <v>1</v>
      </c>
      <c r="B15" s="42"/>
      <c r="C15" s="1">
        <f t="array" ref="C15:D19">LINEST(B10:H10,B2:H2,1,1)</f>
        <v>457344.89252869732</v>
      </c>
      <c r="D15" s="2">
        <v>7681.4814722037409</v>
      </c>
      <c r="E15" s="45" t="s">
        <v>0</v>
      </c>
      <c r="F15" s="41"/>
    </row>
    <row r="16" spans="1:8">
      <c r="A16" s="41" t="s">
        <v>4</v>
      </c>
      <c r="B16" s="42"/>
      <c r="C16" s="3">
        <v>8656.9240821121239</v>
      </c>
      <c r="D16" s="4">
        <v>31495.112212941218</v>
      </c>
      <c r="E16" s="45" t="s">
        <v>20</v>
      </c>
      <c r="F16" s="41"/>
    </row>
    <row r="17" spans="1:6" ht="17.25">
      <c r="A17" s="41" t="s">
        <v>2</v>
      </c>
      <c r="B17" s="42"/>
      <c r="C17" s="3">
        <v>0.99821173356158732</v>
      </c>
      <c r="D17" s="4">
        <v>44195.078188083338</v>
      </c>
      <c r="E17" s="45" t="s">
        <v>5</v>
      </c>
      <c r="F17" s="41"/>
    </row>
    <row r="18" spans="1:6">
      <c r="A18" s="41" t="s">
        <v>3</v>
      </c>
      <c r="B18" s="42"/>
      <c r="C18" s="3">
        <v>2791.0039357659521</v>
      </c>
      <c r="D18" s="4">
        <v>5</v>
      </c>
      <c r="E18" s="45" t="s">
        <v>6</v>
      </c>
      <c r="F18" s="41"/>
    </row>
    <row r="19" spans="1:6" ht="16.5" thickBot="1">
      <c r="A19" s="41" t="s">
        <v>11</v>
      </c>
      <c r="B19" s="42"/>
      <c r="C19" s="5">
        <v>5451402663875.2666</v>
      </c>
      <c r="D19" s="6">
        <v>9766024680.2539978</v>
      </c>
      <c r="E19" s="45" t="s">
        <v>10</v>
      </c>
      <c r="F19" s="41"/>
    </row>
  </sheetData>
  <mergeCells count="15">
    <mergeCell ref="A15:B15"/>
    <mergeCell ref="E15:F15"/>
    <mergeCell ref="B1:H1"/>
    <mergeCell ref="A3:H3"/>
    <mergeCell ref="A4:A8"/>
    <mergeCell ref="A11:H11"/>
    <mergeCell ref="A9:H9"/>
    <mergeCell ref="A19:B19"/>
    <mergeCell ref="E19:F19"/>
    <mergeCell ref="A16:B16"/>
    <mergeCell ref="E16:F16"/>
    <mergeCell ref="A17:B17"/>
    <mergeCell ref="E17:F17"/>
    <mergeCell ref="A18:B18"/>
    <mergeCell ref="E18:F18"/>
  </mergeCells>
  <pageMargins left="0.7" right="0.7" top="0.75" bottom="0.75" header="0.3" footer="0.3"/>
  <pageSetup paperSize="9" orientation="portrait" verticalDpi="0" r:id="rId1"/>
  <drawing r:id="rId2"/>
  <legacyDrawing r:id="rId3"/>
  <oleObjects>
    <oleObject progId="Equation.3" shapeId="1025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Пример граф.</vt:lpstr>
      <vt:lpstr>Граф. Р 50.2.028-2003</vt:lpstr>
    </vt:vector>
  </TitlesOfParts>
  <Company>pleh@bk.ru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Неопределённость</dc:title>
  <dc:creator>Пахомов Евгений Георгиевич</dc:creator>
  <cp:lastModifiedBy>Пахомов Е.Г.</cp:lastModifiedBy>
  <cp:revision>1</cp:revision>
  <dcterms:created xsi:type="dcterms:W3CDTF">2022-10-05T10:39:57Z</dcterms:created>
  <dcterms:modified xsi:type="dcterms:W3CDTF">2023-02-08T10:50:17Z</dcterms:modified>
</cp:coreProperties>
</file>