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Расчёт" sheetId="4" r:id="rId1"/>
    <sheet name="Формулы" sheetId="1" r:id="rId2"/>
  </sheets>
  <calcPr calcId="125725"/>
</workbook>
</file>

<file path=xl/calcChain.xml><?xml version="1.0" encoding="utf-8"?>
<calcChain xmlns="http://schemas.openxmlformats.org/spreadsheetml/2006/main">
  <c r="H18" i="4"/>
  <c r="E18"/>
  <c r="I17"/>
  <c r="H17"/>
  <c r="F17"/>
  <c r="E17"/>
  <c r="H16"/>
  <c r="E16"/>
  <c r="I15"/>
  <c r="H15"/>
  <c r="F15"/>
  <c r="E15"/>
  <c r="H14"/>
  <c r="E14"/>
  <c r="I13"/>
  <c r="H13"/>
  <c r="F13"/>
  <c r="E13"/>
  <c r="H12"/>
  <c r="E12"/>
  <c r="H11"/>
  <c r="F11"/>
  <c r="E11"/>
  <c r="I11" s="1"/>
  <c r="H10"/>
  <c r="E10"/>
  <c r="I9"/>
  <c r="H9"/>
  <c r="F9"/>
  <c r="E9"/>
  <c r="H8"/>
  <c r="E8"/>
  <c r="I7"/>
  <c r="H7"/>
  <c r="F7"/>
  <c r="E7"/>
  <c r="H6"/>
  <c r="E6"/>
  <c r="H5"/>
  <c r="F5"/>
  <c r="E5"/>
  <c r="I5" s="1"/>
  <c r="H4"/>
  <c r="E4"/>
  <c r="H3"/>
  <c r="G3"/>
  <c r="B21" s="1"/>
  <c r="D21" s="1"/>
  <c r="F3"/>
  <c r="E3"/>
  <c r="I3" s="1"/>
  <c r="H4" i="1"/>
  <c r="H5"/>
  <c r="H6"/>
  <c r="H7"/>
  <c r="H8"/>
  <c r="H9"/>
  <c r="H10"/>
  <c r="H11"/>
  <c r="H12"/>
  <c r="H13"/>
  <c r="H14"/>
  <c r="H15"/>
  <c r="H16"/>
  <c r="H17"/>
  <c r="H18"/>
  <c r="H3"/>
  <c r="G3"/>
  <c r="F17"/>
  <c r="F7"/>
  <c r="F9"/>
  <c r="F11"/>
  <c r="F13"/>
  <c r="F15"/>
  <c r="F5"/>
  <c r="F3"/>
  <c r="E4"/>
  <c r="E5"/>
  <c r="E6"/>
  <c r="E7"/>
  <c r="E8"/>
  <c r="E9"/>
  <c r="E10"/>
  <c r="E11"/>
  <c r="E12"/>
  <c r="E13"/>
  <c r="E14"/>
  <c r="E15"/>
  <c r="E16"/>
  <c r="E17"/>
  <c r="E18"/>
  <c r="E3"/>
  <c r="B22" i="4" l="1"/>
  <c r="D22" s="1"/>
  <c r="B23"/>
  <c r="D23" s="1"/>
  <c r="F21" s="1"/>
  <c r="B26" s="1"/>
  <c r="F23"/>
  <c r="B23" i="1"/>
  <c r="D23" s="1"/>
  <c r="F21" s="1"/>
  <c r="I3"/>
  <c r="I17"/>
  <c r="I15"/>
  <c r="I13"/>
  <c r="I11"/>
  <c r="I9"/>
  <c r="I7"/>
  <c r="I5"/>
  <c r="B21"/>
  <c r="D21" s="1"/>
  <c r="B26"/>
  <c r="F22" i="4" l="1"/>
  <c r="F26"/>
  <c r="H26" s="1"/>
  <c r="D26"/>
  <c r="B22" i="1"/>
  <c r="D22" s="1"/>
  <c r="F22" s="1"/>
  <c r="D26"/>
  <c r="F26"/>
  <c r="H26" s="1"/>
  <c r="B27" i="4" l="1"/>
  <c r="B28"/>
  <c r="B27" i="1"/>
  <c r="B28"/>
  <c r="F23"/>
  <c r="D28" i="4" l="1"/>
  <c r="F28"/>
  <c r="H28" s="1"/>
  <c r="D27"/>
  <c r="F27"/>
  <c r="H27" s="1"/>
  <c r="D28" i="1"/>
  <c r="F28"/>
  <c r="H28" s="1"/>
  <c r="D27"/>
  <c r="F27"/>
  <c r="H27" s="1"/>
</calcChain>
</file>

<file path=xl/sharedStrings.xml><?xml version="1.0" encoding="utf-8"?>
<sst xmlns="http://schemas.openxmlformats.org/spreadsheetml/2006/main" count="32" uniqueCount="16">
  <si>
    <r>
      <t>Номер пробы (</t>
    </r>
    <r>
      <rPr>
        <i/>
        <sz val="12"/>
        <color theme="1"/>
        <rFont val="Times New Roman"/>
        <family val="1"/>
        <charset val="204"/>
      </rPr>
      <t>j</t>
    </r>
    <r>
      <rPr>
        <sz val="12"/>
        <color theme="1"/>
        <rFont val="Times New Roman"/>
        <family val="1"/>
        <charset val="204"/>
      </rPr>
      <t>)</t>
    </r>
  </si>
  <si>
    <t>Суммы квадратов</t>
  </si>
  <si>
    <t>SS0</t>
  </si>
  <si>
    <t>SS1</t>
  </si>
  <si>
    <t>Средний квадрат</t>
  </si>
  <si>
    <t>MS0</t>
  </si>
  <si>
    <t>MS1</t>
  </si>
  <si>
    <t>SSe</t>
  </si>
  <si>
    <t>MSe</t>
  </si>
  <si>
    <t>Дисперсии</t>
  </si>
  <si>
    <t>Стандартная неопределённость</t>
  </si>
  <si>
    <t>Расширенная неопределённость</t>
  </si>
  <si>
    <t>Относительная расш. неопред., %</t>
  </si>
  <si>
    <r>
      <t>Номер объекта пробоотбора (</t>
    </r>
    <r>
      <rPr>
        <i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</t>
    </r>
  </si>
  <si>
    <t>Относительная стандартная неопределённость, %</t>
  </si>
  <si>
    <r>
      <t>Результат измерений (</t>
    </r>
    <r>
      <rPr>
        <i/>
        <sz val="12"/>
        <color theme="1"/>
        <rFont val="Times New Roman"/>
        <family val="1"/>
        <charset val="204"/>
      </rPr>
      <t>k</t>
    </r>
    <r>
      <rPr>
        <sz val="12"/>
        <color theme="1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</si>
</sst>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>
  <numFmts count="4">
    <numFmt numFmtId="164" formatCode="0.000000"/>
    <numFmt numFmtId="165" formatCode="0.00000"/>
    <numFmt numFmtId="166" formatCode="0.0000"/>
    <numFmt numFmtId="167" formatCode="0.0"/>
  </numFmts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8" xfId="0" applyFont="1" applyBorder="1"/>
    <xf numFmtId="165" fontId="1" fillId="0" borderId="0" xfId="0" applyNumberFormat="1" applyFont="1" applyBorder="1"/>
    <xf numFmtId="0" fontId="1" fillId="0" borderId="0" xfId="0" applyFont="1" applyBorder="1"/>
    <xf numFmtId="0" fontId="1" fillId="0" borderId="5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6" fontId="1" fillId="2" borderId="8" xfId="0" applyNumberFormat="1" applyFont="1" applyFill="1" applyBorder="1" applyAlignment="1">
      <alignment horizontal="center" vertical="center"/>
    </xf>
    <xf numFmtId="167" fontId="1" fillId="12" borderId="8" xfId="0" applyNumberFormat="1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1" fillId="2" borderId="8" xfId="0" applyFont="1" applyFill="1" applyBorder="1"/>
    <xf numFmtId="0" fontId="1" fillId="13" borderId="8" xfId="0" applyFont="1" applyFill="1" applyBorder="1" applyAlignment="1">
      <alignment horizontal="center" vertical="center"/>
    </xf>
    <xf numFmtId="166" fontId="1" fillId="13" borderId="8" xfId="0" applyNumberFormat="1" applyFont="1" applyFill="1" applyBorder="1" applyAlignment="1">
      <alignment horizontal="center" vertical="center"/>
    </xf>
    <xf numFmtId="164" fontId="1" fillId="13" borderId="8" xfId="0" applyNumberFormat="1" applyFont="1" applyFill="1" applyBorder="1" applyAlignment="1">
      <alignment horizontal="center" vertical="center"/>
    </xf>
    <xf numFmtId="0" fontId="1" fillId="13" borderId="8" xfId="0" applyFont="1" applyFill="1" applyBorder="1"/>
    <xf numFmtId="165" fontId="1" fillId="13" borderId="8" xfId="0" applyNumberFormat="1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 wrapText="1"/>
    </xf>
    <xf numFmtId="2" fontId="3" fillId="3" borderId="7" xfId="0" applyNumberFormat="1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2" fontId="3" fillId="5" borderId="3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2" fontId="3" fillId="7" borderId="3" xfId="0" applyNumberFormat="1" applyFont="1" applyFill="1" applyBorder="1" applyAlignment="1">
      <alignment horizontal="center" vertical="center" wrapText="1"/>
    </xf>
    <xf numFmtId="2" fontId="3" fillId="7" borderId="7" xfId="0" applyNumberFormat="1" applyFont="1" applyFill="1" applyBorder="1" applyAlignment="1">
      <alignment horizontal="center" vertical="center" wrapText="1"/>
    </xf>
    <xf numFmtId="2" fontId="3" fillId="4" borderId="3" xfId="0" applyNumberFormat="1" applyFont="1" applyFill="1" applyBorder="1" applyAlignment="1">
      <alignment horizontal="center" vertical="center" wrapText="1"/>
    </xf>
    <xf numFmtId="2" fontId="3" fillId="4" borderId="7" xfId="0" applyNumberFormat="1" applyFont="1" applyFill="1" applyBorder="1" applyAlignment="1">
      <alignment horizontal="center" vertical="center" wrapText="1"/>
    </xf>
    <xf numFmtId="2" fontId="3" fillId="6" borderId="3" xfId="0" applyNumberFormat="1" applyFont="1" applyFill="1" applyBorder="1" applyAlignment="1">
      <alignment horizontal="center" vertical="center" wrapText="1"/>
    </xf>
    <xf numFmtId="2" fontId="3" fillId="6" borderId="7" xfId="0" applyNumberFormat="1" applyFont="1" applyFill="1" applyBorder="1" applyAlignment="1">
      <alignment horizontal="center" vertical="center" wrapText="1"/>
    </xf>
    <xf numFmtId="0" fontId="1" fillId="12" borderId="8" xfId="0" applyFont="1" applyFill="1" applyBorder="1"/>
    <xf numFmtId="0" fontId="1" fillId="9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8" borderId="8" xfId="0" applyNumberFormat="1" applyFont="1" applyFill="1" applyBorder="1" applyAlignment="1">
      <alignment horizontal="center" vertical="center"/>
    </xf>
    <xf numFmtId="2" fontId="1" fillId="8" borderId="8" xfId="0" applyNumberFormat="1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0</xdr:row>
      <xdr:rowOff>95250</xdr:rowOff>
    </xdr:from>
    <xdr:to>
      <xdr:col>4</xdr:col>
      <xdr:colOff>409575</xdr:colOff>
      <xdr:row>1</xdr:row>
      <xdr:rowOff>104775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152900" y="95250"/>
          <a:ext cx="180975" cy="2190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0</xdr:row>
      <xdr:rowOff>104775</xdr:rowOff>
    </xdr:from>
    <xdr:to>
      <xdr:col>5</xdr:col>
      <xdr:colOff>371475</xdr:colOff>
      <xdr:row>1</xdr:row>
      <xdr:rowOff>104775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800600" y="104775"/>
          <a:ext cx="123825" cy="2095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257175</xdr:colOff>
      <xdr:row>0</xdr:row>
      <xdr:rowOff>114300</xdr:rowOff>
    </xdr:from>
    <xdr:to>
      <xdr:col>6</xdr:col>
      <xdr:colOff>342900</xdr:colOff>
      <xdr:row>1</xdr:row>
      <xdr:rowOff>114300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438775" y="114300"/>
          <a:ext cx="85725" cy="2095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123825</xdr:colOff>
      <xdr:row>0</xdr:row>
      <xdr:rowOff>104775</xdr:rowOff>
    </xdr:from>
    <xdr:to>
      <xdr:col>7</xdr:col>
      <xdr:colOff>485775</xdr:colOff>
      <xdr:row>1</xdr:row>
      <xdr:rowOff>123825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934075" y="104775"/>
          <a:ext cx="361950" cy="2286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20</xdr:row>
      <xdr:rowOff>9525</xdr:rowOff>
    </xdr:from>
    <xdr:to>
      <xdr:col>4</xdr:col>
      <xdr:colOff>514350</xdr:colOff>
      <xdr:row>21</xdr:row>
      <xdr:rowOff>19050</xdr:rowOff>
    </xdr:to>
    <xdr:pic>
      <xdr:nvPicPr>
        <xdr:cNvPr id="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029075" y="4200525"/>
          <a:ext cx="409575" cy="2190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21</xdr:row>
      <xdr:rowOff>9525</xdr:rowOff>
    </xdr:from>
    <xdr:to>
      <xdr:col>4</xdr:col>
      <xdr:colOff>466725</xdr:colOff>
      <xdr:row>22</xdr:row>
      <xdr:rowOff>47625</xdr:rowOff>
    </xdr:to>
    <xdr:pic>
      <xdr:nvPicPr>
        <xdr:cNvPr id="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029075" y="4410075"/>
          <a:ext cx="361950" cy="2476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22</xdr:row>
      <xdr:rowOff>0</xdr:rowOff>
    </xdr:from>
    <xdr:to>
      <xdr:col>4</xdr:col>
      <xdr:colOff>523875</xdr:colOff>
      <xdr:row>23</xdr:row>
      <xdr:rowOff>19050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029075" y="4610100"/>
          <a:ext cx="419100" cy="228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333375</xdr:colOff>
      <xdr:row>24</xdr:row>
      <xdr:rowOff>409575</xdr:rowOff>
    </xdr:from>
    <xdr:to>
      <xdr:col>0</xdr:col>
      <xdr:colOff>771525</xdr:colOff>
      <xdr:row>26</xdr:row>
      <xdr:rowOff>9525</xdr:rowOff>
    </xdr:to>
    <xdr:pic>
      <xdr:nvPicPr>
        <xdr:cNvPr id="9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33375" y="5438775"/>
          <a:ext cx="438150" cy="228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333375</xdr:colOff>
      <xdr:row>25</xdr:row>
      <xdr:rowOff>200025</xdr:rowOff>
    </xdr:from>
    <xdr:to>
      <xdr:col>0</xdr:col>
      <xdr:colOff>714375</xdr:colOff>
      <xdr:row>27</xdr:row>
      <xdr:rowOff>28575</xdr:rowOff>
    </xdr:to>
    <xdr:pic>
      <xdr:nvPicPr>
        <xdr:cNvPr id="10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33375" y="5648325"/>
          <a:ext cx="381000" cy="247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323850</xdr:colOff>
      <xdr:row>26</xdr:row>
      <xdr:rowOff>200025</xdr:rowOff>
    </xdr:from>
    <xdr:to>
      <xdr:col>0</xdr:col>
      <xdr:colOff>714375</xdr:colOff>
      <xdr:row>28</xdr:row>
      <xdr:rowOff>28575</xdr:rowOff>
    </xdr:to>
    <xdr:pic>
      <xdr:nvPicPr>
        <xdr:cNvPr id="1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23850" y="5857875"/>
          <a:ext cx="390525" cy="2476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26</xdr:row>
      <xdr:rowOff>0</xdr:rowOff>
    </xdr:from>
    <xdr:to>
      <xdr:col>4</xdr:col>
      <xdr:colOff>495300</xdr:colOff>
      <xdr:row>27</xdr:row>
      <xdr:rowOff>28575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029075" y="5657850"/>
          <a:ext cx="390525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66675</xdr:colOff>
      <xdr:row>26</xdr:row>
      <xdr:rowOff>0</xdr:rowOff>
    </xdr:from>
    <xdr:to>
      <xdr:col>6</xdr:col>
      <xdr:colOff>495300</xdr:colOff>
      <xdr:row>27</xdr:row>
      <xdr:rowOff>28575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248275" y="5657850"/>
          <a:ext cx="428625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66675</xdr:colOff>
      <xdr:row>25</xdr:row>
      <xdr:rowOff>0</xdr:rowOff>
    </xdr:from>
    <xdr:to>
      <xdr:col>6</xdr:col>
      <xdr:colOff>552450</xdr:colOff>
      <xdr:row>26</xdr:row>
      <xdr:rowOff>9525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248275" y="5448300"/>
          <a:ext cx="485775" cy="2190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66675</xdr:colOff>
      <xdr:row>27</xdr:row>
      <xdr:rowOff>0</xdr:rowOff>
    </xdr:from>
    <xdr:to>
      <xdr:col>6</xdr:col>
      <xdr:colOff>504825</xdr:colOff>
      <xdr:row>28</xdr:row>
      <xdr:rowOff>19050</xdr:rowOff>
    </xdr:to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248275" y="5867400"/>
          <a:ext cx="438150" cy="2286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27</xdr:row>
      <xdr:rowOff>0</xdr:rowOff>
    </xdr:from>
    <xdr:to>
      <xdr:col>4</xdr:col>
      <xdr:colOff>495300</xdr:colOff>
      <xdr:row>28</xdr:row>
      <xdr:rowOff>19050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019550" y="5867400"/>
          <a:ext cx="400050" cy="2286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25</xdr:row>
      <xdr:rowOff>0</xdr:rowOff>
    </xdr:from>
    <xdr:to>
      <xdr:col>4</xdr:col>
      <xdr:colOff>552450</xdr:colOff>
      <xdr:row>26</xdr:row>
      <xdr:rowOff>9525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029075" y="5448300"/>
          <a:ext cx="447675" cy="2190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276225</xdr:colOff>
      <xdr:row>25</xdr:row>
      <xdr:rowOff>0</xdr:rowOff>
    </xdr:from>
    <xdr:to>
      <xdr:col>2</xdr:col>
      <xdr:colOff>752475</xdr:colOff>
      <xdr:row>26</xdr:row>
      <xdr:rowOff>9525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314575" y="5448300"/>
          <a:ext cx="476250" cy="2190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276225</xdr:colOff>
      <xdr:row>26</xdr:row>
      <xdr:rowOff>0</xdr:rowOff>
    </xdr:from>
    <xdr:to>
      <xdr:col>2</xdr:col>
      <xdr:colOff>695325</xdr:colOff>
      <xdr:row>27</xdr:row>
      <xdr:rowOff>28575</xdr:rowOff>
    </xdr:to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314575" y="5657850"/>
          <a:ext cx="419100" cy="2381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276225</xdr:colOff>
      <xdr:row>27</xdr:row>
      <xdr:rowOff>0</xdr:rowOff>
    </xdr:from>
    <xdr:to>
      <xdr:col>2</xdr:col>
      <xdr:colOff>704850</xdr:colOff>
      <xdr:row>28</xdr:row>
      <xdr:rowOff>28575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314575" y="5867400"/>
          <a:ext cx="428625" cy="2381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161925</xdr:colOff>
      <xdr:row>0</xdr:row>
      <xdr:rowOff>114300</xdr:rowOff>
    </xdr:from>
    <xdr:to>
      <xdr:col>8</xdr:col>
      <xdr:colOff>466725</xdr:colOff>
      <xdr:row>1</xdr:row>
      <xdr:rowOff>133350</xdr:rowOff>
    </xdr:to>
    <xdr:pic>
      <xdr:nvPicPr>
        <xdr:cNvPr id="21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600825" y="114300"/>
          <a:ext cx="304800" cy="2286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400050</xdr:colOff>
      <xdr:row>1</xdr:row>
      <xdr:rowOff>0</xdr:rowOff>
    </xdr:from>
    <xdr:to>
      <xdr:col>3</xdr:col>
      <xdr:colOff>638175</xdr:colOff>
      <xdr:row>2</xdr:row>
      <xdr:rowOff>9525</xdr:rowOff>
    </xdr:to>
    <xdr:pic>
      <xdr:nvPicPr>
        <xdr:cNvPr id="22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381375" y="209550"/>
          <a:ext cx="238125" cy="2190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409575</xdr:colOff>
      <xdr:row>1</xdr:row>
      <xdr:rowOff>0</xdr:rowOff>
    </xdr:from>
    <xdr:to>
      <xdr:col>2</xdr:col>
      <xdr:colOff>647700</xdr:colOff>
      <xdr:row>2</xdr:row>
      <xdr:rowOff>9525</xdr:rowOff>
    </xdr:to>
    <xdr:pic>
      <xdr:nvPicPr>
        <xdr:cNvPr id="23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447925" y="209550"/>
          <a:ext cx="238125" cy="2190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0</xdr:row>
      <xdr:rowOff>95250</xdr:rowOff>
    </xdr:from>
    <xdr:to>
      <xdr:col>4</xdr:col>
      <xdr:colOff>314343</xdr:colOff>
      <xdr:row>1</xdr:row>
      <xdr:rowOff>104748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143750" y="95250"/>
          <a:ext cx="180952" cy="21904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0</xdr:row>
      <xdr:rowOff>104775</xdr:rowOff>
    </xdr:from>
    <xdr:to>
      <xdr:col>5</xdr:col>
      <xdr:colOff>304818</xdr:colOff>
      <xdr:row>1</xdr:row>
      <xdr:rowOff>104749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439150" y="104775"/>
          <a:ext cx="123810" cy="209524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257175</xdr:colOff>
      <xdr:row>0</xdr:row>
      <xdr:rowOff>114300</xdr:rowOff>
    </xdr:from>
    <xdr:to>
      <xdr:col>6</xdr:col>
      <xdr:colOff>295293</xdr:colOff>
      <xdr:row>1</xdr:row>
      <xdr:rowOff>114274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715500" y="114300"/>
          <a:ext cx="85714" cy="209524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123825</xdr:colOff>
      <xdr:row>0</xdr:row>
      <xdr:rowOff>104776</xdr:rowOff>
    </xdr:from>
    <xdr:to>
      <xdr:col>7</xdr:col>
      <xdr:colOff>304799</xdr:colOff>
      <xdr:row>1</xdr:row>
      <xdr:rowOff>123797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0706101" y="104776"/>
          <a:ext cx="361905" cy="22857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20</xdr:row>
      <xdr:rowOff>9525</xdr:rowOff>
    </xdr:from>
    <xdr:to>
      <xdr:col>4</xdr:col>
      <xdr:colOff>304818</xdr:colOff>
      <xdr:row>21</xdr:row>
      <xdr:rowOff>9499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896100" y="4200525"/>
          <a:ext cx="409524" cy="209524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21</xdr:row>
      <xdr:rowOff>9526</xdr:rowOff>
    </xdr:from>
    <xdr:to>
      <xdr:col>4</xdr:col>
      <xdr:colOff>285749</xdr:colOff>
      <xdr:row>22</xdr:row>
      <xdr:rowOff>38071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896101" y="4410076"/>
          <a:ext cx="361905" cy="23809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22</xdr:row>
      <xdr:rowOff>0</xdr:rowOff>
    </xdr:from>
    <xdr:to>
      <xdr:col>4</xdr:col>
      <xdr:colOff>314324</xdr:colOff>
      <xdr:row>23</xdr:row>
      <xdr:rowOff>9498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896100" y="4610100"/>
          <a:ext cx="419048" cy="21904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292112</xdr:colOff>
      <xdr:row>24</xdr:row>
      <xdr:rowOff>409575</xdr:rowOff>
    </xdr:from>
    <xdr:to>
      <xdr:col>0</xdr:col>
      <xdr:colOff>514337</xdr:colOff>
      <xdr:row>25</xdr:row>
      <xdr:rowOff>199999</xdr:rowOff>
    </xdr:to>
    <xdr:pic>
      <xdr:nvPicPr>
        <xdr:cNvPr id="1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84224" y="5438775"/>
          <a:ext cx="438150" cy="20952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298474</xdr:colOff>
      <xdr:row>25</xdr:row>
      <xdr:rowOff>200026</xdr:rowOff>
    </xdr:from>
    <xdr:to>
      <xdr:col>0</xdr:col>
      <xdr:colOff>485787</xdr:colOff>
      <xdr:row>27</xdr:row>
      <xdr:rowOff>9497</xdr:rowOff>
    </xdr:to>
    <xdr:pic>
      <xdr:nvPicPr>
        <xdr:cNvPr id="1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96949" y="5648326"/>
          <a:ext cx="381000" cy="22857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298549</xdr:colOff>
      <xdr:row>26</xdr:row>
      <xdr:rowOff>200026</xdr:rowOff>
    </xdr:from>
    <xdr:to>
      <xdr:col>0</xdr:col>
      <xdr:colOff>495287</xdr:colOff>
      <xdr:row>28</xdr:row>
      <xdr:rowOff>9497</xdr:rowOff>
    </xdr:to>
    <xdr:pic>
      <xdr:nvPicPr>
        <xdr:cNvPr id="1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97098" y="5857876"/>
          <a:ext cx="387249" cy="22857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26</xdr:row>
      <xdr:rowOff>0</xdr:rowOff>
    </xdr:from>
    <xdr:to>
      <xdr:col>4</xdr:col>
      <xdr:colOff>295293</xdr:colOff>
      <xdr:row>27</xdr:row>
      <xdr:rowOff>19021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896100" y="5657850"/>
          <a:ext cx="390476" cy="228571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66675</xdr:colOff>
      <xdr:row>26</xdr:row>
      <xdr:rowOff>0</xdr:rowOff>
    </xdr:from>
    <xdr:to>
      <xdr:col>6</xdr:col>
      <xdr:colOff>276243</xdr:colOff>
      <xdr:row>27</xdr:row>
      <xdr:rowOff>19021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334501" y="5657850"/>
          <a:ext cx="428571" cy="228571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66675</xdr:colOff>
      <xdr:row>25</xdr:row>
      <xdr:rowOff>0</xdr:rowOff>
    </xdr:from>
    <xdr:to>
      <xdr:col>6</xdr:col>
      <xdr:colOff>304818</xdr:colOff>
      <xdr:row>25</xdr:row>
      <xdr:rowOff>209524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334500" y="5448300"/>
          <a:ext cx="485714" cy="209524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66675</xdr:colOff>
      <xdr:row>27</xdr:row>
      <xdr:rowOff>1</xdr:rowOff>
    </xdr:from>
    <xdr:to>
      <xdr:col>6</xdr:col>
      <xdr:colOff>285749</xdr:colOff>
      <xdr:row>28</xdr:row>
      <xdr:rowOff>19022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334501" y="5867401"/>
          <a:ext cx="438095" cy="22857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27</xdr:row>
      <xdr:rowOff>1</xdr:rowOff>
    </xdr:from>
    <xdr:to>
      <xdr:col>4</xdr:col>
      <xdr:colOff>295274</xdr:colOff>
      <xdr:row>28</xdr:row>
      <xdr:rowOff>19022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877050" y="5867401"/>
          <a:ext cx="400000" cy="22857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104775</xdr:colOff>
      <xdr:row>25</xdr:row>
      <xdr:rowOff>0</xdr:rowOff>
    </xdr:from>
    <xdr:to>
      <xdr:col>4</xdr:col>
      <xdr:colOff>323868</xdr:colOff>
      <xdr:row>25</xdr:row>
      <xdr:rowOff>209524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896101" y="5448300"/>
          <a:ext cx="447619" cy="20952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276225</xdr:colOff>
      <xdr:row>25</xdr:row>
      <xdr:rowOff>0</xdr:rowOff>
    </xdr:from>
    <xdr:to>
      <xdr:col>2</xdr:col>
      <xdr:colOff>514349</xdr:colOff>
      <xdr:row>25</xdr:row>
      <xdr:rowOff>209524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67101" y="5448300"/>
          <a:ext cx="476191" cy="20952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276225</xdr:colOff>
      <xdr:row>26</xdr:row>
      <xdr:rowOff>0</xdr:rowOff>
    </xdr:from>
    <xdr:to>
      <xdr:col>2</xdr:col>
      <xdr:colOff>485774</xdr:colOff>
      <xdr:row>27</xdr:row>
      <xdr:rowOff>19021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67100" y="5657850"/>
          <a:ext cx="419048" cy="22857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276225</xdr:colOff>
      <xdr:row>27</xdr:row>
      <xdr:rowOff>0</xdr:rowOff>
    </xdr:from>
    <xdr:to>
      <xdr:col>2</xdr:col>
      <xdr:colOff>485793</xdr:colOff>
      <xdr:row>28</xdr:row>
      <xdr:rowOff>19021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67101" y="5867400"/>
          <a:ext cx="428571" cy="228571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161925</xdr:colOff>
      <xdr:row>0</xdr:row>
      <xdr:rowOff>114301</xdr:rowOff>
    </xdr:from>
    <xdr:to>
      <xdr:col>8</xdr:col>
      <xdr:colOff>314324</xdr:colOff>
      <xdr:row>1</xdr:row>
      <xdr:rowOff>133322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2039600" y="114301"/>
          <a:ext cx="304762" cy="22857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400050</xdr:colOff>
      <xdr:row>1</xdr:row>
      <xdr:rowOff>0</xdr:rowOff>
    </xdr:from>
    <xdr:to>
      <xdr:col>3</xdr:col>
      <xdr:colOff>514368</xdr:colOff>
      <xdr:row>2</xdr:row>
      <xdr:rowOff>9498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600701" y="209550"/>
          <a:ext cx="238095" cy="219048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409575</xdr:colOff>
      <xdr:row>1</xdr:row>
      <xdr:rowOff>0</xdr:rowOff>
    </xdr:from>
    <xdr:to>
      <xdr:col>2</xdr:col>
      <xdr:colOff>523893</xdr:colOff>
      <xdr:row>2</xdr:row>
      <xdr:rowOff>9498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733801" y="209550"/>
          <a:ext cx="238095" cy="2190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K32"/>
  <sheetViews>
    <sheetView tabSelected="1" zoomScaleNormal="100" workbookViewId="0">
      <selection activeCell="I32" sqref="I32"/>
    </sheetView>
  </sheetViews>
  <sheetFormatPr defaultRowHeight="15.75"/>
  <cols>
    <col min="1" max="1" width="16.5703125" style="5" customWidth="1"/>
    <col min="2" max="2" width="14" style="5" customWidth="1"/>
    <col min="3" max="4" width="14.140625" style="5" customWidth="1"/>
    <col min="5" max="9" width="9.42578125" style="5" customWidth="1"/>
    <col min="10" max="16384" width="9.140625" style="5"/>
  </cols>
  <sheetData>
    <row r="1" spans="1:11" ht="16.5" thickBot="1">
      <c r="A1" s="51" t="s">
        <v>13</v>
      </c>
      <c r="B1" s="51" t="s">
        <v>0</v>
      </c>
      <c r="C1" s="53" t="s">
        <v>15</v>
      </c>
      <c r="D1" s="54"/>
      <c r="E1" s="44"/>
      <c r="F1" s="44"/>
      <c r="G1" s="44"/>
      <c r="H1" s="57"/>
      <c r="I1" s="57"/>
    </row>
    <row r="2" spans="1:11" ht="16.5" thickBot="1">
      <c r="A2" s="52"/>
      <c r="B2" s="52"/>
      <c r="C2" s="8"/>
      <c r="D2" s="8"/>
      <c r="E2" s="44"/>
      <c r="F2" s="44"/>
      <c r="G2" s="44"/>
      <c r="H2" s="57"/>
      <c r="I2" s="57"/>
      <c r="K2" s="7"/>
    </row>
    <row r="3" spans="1:11" ht="16.5" thickBot="1">
      <c r="A3" s="55">
        <v>1</v>
      </c>
      <c r="B3" s="1">
        <v>1</v>
      </c>
      <c r="C3" s="26">
        <v>2.65</v>
      </c>
      <c r="D3" s="27">
        <v>2.4300000000000002</v>
      </c>
      <c r="E3" s="41">
        <f>AVERAGE(C3:D3)</f>
        <v>2.54</v>
      </c>
      <c r="F3" s="42">
        <f>AVERAGE(C3:D4)</f>
        <v>2.5125000000000002</v>
      </c>
      <c r="G3" s="42">
        <f>AVERAGE(C3:D18)</f>
        <v>2.4590624999999999</v>
      </c>
      <c r="H3" s="39">
        <f>ABS(C3-D3)</f>
        <v>0.21999999999999975</v>
      </c>
      <c r="I3" s="58">
        <f>ABS(E3-E4)</f>
        <v>5.4999999999999716E-2</v>
      </c>
      <c r="J3" s="7"/>
    </row>
    <row r="4" spans="1:11" ht="16.5" thickBot="1">
      <c r="A4" s="56"/>
      <c r="B4" s="1">
        <v>2</v>
      </c>
      <c r="C4" s="28">
        <v>2.52</v>
      </c>
      <c r="D4" s="29">
        <v>2.4500000000000002</v>
      </c>
      <c r="E4" s="41">
        <f t="shared" ref="E4:E18" si="0">AVERAGE(C4:D4)</f>
        <v>2.4850000000000003</v>
      </c>
      <c r="F4" s="43"/>
      <c r="G4" s="43"/>
      <c r="H4" s="39">
        <f t="shared" ref="H4:H18" si="1">ABS(C4-D4)</f>
        <v>6.999999999999984E-2</v>
      </c>
      <c r="I4" s="58"/>
    </row>
    <row r="5" spans="1:11" ht="16.5" thickBot="1">
      <c r="A5" s="49">
        <v>2</v>
      </c>
      <c r="B5" s="2">
        <v>1</v>
      </c>
      <c r="C5" s="30">
        <v>1.98</v>
      </c>
      <c r="D5" s="31">
        <v>2.1</v>
      </c>
      <c r="E5" s="41">
        <f t="shared" si="0"/>
        <v>2.04</v>
      </c>
      <c r="F5" s="42">
        <f>AVERAGE(C5:D6)</f>
        <v>2.0625</v>
      </c>
      <c r="G5" s="43"/>
      <c r="H5" s="39">
        <f t="shared" si="1"/>
        <v>0.12000000000000011</v>
      </c>
      <c r="I5" s="58">
        <f t="shared" ref="I5" si="2">ABS(E5-E6)</f>
        <v>4.4999999999999929E-2</v>
      </c>
    </row>
    <row r="6" spans="1:11" ht="16.5" thickBot="1">
      <c r="A6" s="50"/>
      <c r="B6" s="2">
        <v>2</v>
      </c>
      <c r="C6" s="32">
        <v>2.0299999999999998</v>
      </c>
      <c r="D6" s="33">
        <v>2.14</v>
      </c>
      <c r="E6" s="41">
        <f t="shared" si="0"/>
        <v>2.085</v>
      </c>
      <c r="F6" s="43"/>
      <c r="G6" s="43"/>
      <c r="H6" s="39">
        <f t="shared" si="1"/>
        <v>0.11000000000000032</v>
      </c>
      <c r="I6" s="58"/>
    </row>
    <row r="7" spans="1:11" ht="16.5" thickBot="1">
      <c r="A7" s="55">
        <v>3</v>
      </c>
      <c r="B7" s="1">
        <v>1</v>
      </c>
      <c r="C7" s="26">
        <v>2.41</v>
      </c>
      <c r="D7" s="27">
        <v>2.58</v>
      </c>
      <c r="E7" s="41">
        <f t="shared" si="0"/>
        <v>2.4950000000000001</v>
      </c>
      <c r="F7" s="42">
        <f t="shared" ref="F7" si="3">AVERAGE(C7:D8)</f>
        <v>2.4125000000000001</v>
      </c>
      <c r="G7" s="43"/>
      <c r="H7" s="39">
        <f t="shared" si="1"/>
        <v>0.16999999999999993</v>
      </c>
      <c r="I7" s="58">
        <f t="shared" ref="I7" si="4">ABS(E7-E8)</f>
        <v>0.16500000000000004</v>
      </c>
    </row>
    <row r="8" spans="1:11" ht="16.5" thickBot="1">
      <c r="A8" s="56"/>
      <c r="B8" s="1">
        <v>2</v>
      </c>
      <c r="C8" s="28">
        <v>2.29</v>
      </c>
      <c r="D8" s="29">
        <v>2.37</v>
      </c>
      <c r="E8" s="41">
        <f t="shared" si="0"/>
        <v>2.33</v>
      </c>
      <c r="F8" s="43"/>
      <c r="G8" s="43"/>
      <c r="H8" s="39">
        <f t="shared" si="1"/>
        <v>8.0000000000000071E-2</v>
      </c>
      <c r="I8" s="58"/>
    </row>
    <row r="9" spans="1:11" ht="16.5" thickBot="1">
      <c r="A9" s="49">
        <v>4</v>
      </c>
      <c r="B9" s="2">
        <v>1</v>
      </c>
      <c r="C9" s="30">
        <v>3.16</v>
      </c>
      <c r="D9" s="31">
        <v>3.01</v>
      </c>
      <c r="E9" s="41">
        <f t="shared" si="0"/>
        <v>3.085</v>
      </c>
      <c r="F9" s="42">
        <f t="shared" ref="F9" si="5">AVERAGE(C9:D10)</f>
        <v>3.1024999999999996</v>
      </c>
      <c r="G9" s="43"/>
      <c r="H9" s="39">
        <f t="shared" si="1"/>
        <v>0.15000000000000036</v>
      </c>
      <c r="I9" s="58">
        <f t="shared" ref="I9" si="6">ABS(E9-E10)</f>
        <v>3.5000000000000142E-2</v>
      </c>
    </row>
    <row r="10" spans="1:11" ht="16.5" thickBot="1">
      <c r="A10" s="50"/>
      <c r="B10" s="2">
        <v>2</v>
      </c>
      <c r="C10" s="32">
        <v>3.05</v>
      </c>
      <c r="D10" s="33">
        <v>3.19</v>
      </c>
      <c r="E10" s="41">
        <f t="shared" si="0"/>
        <v>3.12</v>
      </c>
      <c r="F10" s="43"/>
      <c r="G10" s="43"/>
      <c r="H10" s="39">
        <f t="shared" si="1"/>
        <v>0.14000000000000012</v>
      </c>
      <c r="I10" s="58"/>
    </row>
    <row r="11" spans="1:11" ht="16.5" thickBot="1">
      <c r="A11" s="45">
        <v>5</v>
      </c>
      <c r="B11" s="3">
        <v>1</v>
      </c>
      <c r="C11" s="34">
        <v>2.72</v>
      </c>
      <c r="D11" s="35">
        <v>2.8</v>
      </c>
      <c r="E11" s="41">
        <f t="shared" si="0"/>
        <v>2.76</v>
      </c>
      <c r="F11" s="42">
        <f t="shared" ref="F11" si="7">AVERAGE(C11:D12)</f>
        <v>2.8274999999999997</v>
      </c>
      <c r="G11" s="43"/>
      <c r="H11" s="39">
        <f t="shared" si="1"/>
        <v>7.9999999999999627E-2</v>
      </c>
      <c r="I11" s="58">
        <f t="shared" ref="I11" si="8">ABS(E11-E12)</f>
        <v>0.13500000000000023</v>
      </c>
    </row>
    <row r="12" spans="1:11" ht="16.5" thickBot="1">
      <c r="A12" s="46"/>
      <c r="B12" s="3">
        <v>2</v>
      </c>
      <c r="C12" s="28">
        <v>2.86</v>
      </c>
      <c r="D12" s="29">
        <v>2.93</v>
      </c>
      <c r="E12" s="41">
        <f t="shared" si="0"/>
        <v>2.895</v>
      </c>
      <c r="F12" s="43"/>
      <c r="G12" s="43"/>
      <c r="H12" s="39">
        <f t="shared" si="1"/>
        <v>7.0000000000000284E-2</v>
      </c>
      <c r="I12" s="58"/>
    </row>
    <row r="13" spans="1:11" ht="16.5" thickBot="1">
      <c r="A13" s="47">
        <v>6</v>
      </c>
      <c r="B13" s="4">
        <v>1</v>
      </c>
      <c r="C13" s="36">
        <v>2.3199999999999998</v>
      </c>
      <c r="D13" s="37">
        <v>2.46</v>
      </c>
      <c r="E13" s="41">
        <f t="shared" si="0"/>
        <v>2.3899999999999997</v>
      </c>
      <c r="F13" s="42">
        <f t="shared" ref="F13" si="9">AVERAGE(C13:D14)</f>
        <v>2.37</v>
      </c>
      <c r="G13" s="43"/>
      <c r="H13" s="39">
        <f t="shared" si="1"/>
        <v>0.14000000000000012</v>
      </c>
      <c r="I13" s="58">
        <f t="shared" ref="I13" si="10">ABS(E13-E14)</f>
        <v>3.9999999999999591E-2</v>
      </c>
    </row>
    <row r="14" spans="1:11" ht="16.5" thickBot="1">
      <c r="A14" s="48"/>
      <c r="B14" s="4">
        <v>2</v>
      </c>
      <c r="C14" s="32">
        <v>2.29</v>
      </c>
      <c r="D14" s="33">
        <v>2.41</v>
      </c>
      <c r="E14" s="41">
        <f t="shared" si="0"/>
        <v>2.35</v>
      </c>
      <c r="F14" s="43"/>
      <c r="G14" s="43"/>
      <c r="H14" s="39">
        <f t="shared" si="1"/>
        <v>0.12000000000000011</v>
      </c>
      <c r="I14" s="58"/>
    </row>
    <row r="15" spans="1:11" ht="16.5" thickBot="1">
      <c r="A15" s="45">
        <v>7</v>
      </c>
      <c r="B15" s="3">
        <v>1</v>
      </c>
      <c r="C15" s="34">
        <v>1.76</v>
      </c>
      <c r="D15" s="35">
        <v>1.89</v>
      </c>
      <c r="E15" s="41">
        <f t="shared" si="0"/>
        <v>1.825</v>
      </c>
      <c r="F15" s="42">
        <f t="shared" ref="F15" si="11">AVERAGE(C15:D16)</f>
        <v>1.8375000000000001</v>
      </c>
      <c r="G15" s="43"/>
      <c r="H15" s="39">
        <f t="shared" si="1"/>
        <v>0.12999999999999989</v>
      </c>
      <c r="I15" s="58">
        <f t="shared" ref="I15" si="12">ABS(E15-E16)</f>
        <v>2.5000000000000133E-2</v>
      </c>
    </row>
    <row r="16" spans="1:11" ht="16.5" thickBot="1">
      <c r="A16" s="46"/>
      <c r="B16" s="3">
        <v>2</v>
      </c>
      <c r="C16" s="28">
        <v>1.84</v>
      </c>
      <c r="D16" s="29">
        <v>1.86</v>
      </c>
      <c r="E16" s="41">
        <f t="shared" si="0"/>
        <v>1.85</v>
      </c>
      <c r="F16" s="43"/>
      <c r="G16" s="43"/>
      <c r="H16" s="39">
        <f t="shared" si="1"/>
        <v>2.0000000000000018E-2</v>
      </c>
      <c r="I16" s="58"/>
    </row>
    <row r="17" spans="1:9" ht="16.5" thickBot="1">
      <c r="A17" s="49">
        <v>8</v>
      </c>
      <c r="B17" s="2">
        <v>1</v>
      </c>
      <c r="C17" s="30">
        <v>2.4300000000000002</v>
      </c>
      <c r="D17" s="31">
        <v>2.52</v>
      </c>
      <c r="E17" s="41">
        <f t="shared" si="0"/>
        <v>2.4750000000000001</v>
      </c>
      <c r="F17" s="42">
        <f>AVERAGE(C17:D18)</f>
        <v>2.5474999999999999</v>
      </c>
      <c r="G17" s="43"/>
      <c r="H17" s="39">
        <f t="shared" si="1"/>
        <v>8.9999999999999858E-2</v>
      </c>
      <c r="I17" s="58">
        <f t="shared" ref="I17" si="13">ABS(E17-E18)</f>
        <v>0.14500000000000002</v>
      </c>
    </row>
    <row r="18" spans="1:9" ht="16.5" thickBot="1">
      <c r="A18" s="50"/>
      <c r="B18" s="2">
        <v>2</v>
      </c>
      <c r="C18" s="32">
        <v>2.56</v>
      </c>
      <c r="D18" s="33">
        <v>2.68</v>
      </c>
      <c r="E18" s="41">
        <f t="shared" si="0"/>
        <v>2.62</v>
      </c>
      <c r="F18" s="43"/>
      <c r="G18" s="43"/>
      <c r="H18" s="39">
        <f t="shared" si="1"/>
        <v>0.12000000000000011</v>
      </c>
      <c r="I18" s="58"/>
    </row>
    <row r="19" spans="1:9" ht="16.5" thickBot="1"/>
    <row r="20" spans="1:9" ht="16.5" customHeight="1" thickBot="1">
      <c r="A20" s="61" t="s">
        <v>1</v>
      </c>
      <c r="B20" s="61"/>
      <c r="C20" s="62" t="s">
        <v>4</v>
      </c>
      <c r="D20" s="62"/>
      <c r="E20" s="62" t="s">
        <v>9</v>
      </c>
      <c r="F20" s="62"/>
      <c r="G20" s="11"/>
      <c r="H20" s="12"/>
      <c r="I20" s="12"/>
    </row>
    <row r="21" spans="1:9" ht="16.5" thickBot="1">
      <c r="A21" s="21" t="s">
        <v>2</v>
      </c>
      <c r="B21" s="22">
        <f>4*SUMSQ(F3:F18)-4*8*G3^2</f>
        <v>4.456546875000015</v>
      </c>
      <c r="C21" s="21" t="s">
        <v>5</v>
      </c>
      <c r="D21" s="23">
        <f>B21/7</f>
        <v>0.63664955357143072</v>
      </c>
      <c r="E21" s="24"/>
      <c r="F21" s="25">
        <f>D23</f>
        <v>7.5718750000000031E-3</v>
      </c>
      <c r="G21" s="13"/>
      <c r="H21" s="14"/>
      <c r="I21" s="9"/>
    </row>
    <row r="22" spans="1:9" ht="16.5" thickBot="1">
      <c r="A22" s="21" t="s">
        <v>3</v>
      </c>
      <c r="B22" s="22">
        <f>SUMSQ(I3:I18)</f>
        <v>7.4975000000000028E-2</v>
      </c>
      <c r="C22" s="21" t="s">
        <v>6</v>
      </c>
      <c r="D22" s="23">
        <f>B22/8</f>
        <v>9.3718750000000035E-3</v>
      </c>
      <c r="E22" s="24"/>
      <c r="F22" s="25">
        <f>0.5*(D22-D23)</f>
        <v>9.0000000000000019E-4</v>
      </c>
      <c r="G22" s="13"/>
      <c r="H22" s="14"/>
      <c r="I22" s="9"/>
    </row>
    <row r="23" spans="1:9" ht="16.5" thickBot="1">
      <c r="A23" s="21" t="s">
        <v>7</v>
      </c>
      <c r="B23" s="22">
        <f>0.5*SUMSQ(H3:H18)</f>
        <v>0.12115000000000005</v>
      </c>
      <c r="C23" s="21" t="s">
        <v>8</v>
      </c>
      <c r="D23" s="23">
        <f>B23/16</f>
        <v>7.5718750000000031E-3</v>
      </c>
      <c r="E23" s="24"/>
      <c r="F23" s="25">
        <f>0.25*(D21-D22)</f>
        <v>0.15681941964285767</v>
      </c>
      <c r="G23" s="13"/>
      <c r="H23" s="14"/>
      <c r="I23" s="10"/>
    </row>
    <row r="24" spans="1:9" ht="16.5" thickBot="1"/>
    <row r="25" spans="1:9" ht="33" customHeight="1" thickBot="1">
      <c r="A25" s="60" t="s">
        <v>10</v>
      </c>
      <c r="B25" s="60"/>
      <c r="C25" s="59" t="s">
        <v>14</v>
      </c>
      <c r="D25" s="59"/>
      <c r="E25" s="60" t="s">
        <v>11</v>
      </c>
      <c r="F25" s="60"/>
      <c r="G25" s="59" t="s">
        <v>12</v>
      </c>
      <c r="H25" s="59"/>
      <c r="I25" s="6"/>
    </row>
    <row r="26" spans="1:9" ht="16.5" thickBot="1">
      <c r="A26" s="16"/>
      <c r="B26" s="17">
        <f>F21^0.5</f>
        <v>8.7016521419785581E-2</v>
      </c>
      <c r="C26" s="38"/>
      <c r="D26" s="18">
        <f>B26/$G$3*100</f>
        <v>3.5386055222177388</v>
      </c>
      <c r="E26" s="20"/>
      <c r="F26" s="17">
        <f>B26*2</f>
        <v>0.17403304283957116</v>
      </c>
      <c r="G26" s="19"/>
      <c r="H26" s="18">
        <f>F26/$G$3*100</f>
        <v>7.0772110444354777</v>
      </c>
    </row>
    <row r="27" spans="1:9" ht="16.5" thickBot="1">
      <c r="A27" s="16"/>
      <c r="B27" s="17">
        <f>F22^0.5</f>
        <v>3.0000000000000002E-2</v>
      </c>
      <c r="C27" s="38"/>
      <c r="D27" s="18">
        <f t="shared" ref="D27:D28" si="14">B27/$G$3*100</f>
        <v>1.2199771254288985</v>
      </c>
      <c r="E27" s="20"/>
      <c r="F27" s="17">
        <f>B27*2</f>
        <v>6.0000000000000005E-2</v>
      </c>
      <c r="G27" s="19"/>
      <c r="H27" s="18">
        <f t="shared" ref="H27:H28" si="15">F27/$G$3*100</f>
        <v>2.4399542508577969</v>
      </c>
    </row>
    <row r="28" spans="1:9" ht="16.5" thickBot="1">
      <c r="A28" s="16"/>
      <c r="B28" s="17">
        <f>(F21+F22)^0.5</f>
        <v>9.204278896252549E-2</v>
      </c>
      <c r="C28" s="38"/>
      <c r="D28" s="18">
        <f t="shared" si="14"/>
        <v>3.7430032364986854</v>
      </c>
      <c r="E28" s="20"/>
      <c r="F28" s="17">
        <f>B28*2</f>
        <v>0.18408557792505098</v>
      </c>
      <c r="G28" s="19"/>
      <c r="H28" s="18">
        <f t="shared" si="15"/>
        <v>7.4860064729973708</v>
      </c>
    </row>
    <row r="29" spans="1:9">
      <c r="D29" s="15"/>
    </row>
    <row r="32" spans="1:9">
      <c r="D32" s="15"/>
    </row>
  </sheetData>
  <mergeCells count="40">
    <mergeCell ref="A25:B25"/>
    <mergeCell ref="C25:D25"/>
    <mergeCell ref="E25:F25"/>
    <mergeCell ref="G25:H25"/>
    <mergeCell ref="A17:A18"/>
    <mergeCell ref="F17:F18"/>
    <mergeCell ref="I17:I18"/>
    <mergeCell ref="A20:B20"/>
    <mergeCell ref="C20:D20"/>
    <mergeCell ref="E20:F20"/>
    <mergeCell ref="A13:A14"/>
    <mergeCell ref="F13:F14"/>
    <mergeCell ref="I13:I14"/>
    <mergeCell ref="A15:A16"/>
    <mergeCell ref="F15:F16"/>
    <mergeCell ref="I15:I16"/>
    <mergeCell ref="F7:F8"/>
    <mergeCell ref="I7:I8"/>
    <mergeCell ref="A9:A10"/>
    <mergeCell ref="F9:F10"/>
    <mergeCell ref="I9:I10"/>
    <mergeCell ref="A11:A12"/>
    <mergeCell ref="F11:F12"/>
    <mergeCell ref="I11:I12"/>
    <mergeCell ref="H1:H2"/>
    <mergeCell ref="I1:I2"/>
    <mergeCell ref="A3:A4"/>
    <mergeCell ref="F3:F4"/>
    <mergeCell ref="G3:G18"/>
    <mergeCell ref="I3:I4"/>
    <mergeCell ref="A5:A6"/>
    <mergeCell ref="F5:F6"/>
    <mergeCell ref="I5:I6"/>
    <mergeCell ref="A7:A8"/>
    <mergeCell ref="A1:A2"/>
    <mergeCell ref="B1:B2"/>
    <mergeCell ref="C1:D1"/>
    <mergeCell ref="E1:E2"/>
    <mergeCell ref="F1:F2"/>
    <mergeCell ref="G1:G2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2"/>
  <sheetViews>
    <sheetView showFormulas="1" zoomScaleNormal="100" workbookViewId="0">
      <selection activeCell="I31" sqref="I31"/>
    </sheetView>
  </sheetViews>
  <sheetFormatPr defaultRowHeight="15.75"/>
  <cols>
    <col min="1" max="1" width="7.85546875" style="5" customWidth="1"/>
    <col min="2" max="2" width="16.5703125" style="5" customWidth="1"/>
    <col min="3" max="4" width="14.140625" style="5" customWidth="1"/>
    <col min="5" max="8" width="9.42578125" style="5" customWidth="1"/>
    <col min="9" max="9" width="8" style="5" customWidth="1"/>
    <col min="10" max="16384" width="9.140625" style="5"/>
  </cols>
  <sheetData>
    <row r="1" spans="1:9" ht="16.5" thickBot="1">
      <c r="A1" s="51" t="s">
        <v>13</v>
      </c>
      <c r="B1" s="51" t="s">
        <v>0</v>
      </c>
      <c r="C1" s="53" t="s">
        <v>15</v>
      </c>
      <c r="D1" s="54"/>
      <c r="E1" s="44"/>
      <c r="F1" s="44"/>
      <c r="G1" s="44"/>
      <c r="H1" s="57"/>
      <c r="I1" s="57"/>
    </row>
    <row r="2" spans="1:9" ht="16.5" thickBot="1">
      <c r="A2" s="52"/>
      <c r="B2" s="52"/>
      <c r="C2" s="40"/>
      <c r="D2" s="40"/>
      <c r="E2" s="44"/>
      <c r="F2" s="44"/>
      <c r="G2" s="44"/>
      <c r="H2" s="57"/>
      <c r="I2" s="57"/>
    </row>
    <row r="3" spans="1:9" ht="16.5" thickBot="1">
      <c r="A3" s="55">
        <v>1</v>
      </c>
      <c r="B3" s="1">
        <v>1</v>
      </c>
      <c r="C3" s="26">
        <v>2.65</v>
      </c>
      <c r="D3" s="27">
        <v>2.4300000000000002</v>
      </c>
      <c r="E3" s="41">
        <f>AVERAGE(C3:D3)</f>
        <v>2.54</v>
      </c>
      <c r="F3" s="42">
        <f>AVERAGE(C3:D4)</f>
        <v>2.5125000000000002</v>
      </c>
      <c r="G3" s="42">
        <f>AVERAGE(C3:D18)</f>
        <v>2.4590624999999999</v>
      </c>
      <c r="H3" s="39">
        <f>ABS(C3-D3)</f>
        <v>0.21999999999999975</v>
      </c>
      <c r="I3" s="58">
        <f>ABS(E3-E4)</f>
        <v>5.4999999999999716E-2</v>
      </c>
    </row>
    <row r="4" spans="1:9" ht="16.5" thickBot="1">
      <c r="A4" s="56"/>
      <c r="B4" s="1">
        <v>2</v>
      </c>
      <c r="C4" s="28">
        <v>2.52</v>
      </c>
      <c r="D4" s="29">
        <v>2.4500000000000002</v>
      </c>
      <c r="E4" s="41">
        <f t="shared" ref="E4:E18" si="0">AVERAGE(C4:D4)</f>
        <v>2.4850000000000003</v>
      </c>
      <c r="F4" s="43"/>
      <c r="G4" s="43"/>
      <c r="H4" s="39">
        <f t="shared" ref="H4:H18" si="1">ABS(C4-D4)</f>
        <v>6.999999999999984E-2</v>
      </c>
      <c r="I4" s="58"/>
    </row>
    <row r="5" spans="1:9" ht="16.5" thickBot="1">
      <c r="A5" s="49">
        <v>2</v>
      </c>
      <c r="B5" s="2">
        <v>1</v>
      </c>
      <c r="C5" s="30">
        <v>1.98</v>
      </c>
      <c r="D5" s="31">
        <v>2.1</v>
      </c>
      <c r="E5" s="41">
        <f t="shared" si="0"/>
        <v>2.04</v>
      </c>
      <c r="F5" s="42">
        <f>AVERAGE(C5:D6)</f>
        <v>2.0625</v>
      </c>
      <c r="G5" s="43"/>
      <c r="H5" s="39">
        <f t="shared" si="1"/>
        <v>0.12000000000000011</v>
      </c>
      <c r="I5" s="58">
        <f t="shared" ref="I5" si="2">ABS(E5-E6)</f>
        <v>4.4999999999999929E-2</v>
      </c>
    </row>
    <row r="6" spans="1:9" ht="16.5" thickBot="1">
      <c r="A6" s="50"/>
      <c r="B6" s="2">
        <v>2</v>
      </c>
      <c r="C6" s="32">
        <v>2.0299999999999998</v>
      </c>
      <c r="D6" s="33">
        <v>2.14</v>
      </c>
      <c r="E6" s="41">
        <f t="shared" si="0"/>
        <v>2.085</v>
      </c>
      <c r="F6" s="43"/>
      <c r="G6" s="43"/>
      <c r="H6" s="39">
        <f t="shared" si="1"/>
        <v>0.11000000000000032</v>
      </c>
      <c r="I6" s="58"/>
    </row>
    <row r="7" spans="1:9" ht="16.5" thickBot="1">
      <c r="A7" s="55">
        <v>3</v>
      </c>
      <c r="B7" s="1">
        <v>1</v>
      </c>
      <c r="C7" s="26">
        <v>2.41</v>
      </c>
      <c r="D7" s="27">
        <v>2.58</v>
      </c>
      <c r="E7" s="41">
        <f t="shared" si="0"/>
        <v>2.4950000000000001</v>
      </c>
      <c r="F7" s="42">
        <f t="shared" ref="F7" si="3">AVERAGE(C7:D8)</f>
        <v>2.4125000000000001</v>
      </c>
      <c r="G7" s="43"/>
      <c r="H7" s="39">
        <f t="shared" si="1"/>
        <v>0.16999999999999993</v>
      </c>
      <c r="I7" s="58">
        <f t="shared" ref="I7" si="4">ABS(E7-E8)</f>
        <v>0.16500000000000004</v>
      </c>
    </row>
    <row r="8" spans="1:9" ht="16.5" thickBot="1">
      <c r="A8" s="56"/>
      <c r="B8" s="1">
        <v>2</v>
      </c>
      <c r="C8" s="28">
        <v>2.29</v>
      </c>
      <c r="D8" s="29">
        <v>2.37</v>
      </c>
      <c r="E8" s="41">
        <f t="shared" si="0"/>
        <v>2.33</v>
      </c>
      <c r="F8" s="43"/>
      <c r="G8" s="43"/>
      <c r="H8" s="39">
        <f t="shared" si="1"/>
        <v>8.0000000000000071E-2</v>
      </c>
      <c r="I8" s="58"/>
    </row>
    <row r="9" spans="1:9" ht="16.5" thickBot="1">
      <c r="A9" s="49">
        <v>4</v>
      </c>
      <c r="B9" s="2">
        <v>1</v>
      </c>
      <c r="C9" s="30">
        <v>3.16</v>
      </c>
      <c r="D9" s="31">
        <v>3.01</v>
      </c>
      <c r="E9" s="41">
        <f t="shared" si="0"/>
        <v>3.085</v>
      </c>
      <c r="F9" s="42">
        <f t="shared" ref="F9" si="5">AVERAGE(C9:D10)</f>
        <v>3.1024999999999996</v>
      </c>
      <c r="G9" s="43"/>
      <c r="H9" s="39">
        <f t="shared" si="1"/>
        <v>0.15000000000000036</v>
      </c>
      <c r="I9" s="58">
        <f t="shared" ref="I9" si="6">ABS(E9-E10)</f>
        <v>3.5000000000000142E-2</v>
      </c>
    </row>
    <row r="10" spans="1:9" ht="16.5" thickBot="1">
      <c r="A10" s="50"/>
      <c r="B10" s="2">
        <v>2</v>
      </c>
      <c r="C10" s="32">
        <v>3.05</v>
      </c>
      <c r="D10" s="33">
        <v>3.19</v>
      </c>
      <c r="E10" s="41">
        <f t="shared" si="0"/>
        <v>3.12</v>
      </c>
      <c r="F10" s="43"/>
      <c r="G10" s="43"/>
      <c r="H10" s="39">
        <f t="shared" si="1"/>
        <v>0.14000000000000012</v>
      </c>
      <c r="I10" s="58"/>
    </row>
    <row r="11" spans="1:9" ht="16.5" thickBot="1">
      <c r="A11" s="45">
        <v>5</v>
      </c>
      <c r="B11" s="3">
        <v>1</v>
      </c>
      <c r="C11" s="34">
        <v>2.72</v>
      </c>
      <c r="D11" s="35">
        <v>2.8</v>
      </c>
      <c r="E11" s="41">
        <f t="shared" si="0"/>
        <v>2.76</v>
      </c>
      <c r="F11" s="42">
        <f t="shared" ref="F11" si="7">AVERAGE(C11:D12)</f>
        <v>2.8274999999999997</v>
      </c>
      <c r="G11" s="43"/>
      <c r="H11" s="39">
        <f t="shared" si="1"/>
        <v>7.9999999999999627E-2</v>
      </c>
      <c r="I11" s="58">
        <f t="shared" ref="I11" si="8">ABS(E11-E12)</f>
        <v>0.13500000000000023</v>
      </c>
    </row>
    <row r="12" spans="1:9" ht="16.5" thickBot="1">
      <c r="A12" s="46"/>
      <c r="B12" s="3">
        <v>2</v>
      </c>
      <c r="C12" s="28">
        <v>2.86</v>
      </c>
      <c r="D12" s="29">
        <v>2.93</v>
      </c>
      <c r="E12" s="41">
        <f t="shared" si="0"/>
        <v>2.895</v>
      </c>
      <c r="F12" s="43"/>
      <c r="G12" s="43"/>
      <c r="H12" s="39">
        <f t="shared" si="1"/>
        <v>7.0000000000000284E-2</v>
      </c>
      <c r="I12" s="58"/>
    </row>
    <row r="13" spans="1:9" ht="16.5" thickBot="1">
      <c r="A13" s="47">
        <v>6</v>
      </c>
      <c r="B13" s="4">
        <v>1</v>
      </c>
      <c r="C13" s="36">
        <v>2.3199999999999998</v>
      </c>
      <c r="D13" s="37">
        <v>2.46</v>
      </c>
      <c r="E13" s="41">
        <f t="shared" si="0"/>
        <v>2.3899999999999997</v>
      </c>
      <c r="F13" s="42">
        <f t="shared" ref="F13" si="9">AVERAGE(C13:D14)</f>
        <v>2.37</v>
      </c>
      <c r="G13" s="43"/>
      <c r="H13" s="39">
        <f t="shared" si="1"/>
        <v>0.14000000000000012</v>
      </c>
      <c r="I13" s="58">
        <f t="shared" ref="I13" si="10">ABS(E13-E14)</f>
        <v>3.9999999999999591E-2</v>
      </c>
    </row>
    <row r="14" spans="1:9" ht="16.5" thickBot="1">
      <c r="A14" s="48"/>
      <c r="B14" s="4">
        <v>2</v>
      </c>
      <c r="C14" s="32">
        <v>2.29</v>
      </c>
      <c r="D14" s="33">
        <v>2.41</v>
      </c>
      <c r="E14" s="41">
        <f t="shared" si="0"/>
        <v>2.35</v>
      </c>
      <c r="F14" s="43"/>
      <c r="G14" s="43"/>
      <c r="H14" s="39">
        <f t="shared" si="1"/>
        <v>0.12000000000000011</v>
      </c>
      <c r="I14" s="58"/>
    </row>
    <row r="15" spans="1:9" ht="16.5" thickBot="1">
      <c r="A15" s="45">
        <v>7</v>
      </c>
      <c r="B15" s="3">
        <v>1</v>
      </c>
      <c r="C15" s="34">
        <v>1.76</v>
      </c>
      <c r="D15" s="35">
        <v>1.89</v>
      </c>
      <c r="E15" s="41">
        <f t="shared" si="0"/>
        <v>1.825</v>
      </c>
      <c r="F15" s="42">
        <f t="shared" ref="F15" si="11">AVERAGE(C15:D16)</f>
        <v>1.8375000000000001</v>
      </c>
      <c r="G15" s="43"/>
      <c r="H15" s="39">
        <f t="shared" si="1"/>
        <v>0.12999999999999989</v>
      </c>
      <c r="I15" s="58">
        <f t="shared" ref="I15" si="12">ABS(E15-E16)</f>
        <v>2.5000000000000133E-2</v>
      </c>
    </row>
    <row r="16" spans="1:9" ht="16.5" thickBot="1">
      <c r="A16" s="46"/>
      <c r="B16" s="3">
        <v>2</v>
      </c>
      <c r="C16" s="28">
        <v>1.84</v>
      </c>
      <c r="D16" s="29">
        <v>1.86</v>
      </c>
      <c r="E16" s="41">
        <f t="shared" si="0"/>
        <v>1.85</v>
      </c>
      <c r="F16" s="43"/>
      <c r="G16" s="43"/>
      <c r="H16" s="39">
        <f t="shared" si="1"/>
        <v>2.0000000000000018E-2</v>
      </c>
      <c r="I16" s="58"/>
    </row>
    <row r="17" spans="1:9" ht="16.5" thickBot="1">
      <c r="A17" s="49">
        <v>8</v>
      </c>
      <c r="B17" s="2">
        <v>1</v>
      </c>
      <c r="C17" s="30">
        <v>2.4300000000000002</v>
      </c>
      <c r="D17" s="31">
        <v>2.52</v>
      </c>
      <c r="E17" s="41">
        <f t="shared" si="0"/>
        <v>2.4750000000000001</v>
      </c>
      <c r="F17" s="42">
        <f>AVERAGE(C17:D18)</f>
        <v>2.5474999999999999</v>
      </c>
      <c r="G17" s="43"/>
      <c r="H17" s="39">
        <f t="shared" si="1"/>
        <v>8.9999999999999858E-2</v>
      </c>
      <c r="I17" s="58">
        <f t="shared" ref="I17" si="13">ABS(E17-E18)</f>
        <v>0.14500000000000002</v>
      </c>
    </row>
    <row r="18" spans="1:9" ht="16.5" thickBot="1">
      <c r="A18" s="50"/>
      <c r="B18" s="2">
        <v>2</v>
      </c>
      <c r="C18" s="32">
        <v>2.56</v>
      </c>
      <c r="D18" s="33">
        <v>2.68</v>
      </c>
      <c r="E18" s="41">
        <f t="shared" si="0"/>
        <v>2.62</v>
      </c>
      <c r="F18" s="43"/>
      <c r="G18" s="43"/>
      <c r="H18" s="39">
        <f t="shared" si="1"/>
        <v>0.12000000000000011</v>
      </c>
      <c r="I18" s="58"/>
    </row>
    <row r="19" spans="1:9" ht="9.75" customHeight="1" thickBot="1"/>
    <row r="20" spans="1:9" ht="16.5" customHeight="1" thickBot="1">
      <c r="A20" s="61" t="s">
        <v>1</v>
      </c>
      <c r="B20" s="61"/>
      <c r="C20" s="62" t="s">
        <v>4</v>
      </c>
      <c r="D20" s="62"/>
      <c r="E20" s="62" t="s">
        <v>9</v>
      </c>
      <c r="F20" s="62"/>
      <c r="G20" s="63"/>
      <c r="H20" s="64"/>
      <c r="I20" s="64"/>
    </row>
    <row r="21" spans="1:9" ht="16.5" thickBot="1">
      <c r="A21" s="21" t="s">
        <v>2</v>
      </c>
      <c r="B21" s="22">
        <f>4*SUMSQ(F3:F18)-4*8*G3^2</f>
        <v>4.456546875000015</v>
      </c>
      <c r="C21" s="21" t="s">
        <v>5</v>
      </c>
      <c r="D21" s="23">
        <f>B21/7</f>
        <v>0.63664955357143072</v>
      </c>
      <c r="E21" s="21"/>
      <c r="F21" s="25">
        <f>D23</f>
        <v>7.5718750000000031E-3</v>
      </c>
      <c r="G21" s="65"/>
      <c r="H21" s="15"/>
      <c r="I21" s="66"/>
    </row>
    <row r="22" spans="1:9" ht="16.5" thickBot="1">
      <c r="A22" s="21" t="s">
        <v>3</v>
      </c>
      <c r="B22" s="22">
        <f>SUMSQ(I3:I18)</f>
        <v>7.4975000000000028E-2</v>
      </c>
      <c r="C22" s="21" t="s">
        <v>6</v>
      </c>
      <c r="D22" s="23">
        <f>B22/8</f>
        <v>9.3718750000000035E-3</v>
      </c>
      <c r="E22" s="21"/>
      <c r="F22" s="25">
        <f>0.5*(D22-D23)</f>
        <v>9.0000000000000019E-4</v>
      </c>
      <c r="G22" s="65"/>
      <c r="H22" s="15"/>
      <c r="I22" s="66"/>
    </row>
    <row r="23" spans="1:9" ht="16.5" thickBot="1">
      <c r="A23" s="21" t="s">
        <v>7</v>
      </c>
      <c r="B23" s="22">
        <f>0.5*SUMSQ(H3:H18)</f>
        <v>0.12115000000000005</v>
      </c>
      <c r="C23" s="21" t="s">
        <v>8</v>
      </c>
      <c r="D23" s="23">
        <f>B23/16</f>
        <v>7.5718750000000031E-3</v>
      </c>
      <c r="E23" s="21"/>
      <c r="F23" s="25">
        <f>0.25*(D21-D22)</f>
        <v>0.15681941964285767</v>
      </c>
      <c r="G23" s="65"/>
      <c r="H23" s="15"/>
      <c r="I23" s="15"/>
    </row>
    <row r="24" spans="1:9" ht="9.75" customHeight="1" thickBot="1"/>
    <row r="25" spans="1:9" ht="33" customHeight="1" thickBot="1">
      <c r="A25" s="60" t="s">
        <v>10</v>
      </c>
      <c r="B25" s="60"/>
      <c r="C25" s="59" t="s">
        <v>14</v>
      </c>
      <c r="D25" s="59"/>
      <c r="E25" s="60" t="s">
        <v>11</v>
      </c>
      <c r="F25" s="60"/>
      <c r="G25" s="59" t="s">
        <v>12</v>
      </c>
      <c r="H25" s="59"/>
      <c r="I25" s="6"/>
    </row>
    <row r="26" spans="1:9" ht="16.5" thickBot="1">
      <c r="A26" s="16"/>
      <c r="B26" s="17">
        <f>F21^0.5</f>
        <v>8.7016521419785581E-2</v>
      </c>
      <c r="C26" s="19"/>
      <c r="D26" s="18">
        <f>B26/$G$3*100</f>
        <v>3.5386055222177388</v>
      </c>
      <c r="E26" s="16"/>
      <c r="F26" s="17">
        <f>B26*2</f>
        <v>0.17403304283957116</v>
      </c>
      <c r="G26" s="19"/>
      <c r="H26" s="18">
        <f>F26/$G$3*100</f>
        <v>7.0772110444354777</v>
      </c>
    </row>
    <row r="27" spans="1:9" ht="16.5" thickBot="1">
      <c r="A27" s="16"/>
      <c r="B27" s="17">
        <f>F22^0.5</f>
        <v>3.0000000000000002E-2</v>
      </c>
      <c r="C27" s="19"/>
      <c r="D27" s="18">
        <f t="shared" ref="D27:D28" si="14">B27/$G$3*100</f>
        <v>1.2199771254288985</v>
      </c>
      <c r="E27" s="16"/>
      <c r="F27" s="17">
        <f>B27*2</f>
        <v>6.0000000000000005E-2</v>
      </c>
      <c r="G27" s="19"/>
      <c r="H27" s="18">
        <f t="shared" ref="H27:H28" si="15">F27/$G$3*100</f>
        <v>2.4399542508577969</v>
      </c>
    </row>
    <row r="28" spans="1:9" ht="16.5" thickBot="1">
      <c r="A28" s="16"/>
      <c r="B28" s="17">
        <f>(F21+F22)^0.5</f>
        <v>9.204278896252549E-2</v>
      </c>
      <c r="C28" s="19"/>
      <c r="D28" s="18">
        <f t="shared" si="14"/>
        <v>3.7430032364986854</v>
      </c>
      <c r="E28" s="16"/>
      <c r="F28" s="17">
        <f>B28*2</f>
        <v>0.18408557792505098</v>
      </c>
      <c r="G28" s="19"/>
      <c r="H28" s="18">
        <f t="shared" si="15"/>
        <v>7.4860064729973708</v>
      </c>
    </row>
    <row r="29" spans="1:9">
      <c r="D29" s="15"/>
    </row>
    <row r="32" spans="1:9">
      <c r="D32" s="15"/>
    </row>
  </sheetData>
  <mergeCells count="40">
    <mergeCell ref="G25:H25"/>
    <mergeCell ref="A25:B25"/>
    <mergeCell ref="C25:D25"/>
    <mergeCell ref="E25:F25"/>
    <mergeCell ref="A20:B20"/>
    <mergeCell ref="C20:D20"/>
    <mergeCell ref="E20:F20"/>
    <mergeCell ref="I9:I10"/>
    <mergeCell ref="I11:I12"/>
    <mergeCell ref="I13:I14"/>
    <mergeCell ref="I15:I16"/>
    <mergeCell ref="I17:I18"/>
    <mergeCell ref="H1:H2"/>
    <mergeCell ref="I1:I2"/>
    <mergeCell ref="I3:I4"/>
    <mergeCell ref="I5:I6"/>
    <mergeCell ref="I7:I8"/>
    <mergeCell ref="B1:B2"/>
    <mergeCell ref="C1:D1"/>
    <mergeCell ref="A3:A4"/>
    <mergeCell ref="A5:A6"/>
    <mergeCell ref="A7:A8"/>
    <mergeCell ref="A11:A12"/>
    <mergeCell ref="A13:A14"/>
    <mergeCell ref="A15:A16"/>
    <mergeCell ref="A17:A18"/>
    <mergeCell ref="A1:A2"/>
    <mergeCell ref="A9:A10"/>
    <mergeCell ref="E1:E2"/>
    <mergeCell ref="F1:F2"/>
    <mergeCell ref="G1:G2"/>
    <mergeCell ref="F3:F4"/>
    <mergeCell ref="F5:F6"/>
    <mergeCell ref="F11:F12"/>
    <mergeCell ref="F13:F14"/>
    <mergeCell ref="F15:F16"/>
    <mergeCell ref="F17:F18"/>
    <mergeCell ref="G3:G18"/>
    <mergeCell ref="F7:F8"/>
    <mergeCell ref="F9:F10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Расчёт</vt:lpstr>
      <vt:lpstr>Формулы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Неопределённость</dc:title>
  <dc:creator>Пахомов Евгений Георгиевич</dc:creator>
  <dc:description>pleh@bk.ru</dc:description>
  <cp:lastModifiedBy/>
  <dcterms:created xsi:type="dcterms:W3CDTF">2006-09-28T05:33:49Z</dcterms:created>
  <dcterms:modified xsi:type="dcterms:W3CDTF">2023-04-07T11:19:55Z</dcterms:modified>
</cp:coreProperties>
</file>