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з.№1704157" sheetId="6" r:id="rId1"/>
  </sheets>
  <calcPr calcId="125725"/>
</workbook>
</file>

<file path=xl/calcChain.xml><?xml version="1.0" encoding="utf-8"?>
<calcChain xmlns="http://schemas.openxmlformats.org/spreadsheetml/2006/main">
  <c r="D7" i="6"/>
  <c r="D24"/>
  <c r="C35"/>
  <c r="D33"/>
  <c r="D32"/>
  <c r="D31"/>
  <c r="D30"/>
  <c r="D29"/>
  <c r="D28"/>
  <c r="D27"/>
  <c r="E35" s="1"/>
  <c r="D26"/>
  <c r="H35" s="1"/>
  <c r="D25"/>
  <c r="C16"/>
  <c r="D14"/>
  <c r="D13"/>
  <c r="D12"/>
  <c r="D11"/>
  <c r="D10"/>
  <c r="D9"/>
  <c r="D8"/>
  <c r="E16" s="1"/>
  <c r="H16"/>
  <c r="D6"/>
  <c r="D5"/>
  <c r="F16" l="1"/>
  <c r="G16"/>
  <c r="F35"/>
  <c r="G35"/>
  <c r="I16"/>
  <c r="I35"/>
</calcChain>
</file>

<file path=xl/sharedStrings.xml><?xml version="1.0" encoding="utf-8"?>
<sst xmlns="http://schemas.openxmlformats.org/spreadsheetml/2006/main" count="60" uniqueCount="27">
  <si>
    <t>Столбец1</t>
  </si>
  <si>
    <t>Столбец2</t>
  </si>
  <si>
    <t>Столбец3</t>
  </si>
  <si>
    <t>Столбец4</t>
  </si>
  <si>
    <t>Столбец5</t>
  </si>
  <si>
    <t>Столбец6</t>
  </si>
  <si>
    <t>Столбец7</t>
  </si>
  <si>
    <t>Столбец8</t>
  </si>
  <si>
    <t>Zкоэффициент (мкл/мг)</t>
  </si>
  <si>
    <r>
      <t>Температура,</t>
    </r>
    <r>
      <rPr>
        <sz val="9"/>
        <color theme="1"/>
        <rFont val="Calibri"/>
        <family val="2"/>
        <charset val="204"/>
      </rPr>
      <t>°</t>
    </r>
    <r>
      <rPr>
        <sz val="9"/>
        <color theme="1"/>
        <rFont val="Times New Roman"/>
        <family val="1"/>
        <charset val="204"/>
      </rPr>
      <t>С</t>
    </r>
  </si>
  <si>
    <t>Воздушное давление, кПа</t>
  </si>
  <si>
    <t>Vi=mi*Z, мкл</t>
  </si>
  <si>
    <r>
      <t>Vср=(</t>
    </r>
    <r>
      <rPr>
        <sz val="11"/>
        <color theme="1"/>
        <rFont val="Calibri"/>
        <family val="2"/>
        <charset val="204"/>
      </rPr>
      <t>Σvi)/10</t>
    </r>
    <r>
      <rPr>
        <sz val="11"/>
        <color theme="1"/>
        <rFont val="Calibri"/>
        <family val="2"/>
        <charset val="204"/>
        <scheme val="minor"/>
      </rPr>
      <t>, мкл</t>
    </r>
  </si>
  <si>
    <t>еs=Vср-Vs, мкл</t>
  </si>
  <si>
    <t>еs=100(Vср-Vs)/Vs, %</t>
  </si>
  <si>
    <r>
      <t>стандартное отклонение S=</t>
    </r>
    <r>
      <rPr>
        <sz val="11"/>
        <color theme="1"/>
        <rFont val="Calibri"/>
        <family val="2"/>
        <charset val="204"/>
      </rPr>
      <t>√Σ</t>
    </r>
    <r>
      <rPr>
        <sz val="11"/>
        <color theme="1"/>
        <rFont val="Calibri"/>
        <family val="2"/>
        <charset val="204"/>
        <scheme val="minor"/>
      </rPr>
      <t>(Vi-Vср)</t>
    </r>
    <r>
      <rPr>
        <sz val="11"/>
        <color theme="1"/>
        <rFont val="Calibri"/>
        <family val="2"/>
        <charset val="204"/>
      </rPr>
      <t>²/n-1</t>
    </r>
  </si>
  <si>
    <t>коэффициент вариации CV=100S/Vср</t>
  </si>
  <si>
    <t>Столбец9</t>
  </si>
  <si>
    <t>№</t>
  </si>
  <si>
    <t>Результат:</t>
  </si>
  <si>
    <t>Vs, мкл</t>
  </si>
  <si>
    <t>mi, мг</t>
  </si>
  <si>
    <t>Проверка метрологических характеристик дозатора, дозатор механический с варьируемым объемом BIOHIT 100-1000 мкл</t>
  </si>
  <si>
    <t>13.02.2023 г.</t>
  </si>
  <si>
    <r>
      <t>1,16</t>
    </r>
    <r>
      <rPr>
        <sz val="11"/>
        <color rgb="FFFF0000"/>
        <rFont val="Calibri"/>
        <family val="2"/>
        <charset val="204"/>
      </rPr>
      <t>&lt;2,0</t>
    </r>
  </si>
  <si>
    <r>
      <t>0,56</t>
    </r>
    <r>
      <rPr>
        <sz val="11"/>
        <color rgb="FFFF0000"/>
        <rFont val="Calibri"/>
        <family val="2"/>
        <charset val="204"/>
      </rPr>
      <t>&lt;0,60</t>
    </r>
  </si>
  <si>
    <r>
      <t>стандартное отклонение S=</t>
    </r>
    <r>
      <rPr>
        <sz val="11"/>
        <color rgb="FFFF0000"/>
        <rFont val="Calibri"/>
        <family val="2"/>
        <charset val="204"/>
      </rPr>
      <t>√Σ</t>
    </r>
    <r>
      <rPr>
        <sz val="11"/>
        <color rgb="FFFF0000"/>
        <rFont val="Calibri"/>
        <family val="2"/>
        <charset val="204"/>
        <scheme val="minor"/>
      </rPr>
      <t>(Vi-Vср)</t>
    </r>
    <r>
      <rPr>
        <sz val="11"/>
        <color rgb="FFFF0000"/>
        <rFont val="Calibri"/>
        <family val="2"/>
        <charset val="204"/>
      </rPr>
      <t>²/n-1</t>
    </r>
  </si>
</sst>
</file>

<file path=xl/styles.xml><?xml version="1.0" encoding="utf-8"?>
<styleSheet xmlns="http://schemas.openxmlformats.org/spreadsheetml/2006/main">
  <numFmts count="3">
    <numFmt numFmtId="164" formatCode="0.0000"/>
    <numFmt numFmtId="165" formatCode="dd/mm/yy;@"/>
    <numFmt numFmtId="166" formatCode="0.0000;[Red]0.0000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Continuous" wrapText="1"/>
    </xf>
    <xf numFmtId="0" fontId="1" fillId="0" borderId="1" xfId="0" applyFont="1" applyBorder="1" applyAlignment="1">
      <alignment horizontal="centerContinuous"/>
    </xf>
    <xf numFmtId="0" fontId="1" fillId="0" borderId="2" xfId="0" applyFont="1" applyBorder="1" applyAlignment="1">
      <alignment horizontal="centerContinuous"/>
    </xf>
    <xf numFmtId="2" fontId="0" fillId="0" borderId="0" xfId="0" applyNumberFormat="1"/>
    <xf numFmtId="0" fontId="1" fillId="0" borderId="0" xfId="0" applyFont="1" applyBorder="1" applyAlignment="1">
      <alignment horizontal="centerContinuous"/>
    </xf>
    <xf numFmtId="0" fontId="0" fillId="0" borderId="0" xfId="0" applyBorder="1"/>
    <xf numFmtId="0" fontId="0" fillId="0" borderId="0" xfId="0" applyBorder="1" applyAlignment="1">
      <alignment horizontal="justify"/>
    </xf>
    <xf numFmtId="0" fontId="0" fillId="0" borderId="0" xfId="0" applyAlignment="1">
      <alignment horizontal="justify"/>
    </xf>
    <xf numFmtId="0" fontId="4" fillId="0" borderId="1" xfId="0" applyFont="1" applyBorder="1" applyAlignment="1">
      <alignment horizontal="justify"/>
    </xf>
    <xf numFmtId="164" fontId="0" fillId="0" borderId="0" xfId="0" applyNumberFormat="1"/>
    <xf numFmtId="2" fontId="0" fillId="0" borderId="0" xfId="0" applyNumberFormat="1" applyBorder="1"/>
    <xf numFmtId="164" fontId="0" fillId="0" borderId="0" xfId="0" applyNumberFormat="1" applyBorder="1" applyAlignment="1">
      <alignment horizontal="justify"/>
    </xf>
    <xf numFmtId="164" fontId="0" fillId="0" borderId="0" xfId="0" applyNumberFormat="1" applyBorder="1"/>
    <xf numFmtId="166" fontId="0" fillId="0" borderId="0" xfId="0" applyNumberForma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6" fillId="0" borderId="0" xfId="0" applyFont="1"/>
    <xf numFmtId="0" fontId="0" fillId="2" borderId="0" xfId="0" applyFill="1"/>
    <xf numFmtId="0" fontId="6" fillId="0" borderId="0" xfId="0" applyFont="1" applyAlignment="1">
      <alignment horizontal="justify"/>
    </xf>
    <xf numFmtId="164" fontId="6" fillId="0" borderId="0" xfId="0" applyNumberFormat="1" applyFont="1" applyBorder="1"/>
  </cellXfs>
  <cellStyles count="1">
    <cellStyle name="Обычный" xfId="0" builtinId="0"/>
  </cellStyles>
  <dxfs count="18"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0.0000"/>
    </dxf>
    <dxf>
      <numFmt numFmtId="2" formatCode="0.00"/>
      <border diagonalUp="0" diagonalDown="0" outline="0">
        <left/>
        <right/>
        <top/>
        <bottom/>
      </border>
    </dxf>
    <dxf>
      <numFmt numFmtId="164" formatCode="0.0000"/>
      <border diagonalUp="0" diagonalDown="0" outline="0">
        <left/>
        <right/>
        <top/>
        <bottom/>
      </border>
    </dxf>
    <dxf>
      <numFmt numFmtId="164" formatCode="0.0000"/>
      <border diagonalUp="0" diagonalDown="0" outline="0">
        <left/>
        <right/>
        <top/>
        <bottom/>
      </border>
    </dxf>
    <dxf>
      <numFmt numFmtId="164" formatCode="0.0000"/>
      <alignment horizontal="justify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justify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numFmt numFmtId="2" formatCode="0.00"/>
      <border diagonalUp="0" diagonalDown="0" outline="0">
        <left/>
        <right/>
        <top/>
        <bottom/>
      </border>
    </dxf>
    <dxf>
      <numFmt numFmtId="164" formatCode="0.0000"/>
      <border diagonalUp="0" diagonalDown="0" outline="0">
        <left/>
        <right/>
        <top/>
        <bottom/>
      </border>
    </dxf>
    <dxf>
      <numFmt numFmtId="164" formatCode="0.0000"/>
      <border diagonalUp="0" diagonalDown="0" outline="0">
        <left/>
        <right/>
        <top/>
        <bottom/>
      </border>
    </dxf>
    <dxf>
      <numFmt numFmtId="164" formatCode="0.0000"/>
      <border diagonalUp="0" diagonalDown="0" outline="0">
        <left/>
        <right/>
        <top/>
        <bottom/>
      </border>
    </dxf>
    <dxf>
      <numFmt numFmtId="164" formatCode="0.0000"/>
      <alignment horizontal="justify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justify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Таблица3202228404" displayName="Таблица3202228404" ref="A3:I16" totalsRowCount="1">
  <autoFilter ref="A3:I16"/>
  <tableColumns count="9">
    <tableColumn id="7" name="Столбец9"/>
    <tableColumn id="1" name="Столбец1" totalsRowDxfId="7"/>
    <tableColumn id="2" name="Столбец2" totalsRowFunction="custom" totalsRowDxfId="6">
      <totalsRowFormula>SUM(C5:C14)/10</totalsRowFormula>
    </tableColumn>
    <tableColumn id="3" name="Столбец3" totalsRowDxfId="5"/>
    <tableColumn id="4" name="Столбец4" totalsRowFunction="custom" totalsRowDxfId="4">
      <totalsRowFormula>SUM(D5:D14)/10</totalsRowFormula>
    </tableColumn>
    <tableColumn id="5" name="Столбец5" totalsRowFunction="custom" totalsRowDxfId="3">
      <totalsRowFormula>E16-C16</totalsRowFormula>
    </tableColumn>
    <tableColumn id="6" name="Столбец6" totalsRowFunction="custom" totalsRowDxfId="2">
      <totalsRowFormula>100*(E16-C16)/C16</totalsRowFormula>
    </tableColumn>
    <tableColumn id="11" name="Столбец7" totalsRowFunction="custom" totalsRowDxfId="0">
      <totalsRowFormula>STDEV(D5:D14)</totalsRowFormula>
    </tableColumn>
    <tableColumn id="15" name="Столбец8" totalsRowFunction="custom" totalsRowDxfId="1">
      <totalsRowFormula>100*Таблица3202228404[[#Totals],[Столбец7]]/Таблица3202228404[[#Totals],[Столбец4]]</totalsRow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4" name="Таблица4212329415" displayName="Таблица4212329415" ref="J3:N14" totalsRowShown="0" headerRowDxfId="17">
  <autoFilter ref="J3:N14"/>
  <tableColumns count="5">
    <tableColumn id="1" name="Столбец1"/>
    <tableColumn id="2" name="Столбец2"/>
    <tableColumn id="3" name="Столбец3"/>
    <tableColumn id="4" name="Столбец4"/>
    <tableColumn id="5" name="Столбец5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17" name="Таблица3202228304218" displayName="Таблица3202228304218" ref="A22:I35" totalsRowCount="1">
  <autoFilter ref="A22:I35"/>
  <tableColumns count="9">
    <tableColumn id="7" name="Столбец9"/>
    <tableColumn id="1" name="Столбец1" totalsRowDxfId="15"/>
    <tableColumn id="2" name="Столбец2" totalsRowFunction="custom" totalsRowDxfId="14">
      <totalsRowFormula>SUM(C24:C33)/10</totalsRowFormula>
    </tableColumn>
    <tableColumn id="3" name="Столбец3" totalsRowDxfId="13"/>
    <tableColumn id="4" name="Столбец4" totalsRowFunction="custom" totalsRowDxfId="12">
      <totalsRowFormula>SUM(D24:D33)/10</totalsRowFormula>
    </tableColumn>
    <tableColumn id="5" name="Столбец5" totalsRowFunction="custom" totalsRowDxfId="11">
      <totalsRowFormula>E35-C35</totalsRowFormula>
    </tableColumn>
    <tableColumn id="6" name="Столбец6" totalsRowFunction="custom" totalsRowDxfId="10">
      <totalsRowFormula>100*(E35-C35)/C35</totalsRowFormula>
    </tableColumn>
    <tableColumn id="11" name="Столбец7" totalsRowFunction="custom" totalsRowDxfId="9">
      <totalsRowFormula>STDEV(D24:D33)</totalsRowFormula>
    </tableColumn>
    <tableColumn id="15" name="Столбец8" totalsRowFunction="custom" totalsRowDxfId="8">
      <totalsRowFormula>100*Таблица3202228304218[[#Totals],[Столбец7]]/Таблица3202228304218[[#Totals],[Столбец4]]</totalsRow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18" name="Таблица4212329314319" displayName="Таблица4212329314319" ref="J22:N33" totalsRowShown="0" headerRowDxfId="16">
  <autoFilter ref="J22:N33"/>
  <tableColumns count="5">
    <tableColumn id="1" name="Столбец1"/>
    <tableColumn id="2" name="Столбец2"/>
    <tableColumn id="3" name="Столбец3"/>
    <tableColumn id="4" name="Столбец4"/>
    <tableColumn id="5" name="Столбец5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7"/>
  <sheetViews>
    <sheetView tabSelected="1" workbookViewId="0">
      <selection activeCell="T3" sqref="T3"/>
    </sheetView>
  </sheetViews>
  <sheetFormatPr defaultRowHeight="15"/>
  <cols>
    <col min="1" max="1" width="6.28515625" customWidth="1"/>
    <col min="3" max="3" width="7.7109375" customWidth="1"/>
    <col min="4" max="4" width="9.5703125" bestFit="1" customWidth="1"/>
  </cols>
  <sheetData>
    <row r="1" spans="1:14" ht="23.25" customHeight="1">
      <c r="A1" s="18" t="s">
        <v>22</v>
      </c>
      <c r="B1" s="18"/>
      <c r="C1" s="18"/>
      <c r="D1" s="18"/>
      <c r="E1" s="18"/>
      <c r="F1" s="18"/>
      <c r="G1" s="18"/>
      <c r="H1" s="18"/>
      <c r="I1" s="18"/>
      <c r="J1" s="18"/>
    </row>
    <row r="2" spans="1:14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4" ht="30">
      <c r="A3" t="s">
        <v>17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s="1" t="s">
        <v>0</v>
      </c>
      <c r="K3" s="1" t="s">
        <v>1</v>
      </c>
      <c r="L3" s="1" t="s">
        <v>2</v>
      </c>
      <c r="M3" s="1" t="s">
        <v>3</v>
      </c>
      <c r="N3" s="1" t="s">
        <v>4</v>
      </c>
    </row>
    <row r="4" spans="1:14" ht="105">
      <c r="A4" t="s">
        <v>18</v>
      </c>
      <c r="B4" t="s">
        <v>21</v>
      </c>
      <c r="C4" s="1" t="s">
        <v>20</v>
      </c>
      <c r="D4" s="1" t="s">
        <v>11</v>
      </c>
      <c r="E4" s="8" t="s">
        <v>12</v>
      </c>
      <c r="F4" s="9" t="s">
        <v>13</v>
      </c>
      <c r="G4" s="9" t="s">
        <v>14</v>
      </c>
      <c r="H4" s="21" t="s">
        <v>26</v>
      </c>
      <c r="I4" s="9" t="s">
        <v>16</v>
      </c>
      <c r="J4" s="2" t="s">
        <v>8</v>
      </c>
      <c r="K4" s="2"/>
      <c r="L4" s="2"/>
      <c r="M4" s="2"/>
      <c r="N4" s="2"/>
    </row>
    <row r="5" spans="1:14" ht="24.75">
      <c r="A5">
        <v>1</v>
      </c>
      <c r="B5" s="5">
        <v>100.3</v>
      </c>
      <c r="C5">
        <v>100</v>
      </c>
      <c r="D5" s="11">
        <f>B5*M7</f>
        <v>100.59086999999998</v>
      </c>
      <c r="H5" s="7"/>
      <c r="I5" s="7"/>
      <c r="J5" s="10" t="s">
        <v>9</v>
      </c>
      <c r="K5" s="3" t="s">
        <v>10</v>
      </c>
      <c r="L5" s="3"/>
      <c r="M5" s="4"/>
      <c r="N5" s="6"/>
    </row>
    <row r="6" spans="1:14">
      <c r="A6">
        <v>2</v>
      </c>
      <c r="B6" s="5">
        <v>101.8</v>
      </c>
      <c r="C6">
        <v>100</v>
      </c>
      <c r="D6" s="11">
        <f>B6*M7</f>
        <v>102.09521999999998</v>
      </c>
      <c r="J6" s="5"/>
      <c r="K6">
        <v>95</v>
      </c>
      <c r="L6">
        <v>100</v>
      </c>
      <c r="M6">
        <v>101.3</v>
      </c>
      <c r="N6">
        <v>105</v>
      </c>
    </row>
    <row r="7" spans="1:14">
      <c r="A7">
        <v>3</v>
      </c>
      <c r="B7" s="5">
        <v>102.3</v>
      </c>
      <c r="C7">
        <v>100</v>
      </c>
      <c r="D7" s="11">
        <f>B7*M7</f>
        <v>102.59666999999999</v>
      </c>
      <c r="J7" s="5">
        <v>20</v>
      </c>
      <c r="K7">
        <v>1.0027999999999999</v>
      </c>
      <c r="L7">
        <v>1.0027999999999999</v>
      </c>
      <c r="M7" s="20">
        <v>1.0028999999999999</v>
      </c>
      <c r="N7">
        <v>1.0028999999999999</v>
      </c>
    </row>
    <row r="8" spans="1:14">
      <c r="A8">
        <v>4</v>
      </c>
      <c r="B8" s="5">
        <v>100.4</v>
      </c>
      <c r="C8">
        <v>100</v>
      </c>
      <c r="D8" s="11">
        <f>B8*M7</f>
        <v>100.69116</v>
      </c>
      <c r="J8" s="5">
        <v>20.5</v>
      </c>
      <c r="K8">
        <v>1.0028999999999999</v>
      </c>
      <c r="L8">
        <v>1.0028999999999999</v>
      </c>
      <c r="M8" s="11">
        <v>1.0029999999999999</v>
      </c>
      <c r="N8" s="11">
        <v>1.0029999999999999</v>
      </c>
    </row>
    <row r="9" spans="1:14">
      <c r="A9">
        <v>5</v>
      </c>
      <c r="B9" s="5">
        <v>100.5</v>
      </c>
      <c r="C9">
        <v>100</v>
      </c>
      <c r="D9" s="11">
        <f>B9*M7</f>
        <v>100.79144999999998</v>
      </c>
      <c r="J9" s="5">
        <v>21</v>
      </c>
      <c r="K9" s="11">
        <v>1.0029999999999999</v>
      </c>
      <c r="L9">
        <v>1.0031000000000001</v>
      </c>
      <c r="M9">
        <v>1.0031000000000001</v>
      </c>
      <c r="N9">
        <v>1.0031000000000001</v>
      </c>
    </row>
    <row r="10" spans="1:14">
      <c r="A10">
        <v>6</v>
      </c>
      <c r="B10" s="5">
        <v>101.6</v>
      </c>
      <c r="C10">
        <v>100</v>
      </c>
      <c r="D10" s="11">
        <f>B10*M7</f>
        <v>101.89463999999998</v>
      </c>
      <c r="J10" s="5">
        <v>21.5</v>
      </c>
      <c r="K10">
        <v>1.0031000000000001</v>
      </c>
      <c r="L10">
        <v>1.0032000000000001</v>
      </c>
      <c r="M10">
        <v>1.0032000000000001</v>
      </c>
      <c r="N10">
        <v>1.0032000000000001</v>
      </c>
    </row>
    <row r="11" spans="1:14">
      <c r="A11">
        <v>7</v>
      </c>
      <c r="B11" s="5">
        <v>100.2</v>
      </c>
      <c r="C11">
        <v>100</v>
      </c>
      <c r="D11" s="11">
        <f>B11*M7</f>
        <v>100.49057999999999</v>
      </c>
      <c r="J11" s="5">
        <v>22</v>
      </c>
      <c r="K11">
        <v>1.0032000000000001</v>
      </c>
      <c r="L11">
        <v>1.0033000000000001</v>
      </c>
      <c r="M11">
        <v>1.0033000000000001</v>
      </c>
      <c r="N11">
        <v>1.0033000000000001</v>
      </c>
    </row>
    <row r="12" spans="1:14">
      <c r="A12">
        <v>8</v>
      </c>
      <c r="B12" s="5">
        <v>102.6</v>
      </c>
      <c r="C12">
        <v>100</v>
      </c>
      <c r="D12" s="11">
        <f>B12*M7</f>
        <v>102.89753999999998</v>
      </c>
      <c r="J12" s="5">
        <v>22.5</v>
      </c>
      <c r="K12">
        <v>1.0033000000000001</v>
      </c>
      <c r="L12">
        <v>1.0034000000000001</v>
      </c>
      <c r="M12">
        <v>1.0034000000000001</v>
      </c>
      <c r="N12">
        <v>1.0034000000000001</v>
      </c>
    </row>
    <row r="13" spans="1:14">
      <c r="A13">
        <v>9</v>
      </c>
      <c r="B13" s="5">
        <v>103.5</v>
      </c>
      <c r="C13">
        <v>100</v>
      </c>
      <c r="D13" s="11">
        <f>B13*M7</f>
        <v>103.80014999999999</v>
      </c>
      <c r="J13" s="5">
        <v>23</v>
      </c>
      <c r="K13">
        <v>1.0034000000000001</v>
      </c>
      <c r="L13">
        <v>1.0035000000000001</v>
      </c>
      <c r="M13">
        <v>1.0035000000000001</v>
      </c>
      <c r="N13">
        <v>1.0036</v>
      </c>
    </row>
    <row r="14" spans="1:14">
      <c r="A14">
        <v>10</v>
      </c>
      <c r="B14" s="5">
        <v>102.6</v>
      </c>
      <c r="C14">
        <v>100</v>
      </c>
      <c r="D14" s="11">
        <f>B14*M7</f>
        <v>102.89753999999998</v>
      </c>
      <c r="J14" s="5">
        <v>23.5</v>
      </c>
      <c r="K14">
        <v>1.0036</v>
      </c>
      <c r="L14">
        <v>1.0036</v>
      </c>
      <c r="M14">
        <v>1.0036</v>
      </c>
      <c r="N14">
        <v>1.0037</v>
      </c>
    </row>
    <row r="15" spans="1:14">
      <c r="A15" s="7"/>
      <c r="B15" s="7"/>
      <c r="C15" s="7"/>
      <c r="D15" s="8"/>
      <c r="E15" s="7"/>
      <c r="F15" s="7"/>
      <c r="G15" s="7"/>
      <c r="H15" s="7"/>
      <c r="I15" s="7"/>
      <c r="J15" s="5"/>
    </row>
    <row r="16" spans="1:14">
      <c r="B16" s="7"/>
      <c r="C16" s="7">
        <f>SUM(C5:C14)/10</f>
        <v>100</v>
      </c>
      <c r="D16" s="8"/>
      <c r="E16" s="13">
        <f>SUM(D5:D14)/10</f>
        <v>101.87458199999998</v>
      </c>
      <c r="F16" s="14">
        <f>E16-C16</f>
        <v>1.8745819999999753</v>
      </c>
      <c r="G16" s="14">
        <f>100*(E16-C16)/C16</f>
        <v>1.8745819999999753</v>
      </c>
      <c r="H16" s="22">
        <f>STDEV(D5:D14)</f>
        <v>1.1788993636609284</v>
      </c>
      <c r="I16" s="12">
        <f>100*Таблица3202228404[[#Totals],[Столбец7]]/Таблица3202228404[[#Totals],[Столбец4]]</f>
        <v>1.1572065774571019</v>
      </c>
      <c r="J16" s="5"/>
    </row>
    <row r="17" spans="1:14">
      <c r="B17" t="s">
        <v>19</v>
      </c>
      <c r="D17" s="16" t="s">
        <v>23</v>
      </c>
      <c r="E17" s="16"/>
      <c r="I17" s="19" t="s">
        <v>24</v>
      </c>
    </row>
    <row r="18" spans="1:14">
      <c r="D18" s="17"/>
      <c r="E18" s="17"/>
    </row>
    <row r="20" spans="1:14" ht="29.25" customHeight="1">
      <c r="A20" s="18" t="s">
        <v>22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4">
      <c r="A21" s="18"/>
      <c r="B21" s="18"/>
      <c r="C21" s="18"/>
      <c r="D21" s="18"/>
      <c r="E21" s="18"/>
      <c r="F21" s="18"/>
      <c r="G21" s="18"/>
      <c r="H21" s="18"/>
      <c r="I21" s="18"/>
      <c r="J21" s="18"/>
    </row>
    <row r="22" spans="1:14" ht="30">
      <c r="A22" t="s">
        <v>17</v>
      </c>
      <c r="B22" t="s">
        <v>0</v>
      </c>
      <c r="C22" t="s">
        <v>1</v>
      </c>
      <c r="D22" t="s">
        <v>2</v>
      </c>
      <c r="E22" t="s">
        <v>3</v>
      </c>
      <c r="F22" t="s">
        <v>4</v>
      </c>
      <c r="G22" t="s">
        <v>5</v>
      </c>
      <c r="H22" t="s">
        <v>6</v>
      </c>
      <c r="I22" t="s">
        <v>7</v>
      </c>
      <c r="J22" s="1" t="s">
        <v>0</v>
      </c>
      <c r="K22" s="1" t="s">
        <v>1</v>
      </c>
      <c r="L22" s="1" t="s">
        <v>2</v>
      </c>
      <c r="M22" s="1" t="s">
        <v>3</v>
      </c>
      <c r="N22" s="1" t="s">
        <v>4</v>
      </c>
    </row>
    <row r="23" spans="1:14" ht="84.75" customHeight="1">
      <c r="A23" t="s">
        <v>18</v>
      </c>
      <c r="B23" t="s">
        <v>21</v>
      </c>
      <c r="C23" s="1" t="s">
        <v>20</v>
      </c>
      <c r="D23" s="1" t="s">
        <v>11</v>
      </c>
      <c r="E23" s="8" t="s">
        <v>12</v>
      </c>
      <c r="F23" s="9" t="s">
        <v>13</v>
      </c>
      <c r="G23" s="9" t="s">
        <v>14</v>
      </c>
      <c r="H23" s="9" t="s">
        <v>15</v>
      </c>
      <c r="I23" s="9" t="s">
        <v>16</v>
      </c>
      <c r="J23" s="2" t="s">
        <v>8</v>
      </c>
      <c r="K23" s="2"/>
      <c r="L23" s="2"/>
      <c r="M23" s="2"/>
      <c r="N23" s="2"/>
    </row>
    <row r="24" spans="1:14" ht="24.75">
      <c r="A24">
        <v>1</v>
      </c>
      <c r="B24" s="5">
        <v>995.8</v>
      </c>
      <c r="C24">
        <v>1000</v>
      </c>
      <c r="D24" s="15">
        <f>B24*M26</f>
        <v>998.68781999999987</v>
      </c>
      <c r="H24" s="7"/>
      <c r="I24" s="7"/>
      <c r="J24" s="10" t="s">
        <v>9</v>
      </c>
      <c r="K24" s="3" t="s">
        <v>10</v>
      </c>
      <c r="L24" s="3"/>
      <c r="M24" s="4"/>
      <c r="N24" s="6"/>
    </row>
    <row r="25" spans="1:14">
      <c r="A25">
        <v>2</v>
      </c>
      <c r="B25" s="5">
        <v>995.6</v>
      </c>
      <c r="C25">
        <v>1000</v>
      </c>
      <c r="D25" s="15">
        <f>B25*M26</f>
        <v>998.48723999999993</v>
      </c>
      <c r="J25" s="5"/>
      <c r="K25">
        <v>95</v>
      </c>
      <c r="L25">
        <v>100</v>
      </c>
      <c r="M25">
        <v>101.3</v>
      </c>
      <c r="N25">
        <v>105</v>
      </c>
    </row>
    <row r="26" spans="1:14">
      <c r="A26">
        <v>3</v>
      </c>
      <c r="B26" s="5">
        <v>998.9</v>
      </c>
      <c r="C26">
        <v>1000</v>
      </c>
      <c r="D26" s="15">
        <f>B26*M26</f>
        <v>1001.7968099999999</v>
      </c>
      <c r="J26" s="5">
        <v>20</v>
      </c>
      <c r="K26">
        <v>1.0027999999999999</v>
      </c>
      <c r="L26">
        <v>1.0027999999999999</v>
      </c>
      <c r="M26" s="20">
        <v>1.0028999999999999</v>
      </c>
      <c r="N26">
        <v>1.0028999999999999</v>
      </c>
    </row>
    <row r="27" spans="1:14">
      <c r="A27">
        <v>4</v>
      </c>
      <c r="B27" s="5">
        <v>985.1</v>
      </c>
      <c r="C27">
        <v>1000</v>
      </c>
      <c r="D27" s="15">
        <f>B27*M26</f>
        <v>987.95678999999996</v>
      </c>
      <c r="J27" s="5">
        <v>20.5</v>
      </c>
      <c r="K27">
        <v>1.0028999999999999</v>
      </c>
      <c r="L27">
        <v>1.0028999999999999</v>
      </c>
      <c r="M27" s="11">
        <v>1.0029999999999999</v>
      </c>
      <c r="N27" s="11">
        <v>1.0029999999999999</v>
      </c>
    </row>
    <row r="28" spans="1:14">
      <c r="A28">
        <v>5</v>
      </c>
      <c r="B28" s="5">
        <v>988.6</v>
      </c>
      <c r="C28">
        <v>1000</v>
      </c>
      <c r="D28" s="15">
        <f>B28*M26</f>
        <v>991.46693999999991</v>
      </c>
      <c r="J28" s="5">
        <v>21</v>
      </c>
      <c r="K28" s="11">
        <v>1.0029999999999999</v>
      </c>
      <c r="L28">
        <v>1.0031000000000001</v>
      </c>
      <c r="M28">
        <v>1.0031000000000001</v>
      </c>
      <c r="N28">
        <v>1.0031000000000001</v>
      </c>
    </row>
    <row r="29" spans="1:14">
      <c r="A29">
        <v>6</v>
      </c>
      <c r="B29" s="5">
        <v>999.5</v>
      </c>
      <c r="C29">
        <v>1000</v>
      </c>
      <c r="D29" s="15">
        <f>B29*M26</f>
        <v>1002.3985499999999</v>
      </c>
      <c r="J29" s="5">
        <v>21.5</v>
      </c>
      <c r="K29">
        <v>1.0031000000000001</v>
      </c>
      <c r="L29">
        <v>1.0032000000000001</v>
      </c>
      <c r="M29">
        <v>1.0032000000000001</v>
      </c>
      <c r="N29">
        <v>1.0032000000000001</v>
      </c>
    </row>
    <row r="30" spans="1:14">
      <c r="A30">
        <v>7</v>
      </c>
      <c r="B30" s="5">
        <v>988.8</v>
      </c>
      <c r="C30">
        <v>1000</v>
      </c>
      <c r="D30" s="15">
        <f>B30*M26</f>
        <v>991.66751999999985</v>
      </c>
      <c r="J30" s="5">
        <v>22</v>
      </c>
      <c r="K30">
        <v>1.0032000000000001</v>
      </c>
      <c r="L30">
        <v>1.0033000000000001</v>
      </c>
      <c r="M30">
        <v>1.0033000000000001</v>
      </c>
      <c r="N30">
        <v>1.0033000000000001</v>
      </c>
    </row>
    <row r="31" spans="1:14">
      <c r="A31">
        <v>8</v>
      </c>
      <c r="B31" s="5">
        <v>999.8</v>
      </c>
      <c r="C31">
        <v>1000</v>
      </c>
      <c r="D31" s="15">
        <f>B31*M26</f>
        <v>1002.6994199999998</v>
      </c>
      <c r="J31" s="5">
        <v>22.5</v>
      </c>
      <c r="K31">
        <v>1.0033000000000001</v>
      </c>
      <c r="L31">
        <v>1.0034000000000001</v>
      </c>
      <c r="M31">
        <v>1.0034000000000001</v>
      </c>
      <c r="N31">
        <v>1.0034000000000001</v>
      </c>
    </row>
    <row r="32" spans="1:14">
      <c r="A32">
        <v>9</v>
      </c>
      <c r="B32" s="5">
        <v>988.6</v>
      </c>
      <c r="C32">
        <v>1000</v>
      </c>
      <c r="D32" s="15">
        <f>B32*M26</f>
        <v>991.46693999999991</v>
      </c>
      <c r="J32" s="5">
        <v>23</v>
      </c>
      <c r="K32">
        <v>1.0034000000000001</v>
      </c>
      <c r="L32">
        <v>1.0035000000000001</v>
      </c>
      <c r="M32">
        <v>1.0035000000000001</v>
      </c>
      <c r="N32">
        <v>1.0036</v>
      </c>
    </row>
    <row r="33" spans="1:14">
      <c r="A33">
        <v>10</v>
      </c>
      <c r="B33" s="5">
        <v>998.9</v>
      </c>
      <c r="C33">
        <v>1000</v>
      </c>
      <c r="D33" s="15">
        <f>B33*M26</f>
        <v>1001.7968099999999</v>
      </c>
      <c r="J33" s="5">
        <v>23.5</v>
      </c>
      <c r="K33">
        <v>1.0036</v>
      </c>
      <c r="L33">
        <v>1.0036</v>
      </c>
      <c r="M33">
        <v>1.0036</v>
      </c>
      <c r="N33">
        <v>1.0037</v>
      </c>
    </row>
    <row r="34" spans="1:14">
      <c r="A34" s="7"/>
      <c r="B34" s="7"/>
      <c r="C34" s="7"/>
      <c r="D34" s="8"/>
      <c r="E34" s="7"/>
      <c r="F34" s="7"/>
      <c r="G34" s="7"/>
      <c r="H34" s="7"/>
      <c r="I34" s="7"/>
      <c r="J34" s="5"/>
    </row>
    <row r="35" spans="1:14">
      <c r="B35" s="7"/>
      <c r="C35" s="7">
        <f>SUM(C24:C33)/10</f>
        <v>1000</v>
      </c>
      <c r="D35" s="8"/>
      <c r="E35" s="13">
        <f>SUM(D24:D33)/10</f>
        <v>996.84248400000001</v>
      </c>
      <c r="F35" s="14">
        <f>E35-C35</f>
        <v>-3.1575159999999869</v>
      </c>
      <c r="G35" s="14">
        <f>100*(E35-C35)/C35</f>
        <v>-0.31575159999999869</v>
      </c>
      <c r="H35" s="14">
        <f>STDEV(D24:D33)</f>
        <v>5.6164787806391914</v>
      </c>
      <c r="I35" s="12">
        <f>100*Таблица3202228304218[[#Totals],[Столбец7]]/Таблица3202228304218[[#Totals],[Столбец4]]</f>
        <v>0.56342690753930502</v>
      </c>
      <c r="J35" s="5"/>
    </row>
    <row r="36" spans="1:14">
      <c r="B36" t="s">
        <v>19</v>
      </c>
      <c r="D36" s="16" t="s">
        <v>23</v>
      </c>
      <c r="E36" s="16"/>
      <c r="I36" s="19" t="s">
        <v>25</v>
      </c>
    </row>
    <row r="37" spans="1:14">
      <c r="D37" s="17"/>
      <c r="E37" s="17"/>
    </row>
  </sheetData>
  <mergeCells count="6">
    <mergeCell ref="D37:E37"/>
    <mergeCell ref="A1:J2"/>
    <mergeCell ref="D18:E18"/>
    <mergeCell ref="D17:E17"/>
    <mergeCell ref="A20:J21"/>
    <mergeCell ref="D36:E36"/>
  </mergeCells>
  <pageMargins left="0.7" right="0.7" top="0.75" bottom="0.75" header="0.3" footer="0.3"/>
  <pageSetup paperSize="9" orientation="portrait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з.№1704157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2023-07-28T07:38:09Z</dcterms:modified>
</cp:coreProperties>
</file>