
<file path=[Content_Types].xml><?xml version="1.0" encoding="utf-8"?>
<Types xmlns="http://schemas.openxmlformats.org/package/2006/content-types">
  <Override PartName="/xl/worksheets/sheet15.xml" ContentType="application/vnd.openxmlformats-officedocument.spreadsheetml.worksheet+xml"/>
  <Override PartName="/xl/worksheets/sheet24.xml" ContentType="application/vnd.openxmlformats-officedocument.spreadsheetml.worksheet+xml"/>
  <Override PartName="/xl/worksheets/sheet35.xml" ContentType="application/vnd.openxmlformats-officedocument.spreadsheetml.worksheet+xml"/>
  <Override PartName="/xl/worksheets/sheet44.xml" ContentType="application/vnd.openxmlformats-officedocument.spreadsheetml.worksheet+xml"/>
  <Override PartName="/xl/worksheets/sheet53.xml" ContentType="application/vnd.openxmlformats-officedocument.spreadsheetml.worksheet+xml"/>
  <Override PartName="/xl/worksheets/sheet62.xml" ContentType="application/vnd.openxmlformats-officedocument.spreadsheetml.worksheet+xml"/>
  <Override PartName="/xl/worksheets/sheet71.xml" ContentType="application/vnd.openxmlformats-officedocument.spreadsheetml.worksheet+xml"/>
  <Override PartName="/xl/worksheets/sheet9.xml" ContentType="application/vnd.openxmlformats-officedocument.spreadsheetml.worksheet+xml"/>
  <Override PartName="/xl/worksheets/sheet13.xml" ContentType="application/vnd.openxmlformats-officedocument.spreadsheetml.worksheet+xml"/>
  <Override PartName="/xl/worksheets/sheet22.xml" ContentType="application/vnd.openxmlformats-officedocument.spreadsheetml.worksheet+xml"/>
  <Override PartName="/xl/worksheets/sheet33.xml" ContentType="application/vnd.openxmlformats-officedocument.spreadsheetml.worksheet+xml"/>
  <Override PartName="/xl/worksheets/sheet42.xml" ContentType="application/vnd.openxmlformats-officedocument.spreadsheetml.worksheet+xml"/>
  <Override PartName="/xl/worksheets/sheet51.xml" ContentType="application/vnd.openxmlformats-officedocument.spreadsheetml.worksheet+xml"/>
  <Override PartName="/xl/worksheets/sheet6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7.xml" ContentType="application/vnd.openxmlformats-officedocument.spreadsheetml.worksheet+xml"/>
  <Override PartName="/xl/worksheets/sheet11.xml" ContentType="application/vnd.openxmlformats-officedocument.spreadsheetml.worksheet+xml"/>
  <Override PartName="/xl/worksheets/sheet20.xml" ContentType="application/vnd.openxmlformats-officedocument.spreadsheetml.worksheet+xml"/>
  <Override PartName="/xl/worksheets/sheet31.xml" ContentType="application/vnd.openxmlformats-officedocument.spreadsheetml.worksheet+xml"/>
  <Override PartName="/xl/worksheets/sheet40.xml" ContentType="application/vnd.openxmlformats-officedocument.spreadsheetml.worksheet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sheets/sheet5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worksheets/sheet49.xml" ContentType="application/vnd.openxmlformats-officedocument.spreadsheetml.worksheet+xml"/>
  <Override PartName="/xl/worksheets/sheet69.xml" ContentType="application/vnd.openxmlformats-officedocument.spreadsheetml.worksheet+xml"/>
  <Override PartName="/xl/worksheets/sheet29.xml" ContentType="application/vnd.openxmlformats-officedocument.spreadsheetml.worksheet+xml"/>
  <Override PartName="/xl/worksheets/sheet38.xml" ContentType="application/vnd.openxmlformats-officedocument.spreadsheetml.worksheet+xml"/>
  <Override PartName="/xl/worksheets/sheet47.xml" ContentType="application/vnd.openxmlformats-officedocument.spreadsheetml.worksheet+xml"/>
  <Override PartName="/xl/worksheets/sheet58.xml" ContentType="application/vnd.openxmlformats-officedocument.spreadsheetml.worksheet+xml"/>
  <Override PartName="/xl/worksheets/sheet67.xml" ContentType="application/vnd.openxmlformats-officedocument.spreadsheetml.worksheet+xml"/>
  <Override PartName="/xl/worksheets/sheet76.xml" ContentType="application/vnd.openxmlformats-officedocument.spreadsheetml.worksheet+xml"/>
  <Override PartName="/xl/sharedStrings.xml" ContentType="application/vnd.openxmlformats-officedocument.spreadsheetml.sharedStrings+xml"/>
  <Override PartName="/xl/worksheets/sheet18.xml" ContentType="application/vnd.openxmlformats-officedocument.spreadsheetml.worksheet+xml"/>
  <Override PartName="/xl/worksheets/sheet27.xml" ContentType="application/vnd.openxmlformats-officedocument.spreadsheetml.worksheet+xml"/>
  <Override PartName="/xl/worksheets/sheet36.xml" ContentType="application/vnd.openxmlformats-officedocument.spreadsheetml.worksheet+xml"/>
  <Override PartName="/xl/worksheets/sheet45.xml" ContentType="application/vnd.openxmlformats-officedocument.spreadsheetml.worksheet+xml"/>
  <Override PartName="/xl/worksheets/sheet54.xml" ContentType="application/vnd.openxmlformats-officedocument.spreadsheetml.worksheet+xml"/>
  <Override PartName="/xl/worksheets/sheet56.xml" ContentType="application/vnd.openxmlformats-officedocument.spreadsheetml.worksheet+xml"/>
  <Override PartName="/xl/worksheets/sheet65.xml" ContentType="application/vnd.openxmlformats-officedocument.spreadsheetml.worksheet+xml"/>
  <Override PartName="/xl/worksheets/sheet74.xml" ContentType="application/vnd.openxmlformats-officedocument.spreadsheetml.worksheet+xml"/>
  <Override PartName="/xl/worksheets/sheet16.xml" ContentType="application/vnd.openxmlformats-officedocument.spreadsheetml.worksheet+xml"/>
  <Override PartName="/xl/worksheets/sheet25.xml" ContentType="application/vnd.openxmlformats-officedocument.spreadsheetml.worksheet+xml"/>
  <Override PartName="/xl/worksheets/sheet34.xml" ContentType="application/vnd.openxmlformats-officedocument.spreadsheetml.worksheet+xml"/>
  <Override PartName="/xl/worksheets/sheet43.xml" ContentType="application/vnd.openxmlformats-officedocument.spreadsheetml.worksheet+xml"/>
  <Override PartName="/xl/worksheets/sheet52.xml" ContentType="application/vnd.openxmlformats-officedocument.spreadsheetml.worksheet+xml"/>
  <Override PartName="/xl/worksheets/sheet63.xml" ContentType="application/vnd.openxmlformats-officedocument.spreadsheetml.worksheet+xml"/>
  <Override PartName="/xl/worksheets/sheet72.xml" ContentType="application/vnd.openxmlformats-officedocument.spreadsheetml.worksheet+xml"/>
  <Default Extension="bin" ContentType="application/vnd.openxmlformats-officedocument.spreadsheetml.printerSettings"/>
  <Default Extension="png" ContentType="image/png"/>
  <Override PartName="/xl/worksheets/sheet14.xml" ContentType="application/vnd.openxmlformats-officedocument.spreadsheetml.worksheet+xml"/>
  <Override PartName="/xl/worksheets/sheet23.xml" ContentType="application/vnd.openxmlformats-officedocument.spreadsheetml.worksheet+xml"/>
  <Override PartName="/xl/worksheets/sheet32.xml" ContentType="application/vnd.openxmlformats-officedocument.spreadsheetml.worksheet+xml"/>
  <Override PartName="/xl/worksheets/sheet41.xml" ContentType="application/vnd.openxmlformats-officedocument.spreadsheetml.worksheet+xml"/>
  <Override PartName="/xl/worksheets/sheet50.xml" ContentType="application/vnd.openxmlformats-officedocument.spreadsheetml.worksheet+xml"/>
  <Override PartName="/xl/worksheets/sheet61.xml" ContentType="application/vnd.openxmlformats-officedocument.spreadsheetml.worksheet+xml"/>
  <Override PartName="/xl/worksheets/sheet70.xml" ContentType="application/vnd.openxmlformats-officedocument.spreadsheetml.worksheet+xml"/>
  <Override PartName="/xl/worksheets/sheet6.xml" ContentType="application/vnd.openxmlformats-officedocument.spreadsheetml.worksheet+xml"/>
  <Override PartName="/xl/worksheets/sheet8.xml" ContentType="application/vnd.openxmlformats-officedocument.spreadsheetml.worksheet+xml"/>
  <Override PartName="/xl/worksheets/sheet12.xml" ContentType="application/vnd.openxmlformats-officedocument.spreadsheetml.worksheet+xml"/>
  <Override PartName="/xl/worksheets/sheet21.xml" ContentType="application/vnd.openxmlformats-officedocument.spreadsheetml.worksheet+xml"/>
  <Override PartName="/xl/worksheets/sheet30.xml" ContentType="application/vnd.openxmlformats-officedocument.spreadsheetml.worksheet+xml"/>
  <Override PartName="/xl/workbook.xml" ContentType="application/vnd.ms-excel.sheet.macroEnabled.main+xml"/>
  <Override PartName="/xl/worksheets/sheet4.xml" ContentType="application/vnd.openxmlformats-officedocument.spreadsheetml.worksheet+xml"/>
  <Override PartName="/xl/worksheets/sheet10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59.xml" ContentType="application/vnd.openxmlformats-officedocument.spreadsheetml.worksheet+xml"/>
  <Override PartName="/xl/worksheets/sheet68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worksheets/sheet19.xml" ContentType="application/vnd.openxmlformats-officedocument.spreadsheetml.worksheet+xml"/>
  <Override PartName="/xl/worksheets/sheet2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8.xml" ContentType="application/vnd.openxmlformats-officedocument.spreadsheetml.worksheet+xml"/>
  <Override PartName="/xl/worksheets/sheet57.xml" ContentType="application/vnd.openxmlformats-officedocument.spreadsheetml.worksheet+xml"/>
  <Override PartName="/xl/worksheets/sheet66.xml" ContentType="application/vnd.openxmlformats-officedocument.spreadsheetml.worksheet+xml"/>
  <Override PartName="/xl/worksheets/sheet75.xml" ContentType="application/vnd.openxmlformats-officedocument.spreadsheetml.worksheet+xml"/>
  <Override PartName="/xl/worksheets/sheet17.xml" ContentType="application/vnd.openxmlformats-officedocument.spreadsheetml.worksheet+xml"/>
  <Override PartName="/xl/worksheets/sheet26.xml" ContentType="application/vnd.openxmlformats-officedocument.spreadsheetml.worksheet+xml"/>
  <Override PartName="/xl/worksheets/sheet37.xml" ContentType="application/vnd.openxmlformats-officedocument.spreadsheetml.worksheet+xml"/>
  <Override PartName="/xl/worksheets/sheet46.xml" ContentType="application/vnd.openxmlformats-officedocument.spreadsheetml.worksheet+xml"/>
  <Override PartName="/xl/worksheets/sheet55.xml" ContentType="application/vnd.openxmlformats-officedocument.spreadsheetml.worksheet+xml"/>
  <Override PartName="/xl/worksheets/sheet64.xml" ContentType="application/vnd.openxmlformats-officedocument.spreadsheetml.worksheet+xml"/>
  <Override PartName="/xl/worksheets/sheet73.xml" ContentType="application/vnd.openxmlformats-officedocument.spreadsheetml.worksheet+xml"/>
  <Override PartName="/xl/ctrlProps/ctrlProp1.xml" ContentType="application/vnd.ms-excel.controlpropertie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ЭтаКнига"/>
  <bookViews>
    <workbookView xWindow="-105" yWindow="-105" windowWidth="21840" windowHeight="12570" tabRatio="982"/>
  </bookViews>
  <sheets>
    <sheet name="Исход. данные" sheetId="48" r:id="rId1"/>
    <sheet name="Пример" sheetId="46" r:id="rId2"/>
    <sheet name="ВК23220" sheetId="43" r:id="rId3"/>
    <sheet name="38583953" sheetId="34" r:id="rId4"/>
    <sheet name="вм79145" sheetId="1" r:id="rId5"/>
    <sheet name="вр46649" sheetId="10" r:id="rId6"/>
    <sheet name="17505652" sheetId="11" r:id="rId7"/>
    <sheet name="258120215" sheetId="2" r:id="rId8"/>
    <sheet name="358160022" sheetId="3" r:id="rId9"/>
    <sheet name="258150850" sheetId="4" r:id="rId10"/>
    <sheet name="158170128" sheetId="7" r:id="rId11"/>
    <sheet name="258150851" sheetId="5" r:id="rId12"/>
    <sheet name="258170100" sheetId="6" r:id="rId13"/>
    <sheet name="16608100" sheetId="8" r:id="rId14"/>
    <sheet name="BN85411" sheetId="21" r:id="rId15"/>
    <sheet name="17530781" sheetId="12" r:id="rId16"/>
    <sheet name="258120357" sheetId="13" r:id="rId17"/>
    <sheet name="38682100" sheetId="14" r:id="rId18"/>
    <sheet name="38586030" sheetId="36" r:id="rId19"/>
    <sheet name="38386036" sheetId="38" r:id="rId20"/>
    <sheet name="38682101" sheetId="27" r:id="rId21"/>
    <sheet name="38583947" sheetId="30" r:id="rId22"/>
    <sheet name="38583958" sheetId="31" r:id="rId23"/>
    <sheet name="19080818" sheetId="35" r:id="rId24"/>
    <sheet name="вм79147" sheetId="20" r:id="rId25"/>
    <sheet name="17536406" sheetId="18" r:id="rId26"/>
    <sheet name="17536407" sheetId="24" r:id="rId27"/>
    <sheet name="1719106" sheetId="25" r:id="rId28"/>
    <sheet name="2015895" sheetId="39" r:id="rId29"/>
    <sheet name="вк05901" sheetId="16" r:id="rId30"/>
    <sheet name="вк23221" sheetId="17" r:id="rId31"/>
    <sheet name="17530782" sheetId="9" r:id="rId32"/>
    <sheet name="ВР54974" sheetId="19" r:id="rId33"/>
    <sheet name="4538503847" sheetId="33" r:id="rId34"/>
    <sheet name="ВК23216" sheetId="15" r:id="rId35"/>
    <sheet name="ВК23219" sheetId="45" r:id="rId36"/>
    <sheet name="4543200587" sheetId="49" r:id="rId37"/>
    <sheet name="4543301388" sheetId="90" r:id="rId38"/>
    <sheet name="4543200589" sheetId="91" r:id="rId39"/>
    <sheet name="RI834108" sheetId="51" r:id="rId40"/>
    <sheet name="RI834099" sheetId="92" r:id="rId41"/>
    <sheet name="4543204211" sheetId="93" r:id="rId42"/>
    <sheet name="4543204210" sheetId="94" r:id="rId43"/>
    <sheet name="4543302279" sheetId="95" r:id="rId44"/>
    <sheet name="4543204969" sheetId="96" r:id="rId45"/>
    <sheet name="43480921" sheetId="97" r:id="rId46"/>
    <sheet name="43480920" sheetId="98" r:id="rId47"/>
    <sheet name="43389034" sheetId="99" r:id="rId48"/>
    <sheet name="43381900" sheetId="100" r:id="rId49"/>
    <sheet name="4543301080" sheetId="101" r:id="rId50"/>
    <sheet name="4543401778" sheetId="102" r:id="rId51"/>
    <sheet name="4543104684" sheetId="103" r:id="rId52"/>
    <sheet name="43381895" sheetId="104" r:id="rId53"/>
    <sheet name="4543302899" sheetId="105" r:id="rId54"/>
    <sheet name="4543302898" sheetId="106" r:id="rId55"/>
    <sheet name="RI834126" sheetId="107" r:id="rId56"/>
    <sheet name="4543301406" sheetId="108" r:id="rId57"/>
    <sheet name="4543301391" sheetId="109" r:id="rId58"/>
    <sheet name="RI834119" sheetId="110" r:id="rId59"/>
    <sheet name="RI834086" sheetId="111" r:id="rId60"/>
    <sheet name="4543401775" sheetId="112" r:id="rId61"/>
    <sheet name="4543000675" sheetId="113" r:id="rId62"/>
    <sheet name="4543302989" sheetId="114" r:id="rId63"/>
    <sheet name="4543301896" sheetId="115" r:id="rId64"/>
    <sheet name="4543301897" sheetId="116" r:id="rId65"/>
    <sheet name="RI834079" sheetId="117" r:id="rId66"/>
    <sheet name="43288778" sheetId="118" r:id="rId67"/>
    <sheet name="4543200594" sheetId="119" r:id="rId68"/>
    <sheet name="4543200609" sheetId="120" r:id="rId69"/>
    <sheet name="4543300969" sheetId="121" r:id="rId70"/>
    <sheet name="RI834125" sheetId="122" r:id="rId71"/>
    <sheet name="4543200618" sheetId="123" r:id="rId72"/>
    <sheet name="RI834105" sheetId="124" r:id="rId73"/>
    <sheet name="4543401773" sheetId="125" r:id="rId74"/>
    <sheet name="4543302278" sheetId="126" r:id="rId75"/>
    <sheet name="43288587" sheetId="127" r:id="rId76"/>
  </sheets>
  <definedNames>
    <definedName name="_xlnm._FilterDatabase" localSheetId="34" hidden="1">ВК23216!$K$11:$W$14</definedName>
    <definedName name="_xlnm._FilterDatabase" localSheetId="35" hidden="1">ВК23219!$K$11:$W$14</definedName>
    <definedName name="_xlnm.Print_Area" localSheetId="10">'158170128'!$A$1:$M$50</definedName>
    <definedName name="_xlnm.Print_Area" localSheetId="13">'16608100'!$A$1:$M$50</definedName>
    <definedName name="_xlnm.Print_Area" localSheetId="27">'1719106'!$A$1:$M$50</definedName>
    <definedName name="_xlnm.Print_Area" localSheetId="6">'17505652'!$A$1:$M$50</definedName>
    <definedName name="_xlnm.Print_Area" localSheetId="15">'17530781'!$A$1:$M$50</definedName>
    <definedName name="_xlnm.Print_Area" localSheetId="31">'17530782'!$A$1:$M$50</definedName>
    <definedName name="_xlnm.Print_Area" localSheetId="25">'17536406'!$A$1:$M$50</definedName>
    <definedName name="_xlnm.Print_Area" localSheetId="26">'17536407'!$A$1:$M$50</definedName>
    <definedName name="_xlnm.Print_Area" localSheetId="23">'19080818'!$A$1:$M$50</definedName>
    <definedName name="_xlnm.Print_Area" localSheetId="28">'2015895'!$A$1:$M$50</definedName>
    <definedName name="_xlnm.Print_Area" localSheetId="7">'258120215'!$A$1:$M$50</definedName>
    <definedName name="_xlnm.Print_Area" localSheetId="16">'258120357'!$A$1:$M$50</definedName>
    <definedName name="_xlnm.Print_Area" localSheetId="9">'258150850'!$A$1:$M$50</definedName>
    <definedName name="_xlnm.Print_Area" localSheetId="11">'258150851'!$A$1:$M$50</definedName>
    <definedName name="_xlnm.Print_Area" localSheetId="12">'258170100'!$A$1:$M$50</definedName>
    <definedName name="_xlnm.Print_Area" localSheetId="8">'358160022'!$A$1:$M$50</definedName>
    <definedName name="_xlnm.Print_Area" localSheetId="19">'38386036'!$A$1:$M$50</definedName>
    <definedName name="_xlnm.Print_Area" localSheetId="21">'38583947'!$A$1:$M$50</definedName>
    <definedName name="_xlnm.Print_Area" localSheetId="3">'38583953'!$A$1:$M$50</definedName>
    <definedName name="_xlnm.Print_Area" localSheetId="22">'38583958'!$A$1:$M$50</definedName>
    <definedName name="_xlnm.Print_Area" localSheetId="18">'38586030'!$A$1:$M$50</definedName>
    <definedName name="_xlnm.Print_Area" localSheetId="17">'38682100'!$A$1:$M$50</definedName>
    <definedName name="_xlnm.Print_Area" localSheetId="20">'38682101'!$A$1:$M$50</definedName>
    <definedName name="_xlnm.Print_Area" localSheetId="75">'43288587'!$A$1:$M$50</definedName>
    <definedName name="_xlnm.Print_Area" localSheetId="66">'43288778'!$A$1:$M$50</definedName>
    <definedName name="_xlnm.Print_Area" localSheetId="52">'43381895'!$A$1:$M$50</definedName>
    <definedName name="_xlnm.Print_Area" localSheetId="48">'43381900'!$A$1:$M$50</definedName>
    <definedName name="_xlnm.Print_Area" localSheetId="47">'43389034'!$A$1:$M$50</definedName>
    <definedName name="_xlnm.Print_Area" localSheetId="46">'43480920'!$A$1:$M$50</definedName>
    <definedName name="_xlnm.Print_Area" localSheetId="45">'43480921'!$A$1:$M$50</definedName>
    <definedName name="_xlnm.Print_Area" localSheetId="33">'4538503847'!$A$1:$M$50</definedName>
    <definedName name="_xlnm.Print_Area" localSheetId="61">'4543000675'!$A$1:$M$50</definedName>
    <definedName name="_xlnm.Print_Area" localSheetId="51">'4543104684'!$A$1:$M$50</definedName>
    <definedName name="_xlnm.Print_Area" localSheetId="36">'4543200587'!$A$1:$M$50</definedName>
    <definedName name="_xlnm.Print_Area" localSheetId="38">'4543200589'!$A$1:$M$50</definedName>
    <definedName name="_xlnm.Print_Area" localSheetId="67">'4543200594'!$A$1:$M$50</definedName>
    <definedName name="_xlnm.Print_Area" localSheetId="68">'4543200609'!$A$1:$M$50</definedName>
    <definedName name="_xlnm.Print_Area" localSheetId="71">'4543200618'!$A$1:$M$50</definedName>
    <definedName name="_xlnm.Print_Area" localSheetId="42">'4543204210'!$A$1:$M$50</definedName>
    <definedName name="_xlnm.Print_Area" localSheetId="41">'4543204211'!$A$1:$M$50</definedName>
    <definedName name="_xlnm.Print_Area" localSheetId="44">'4543204969'!$A$1:$M$50</definedName>
    <definedName name="_xlnm.Print_Area" localSheetId="69">'4543300969'!$A$1:$M$50</definedName>
    <definedName name="_xlnm.Print_Area" localSheetId="49">'4543301080'!$A$1:$M$50</definedName>
    <definedName name="_xlnm.Print_Area" localSheetId="37">'4543301388'!$A$1:$M$50</definedName>
    <definedName name="_xlnm.Print_Area" localSheetId="57">'4543301391'!$A$1:$M$50</definedName>
    <definedName name="_xlnm.Print_Area" localSheetId="56">'4543301406'!$A$1:$M$50</definedName>
    <definedName name="_xlnm.Print_Area" localSheetId="63">'4543301896'!$A$1:$M$50</definedName>
    <definedName name="_xlnm.Print_Area" localSheetId="64">'4543301897'!$A$1:$M$50</definedName>
    <definedName name="_xlnm.Print_Area" localSheetId="74">'4543302278'!$A$1:$M$50</definedName>
    <definedName name="_xlnm.Print_Area" localSheetId="43">'4543302279'!$A$1:$M$50</definedName>
    <definedName name="_xlnm.Print_Area" localSheetId="54">'4543302898'!$A$1:$M$50</definedName>
    <definedName name="_xlnm.Print_Area" localSheetId="53">'4543302899'!$A$1:$M$50</definedName>
    <definedName name="_xlnm.Print_Area" localSheetId="62">'4543302989'!$A$1:$M$50</definedName>
    <definedName name="_xlnm.Print_Area" localSheetId="73">'4543401773'!$A$1:$M$50</definedName>
    <definedName name="_xlnm.Print_Area" localSheetId="60">'4543401775'!$A$1:$M$50</definedName>
    <definedName name="_xlnm.Print_Area" localSheetId="50">'4543401778'!$A$1:$M$50</definedName>
    <definedName name="_xlnm.Print_Area" localSheetId="14">'BN85411'!$A$1:$M$50</definedName>
    <definedName name="_xlnm.Print_Area" localSheetId="65">'RI834079'!$A$1:$M$50</definedName>
    <definedName name="_xlnm.Print_Area" localSheetId="59">'RI834086'!$A$1:$M$50</definedName>
    <definedName name="_xlnm.Print_Area" localSheetId="40">'RI834099'!$A$1:$M$50</definedName>
    <definedName name="_xlnm.Print_Area" localSheetId="72">'RI834105'!$A$1:$M$50</definedName>
    <definedName name="_xlnm.Print_Area" localSheetId="39">'RI834108'!$A$1:$M$50</definedName>
    <definedName name="_xlnm.Print_Area" localSheetId="58">'RI834119'!$A$1:$M$50</definedName>
    <definedName name="_xlnm.Print_Area" localSheetId="70">'RI834125'!$A$1:$M$50</definedName>
    <definedName name="_xlnm.Print_Area" localSheetId="55">'RI834126'!$A$1:$M$50</definedName>
    <definedName name="_xlnm.Print_Area" localSheetId="29">вк05901!$A$1:$M$50</definedName>
    <definedName name="_xlnm.Print_Area" localSheetId="34">ВК23216!$A$1:$M$50</definedName>
    <definedName name="_xlnm.Print_Area" localSheetId="35">ВК23219!$A$1:$M$50</definedName>
    <definedName name="_xlnm.Print_Area" localSheetId="2">ВК23220!$A$1:$M$50</definedName>
    <definedName name="_xlnm.Print_Area" localSheetId="30">вк23221!$A$1:$M$50</definedName>
    <definedName name="_xlnm.Print_Area" localSheetId="4">вм79145!$A$1:$M$50</definedName>
    <definedName name="_xlnm.Print_Area" localSheetId="24">вм79147!$A$1:$M$50</definedName>
    <definedName name="_xlnm.Print_Area" localSheetId="5">вр46649!$A$1:$M$50</definedName>
    <definedName name="_xlnm.Print_Area" localSheetId="32">ВР54974!$A$1:$M$50</definedName>
    <definedName name="_xlnm.Print_Area" localSheetId="0">'Исход. данные'!$A$8</definedName>
    <definedName name="_xlnm.Print_Area" localSheetId="1">Пример!$A$1:$M$50</definedName>
  </definedNames>
  <calcPr calcId="125725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D7" i="43"/>
  <c r="D7" i="34"/>
  <c r="D7" i="1"/>
  <c r="D7" i="10"/>
  <c r="D7" i="11"/>
  <c r="D7" i="2"/>
  <c r="D7" i="3"/>
  <c r="D7" i="4"/>
  <c r="D7" i="7"/>
  <c r="D7" i="5"/>
  <c r="D7" i="6"/>
  <c r="D7" i="8"/>
  <c r="D7" i="21"/>
  <c r="D7" i="12"/>
  <c r="D7" i="13"/>
  <c r="D7" i="14"/>
  <c r="D7" i="36"/>
  <c r="D7" i="38"/>
  <c r="D7" i="27"/>
  <c r="D7" i="30"/>
  <c r="D7" i="31"/>
  <c r="D7" i="35"/>
  <c r="D7" i="20"/>
  <c r="D7" i="18"/>
  <c r="D7" i="24"/>
  <c r="D7" i="25"/>
  <c r="D7" i="39"/>
  <c r="D7" i="16"/>
  <c r="D7" i="17"/>
  <c r="D7" i="9"/>
  <c r="D7" i="19"/>
  <c r="D7" i="33"/>
  <c r="D7" i="15"/>
  <c r="D7" i="45"/>
  <c r="D7" i="49"/>
  <c r="D7" i="90"/>
  <c r="D7" i="91"/>
  <c r="D7" i="51"/>
  <c r="D7" i="92"/>
  <c r="D7" i="93"/>
  <c r="D7" i="94"/>
  <c r="D7" i="95"/>
  <c r="D7" i="96"/>
  <c r="D7" i="97"/>
  <c r="D7" i="98"/>
  <c r="D7" i="99"/>
  <c r="D7" i="100"/>
  <c r="D7" i="101"/>
  <c r="D7" i="102"/>
  <c r="D7" i="103"/>
  <c r="D7" i="104"/>
  <c r="D7" i="105"/>
  <c r="D7" i="106"/>
  <c r="D7" i="107"/>
  <c r="D7" i="108"/>
  <c r="D7" i="109"/>
  <c r="D7" i="110"/>
  <c r="D7" i="111"/>
  <c r="D7" i="112"/>
  <c r="D7" i="113"/>
  <c r="D7" i="114"/>
  <c r="D7" i="115"/>
  <c r="D7" i="116"/>
  <c r="D7" i="117"/>
  <c r="D7" i="118"/>
  <c r="D7" i="119"/>
  <c r="D7" i="120"/>
  <c r="D7" i="121"/>
  <c r="D7" i="122"/>
  <c r="D7" i="123"/>
  <c r="D7" i="124"/>
  <c r="D7" i="125"/>
  <c r="D7" i="126"/>
  <c r="D7" i="127"/>
  <c r="D7" i="46"/>
  <c r="G49" i="127"/>
  <c r="A47"/>
  <c r="A46"/>
  <c r="D43"/>
  <c r="D42"/>
  <c r="I41"/>
  <c r="I40"/>
  <c r="I39"/>
  <c r="I38"/>
  <c r="I37"/>
  <c r="I36"/>
  <c r="I35"/>
  <c r="I34"/>
  <c r="I33"/>
  <c r="I32"/>
  <c r="D30"/>
  <c r="D28"/>
  <c r="D27"/>
  <c r="I26"/>
  <c r="I25"/>
  <c r="I24"/>
  <c r="I23"/>
  <c r="I22"/>
  <c r="I21"/>
  <c r="I20"/>
  <c r="I19"/>
  <c r="I18"/>
  <c r="I17"/>
  <c r="D15"/>
  <c r="K14"/>
  <c r="K13"/>
  <c r="K12"/>
  <c r="K11"/>
  <c r="J10"/>
  <c r="AA42" s="1"/>
  <c r="J9"/>
  <c r="AA27" s="1"/>
  <c r="G49" i="126"/>
  <c r="A47"/>
  <c r="A46"/>
  <c r="D43"/>
  <c r="D42"/>
  <c r="I41"/>
  <c r="I40"/>
  <c r="I39"/>
  <c r="I38"/>
  <c r="I37"/>
  <c r="I36"/>
  <c r="I35"/>
  <c r="I34"/>
  <c r="I33"/>
  <c r="I32"/>
  <c r="D30"/>
  <c r="D28"/>
  <c r="D27"/>
  <c r="I26"/>
  <c r="I25"/>
  <c r="I24"/>
  <c r="I23"/>
  <c r="I22"/>
  <c r="I21"/>
  <c r="I20"/>
  <c r="I19"/>
  <c r="I18"/>
  <c r="I17"/>
  <c r="D15"/>
  <c r="K14"/>
  <c r="K13"/>
  <c r="K12"/>
  <c r="K11"/>
  <c r="J10"/>
  <c r="AA42" s="1"/>
  <c r="J9"/>
  <c r="AA27" s="1"/>
  <c r="G49" i="125"/>
  <c r="A47"/>
  <c r="A46"/>
  <c r="D43"/>
  <c r="D42"/>
  <c r="I41"/>
  <c r="I40"/>
  <c r="I39"/>
  <c r="I38"/>
  <c r="I37"/>
  <c r="I36"/>
  <c r="I35"/>
  <c r="I34"/>
  <c r="I33"/>
  <c r="I32"/>
  <c r="D30"/>
  <c r="D28"/>
  <c r="D27"/>
  <c r="I26"/>
  <c r="I25"/>
  <c r="I24"/>
  <c r="I23"/>
  <c r="I22"/>
  <c r="I21"/>
  <c r="I20"/>
  <c r="I19"/>
  <c r="I18"/>
  <c r="I17"/>
  <c r="D15"/>
  <c r="K14"/>
  <c r="K13"/>
  <c r="K12"/>
  <c r="K11"/>
  <c r="J10"/>
  <c r="AA42" s="1"/>
  <c r="J9"/>
  <c r="AA27" s="1"/>
  <c r="G49" i="124"/>
  <c r="A47"/>
  <c r="A46"/>
  <c r="D43"/>
  <c r="D42"/>
  <c r="I41"/>
  <c r="I40"/>
  <c r="I39"/>
  <c r="I38"/>
  <c r="I37"/>
  <c r="I36"/>
  <c r="I35"/>
  <c r="I34"/>
  <c r="I33"/>
  <c r="I32"/>
  <c r="D30"/>
  <c r="D28"/>
  <c r="D27"/>
  <c r="I26"/>
  <c r="I25"/>
  <c r="I24"/>
  <c r="I23"/>
  <c r="I22"/>
  <c r="I21"/>
  <c r="I20"/>
  <c r="I19"/>
  <c r="I18"/>
  <c r="I17"/>
  <c r="I27" s="1"/>
  <c r="D46" s="1"/>
  <c r="D15"/>
  <c r="K14"/>
  <c r="K13"/>
  <c r="K12"/>
  <c r="K11"/>
  <c r="J10"/>
  <c r="AA42" s="1"/>
  <c r="J9"/>
  <c r="AA27" s="1"/>
  <c r="G49" i="123"/>
  <c r="A47"/>
  <c r="A46"/>
  <c r="D43"/>
  <c r="D42"/>
  <c r="I41"/>
  <c r="I40"/>
  <c r="I39"/>
  <c r="I38"/>
  <c r="I37"/>
  <c r="I36"/>
  <c r="I35"/>
  <c r="I34"/>
  <c r="I33"/>
  <c r="I32"/>
  <c r="D30"/>
  <c r="D28"/>
  <c r="D27"/>
  <c r="I26"/>
  <c r="I25"/>
  <c r="I24"/>
  <c r="I23"/>
  <c r="I22"/>
  <c r="I21"/>
  <c r="I20"/>
  <c r="I19"/>
  <c r="I18"/>
  <c r="I17"/>
  <c r="D15"/>
  <c r="K14"/>
  <c r="K13"/>
  <c r="K12"/>
  <c r="K11"/>
  <c r="J10"/>
  <c r="AA42" s="1"/>
  <c r="J9"/>
  <c r="AA27" s="1"/>
  <c r="G49" i="122"/>
  <c r="A47"/>
  <c r="A46"/>
  <c r="D43"/>
  <c r="D42"/>
  <c r="I41"/>
  <c r="I40"/>
  <c r="I39"/>
  <c r="I38"/>
  <c r="I37"/>
  <c r="I36"/>
  <c r="I35"/>
  <c r="I34"/>
  <c r="I33"/>
  <c r="I32"/>
  <c r="D30"/>
  <c r="D28"/>
  <c r="D27"/>
  <c r="I26"/>
  <c r="I25"/>
  <c r="I24"/>
  <c r="I23"/>
  <c r="I22"/>
  <c r="I21"/>
  <c r="I20"/>
  <c r="I19"/>
  <c r="I18"/>
  <c r="I17"/>
  <c r="D15"/>
  <c r="K14"/>
  <c r="K13"/>
  <c r="K12"/>
  <c r="K11"/>
  <c r="J10"/>
  <c r="AA42" s="1"/>
  <c r="J9"/>
  <c r="AA27" s="1"/>
  <c r="G49" i="121"/>
  <c r="A47"/>
  <c r="A46"/>
  <c r="D43"/>
  <c r="D42"/>
  <c r="I41"/>
  <c r="I40"/>
  <c r="I39"/>
  <c r="I38"/>
  <c r="I37"/>
  <c r="I36"/>
  <c r="I35"/>
  <c r="I34"/>
  <c r="I33"/>
  <c r="I32"/>
  <c r="D30"/>
  <c r="D28"/>
  <c r="D27"/>
  <c r="I26"/>
  <c r="I25"/>
  <c r="I24"/>
  <c r="I23"/>
  <c r="I22"/>
  <c r="I21"/>
  <c r="I20"/>
  <c r="I19"/>
  <c r="I18"/>
  <c r="I17"/>
  <c r="D15"/>
  <c r="K14"/>
  <c r="K13"/>
  <c r="K12"/>
  <c r="K11"/>
  <c r="J10"/>
  <c r="AA42" s="1"/>
  <c r="J9"/>
  <c r="AA27" s="1"/>
  <c r="G49" i="120"/>
  <c r="A47"/>
  <c r="A46"/>
  <c r="D43"/>
  <c r="D42"/>
  <c r="I41"/>
  <c r="I40"/>
  <c r="I39"/>
  <c r="I38"/>
  <c r="I37"/>
  <c r="I36"/>
  <c r="I35"/>
  <c r="I34"/>
  <c r="I33"/>
  <c r="I32"/>
  <c r="D30"/>
  <c r="D28"/>
  <c r="D27"/>
  <c r="I26"/>
  <c r="I25"/>
  <c r="I24"/>
  <c r="I23"/>
  <c r="I22"/>
  <c r="I21"/>
  <c r="I20"/>
  <c r="I19"/>
  <c r="I18"/>
  <c r="I17"/>
  <c r="D15"/>
  <c r="K14"/>
  <c r="K13"/>
  <c r="K12"/>
  <c r="K11"/>
  <c r="J10"/>
  <c r="AA42" s="1"/>
  <c r="J9"/>
  <c r="AA27" s="1"/>
  <c r="G49" i="119"/>
  <c r="A47"/>
  <c r="A46"/>
  <c r="D43"/>
  <c r="AA42"/>
  <c r="AA41" s="1"/>
  <c r="D42"/>
  <c r="I41"/>
  <c r="I40"/>
  <c r="I39"/>
  <c r="I38"/>
  <c r="I37"/>
  <c r="I36"/>
  <c r="I35"/>
  <c r="I34"/>
  <c r="I33"/>
  <c r="I32"/>
  <c r="D30"/>
  <c r="D28"/>
  <c r="D27"/>
  <c r="I26"/>
  <c r="I25"/>
  <c r="I24"/>
  <c r="I23"/>
  <c r="I22"/>
  <c r="I21"/>
  <c r="I20"/>
  <c r="I19"/>
  <c r="I18"/>
  <c r="I17"/>
  <c r="D15"/>
  <c r="K14"/>
  <c r="K13"/>
  <c r="K12"/>
  <c r="K11"/>
  <c r="J10"/>
  <c r="J9"/>
  <c r="AA27" s="1"/>
  <c r="G49" i="118"/>
  <c r="A47"/>
  <c r="A46"/>
  <c r="D43"/>
  <c r="D42"/>
  <c r="I41"/>
  <c r="I40"/>
  <c r="I39"/>
  <c r="I38"/>
  <c r="I37"/>
  <c r="I36"/>
  <c r="I35"/>
  <c r="I34"/>
  <c r="I33"/>
  <c r="I32"/>
  <c r="D30"/>
  <c r="D28"/>
  <c r="D27"/>
  <c r="I26"/>
  <c r="I25"/>
  <c r="I24"/>
  <c r="I23"/>
  <c r="I22"/>
  <c r="I21"/>
  <c r="I20"/>
  <c r="I19"/>
  <c r="I18"/>
  <c r="I17"/>
  <c r="D15"/>
  <c r="K14"/>
  <c r="K13"/>
  <c r="K12"/>
  <c r="K11"/>
  <c r="J10"/>
  <c r="AA42" s="1"/>
  <c r="J9"/>
  <c r="AA27" s="1"/>
  <c r="G49" i="117"/>
  <c r="A47"/>
  <c r="A46"/>
  <c r="D43"/>
  <c r="D42"/>
  <c r="I41"/>
  <c r="I40"/>
  <c r="I39"/>
  <c r="I38"/>
  <c r="I37"/>
  <c r="I36"/>
  <c r="I35"/>
  <c r="I34"/>
  <c r="I33"/>
  <c r="I32"/>
  <c r="D30"/>
  <c r="D28"/>
  <c r="D27"/>
  <c r="I26"/>
  <c r="I25"/>
  <c r="I24"/>
  <c r="I23"/>
  <c r="I22"/>
  <c r="I21"/>
  <c r="I20"/>
  <c r="I19"/>
  <c r="I18"/>
  <c r="I17"/>
  <c r="D15"/>
  <c r="K14"/>
  <c r="K13"/>
  <c r="K12"/>
  <c r="K11"/>
  <c r="J10"/>
  <c r="AA42" s="1"/>
  <c r="J9"/>
  <c r="AA27" s="1"/>
  <c r="G49" i="116"/>
  <c r="A47"/>
  <c r="A46"/>
  <c r="D43"/>
  <c r="D42"/>
  <c r="I41"/>
  <c r="I40"/>
  <c r="I39"/>
  <c r="I38"/>
  <c r="I37"/>
  <c r="I36"/>
  <c r="I35"/>
  <c r="I34"/>
  <c r="I33"/>
  <c r="I32"/>
  <c r="D30"/>
  <c r="D28"/>
  <c r="D27"/>
  <c r="I26"/>
  <c r="I25"/>
  <c r="I24"/>
  <c r="I23"/>
  <c r="I22"/>
  <c r="I21"/>
  <c r="I20"/>
  <c r="I19"/>
  <c r="I18"/>
  <c r="I27" s="1"/>
  <c r="D46" s="1"/>
  <c r="I17"/>
  <c r="D15"/>
  <c r="K14"/>
  <c r="K13"/>
  <c r="K12"/>
  <c r="K11"/>
  <c r="J10"/>
  <c r="AA42" s="1"/>
  <c r="J9"/>
  <c r="AA27" s="1"/>
  <c r="G49" i="115"/>
  <c r="A47"/>
  <c r="A46"/>
  <c r="D43"/>
  <c r="D42"/>
  <c r="I41"/>
  <c r="I40"/>
  <c r="I39"/>
  <c r="I38"/>
  <c r="I37"/>
  <c r="I36"/>
  <c r="I35"/>
  <c r="I34"/>
  <c r="I33"/>
  <c r="I32"/>
  <c r="D30"/>
  <c r="D28"/>
  <c r="D27"/>
  <c r="I26"/>
  <c r="I25"/>
  <c r="I24"/>
  <c r="I23"/>
  <c r="I22"/>
  <c r="I21"/>
  <c r="I20"/>
  <c r="I19"/>
  <c r="I18"/>
  <c r="I17"/>
  <c r="D15"/>
  <c r="K14"/>
  <c r="K13"/>
  <c r="K12"/>
  <c r="K11"/>
  <c r="J10"/>
  <c r="AA42" s="1"/>
  <c r="J9"/>
  <c r="AA27" s="1"/>
  <c r="G49" i="114"/>
  <c r="A47"/>
  <c r="A46"/>
  <c r="D43"/>
  <c r="D42"/>
  <c r="I41"/>
  <c r="I40"/>
  <c r="I39"/>
  <c r="I38"/>
  <c r="I37"/>
  <c r="I36"/>
  <c r="I35"/>
  <c r="I34"/>
  <c r="I33"/>
  <c r="I32"/>
  <c r="D30"/>
  <c r="D28"/>
  <c r="D27"/>
  <c r="I26"/>
  <c r="I25"/>
  <c r="I24"/>
  <c r="I23"/>
  <c r="I22"/>
  <c r="I21"/>
  <c r="I20"/>
  <c r="I19"/>
  <c r="I18"/>
  <c r="I17"/>
  <c r="D15"/>
  <c r="K14"/>
  <c r="K13"/>
  <c r="K12"/>
  <c r="K11"/>
  <c r="J10"/>
  <c r="AA42" s="1"/>
  <c r="J9"/>
  <c r="AA27" s="1"/>
  <c r="G49" i="113"/>
  <c r="A47"/>
  <c r="A46"/>
  <c r="D43"/>
  <c r="D42"/>
  <c r="I41"/>
  <c r="I40"/>
  <c r="I39"/>
  <c r="I38"/>
  <c r="I37"/>
  <c r="I36"/>
  <c r="I35"/>
  <c r="I34"/>
  <c r="I33"/>
  <c r="I32"/>
  <c r="D30"/>
  <c r="D28"/>
  <c r="D27"/>
  <c r="I26"/>
  <c r="I25"/>
  <c r="I24"/>
  <c r="I23"/>
  <c r="I22"/>
  <c r="I21"/>
  <c r="I20"/>
  <c r="I19"/>
  <c r="I18"/>
  <c r="I17"/>
  <c r="D15"/>
  <c r="K14"/>
  <c r="K13"/>
  <c r="K12"/>
  <c r="K11"/>
  <c r="J10"/>
  <c r="AA42" s="1"/>
  <c r="J9"/>
  <c r="AA27" s="1"/>
  <c r="G49" i="112"/>
  <c r="A47"/>
  <c r="A46"/>
  <c r="D43"/>
  <c r="D42"/>
  <c r="I41"/>
  <c r="I40"/>
  <c r="I39"/>
  <c r="I38"/>
  <c r="I37"/>
  <c r="I36"/>
  <c r="I35"/>
  <c r="I34"/>
  <c r="I33"/>
  <c r="I32"/>
  <c r="D30"/>
  <c r="D28"/>
  <c r="D27"/>
  <c r="I26"/>
  <c r="I25"/>
  <c r="I24"/>
  <c r="I23"/>
  <c r="I22"/>
  <c r="I21"/>
  <c r="I20"/>
  <c r="I19"/>
  <c r="I18"/>
  <c r="I17"/>
  <c r="D15"/>
  <c r="K14"/>
  <c r="K13"/>
  <c r="K12"/>
  <c r="K11"/>
  <c r="J10"/>
  <c r="AA42" s="1"/>
  <c r="J9"/>
  <c r="AA27" s="1"/>
  <c r="G49" i="111"/>
  <c r="A47"/>
  <c r="A46"/>
  <c r="D43"/>
  <c r="D42"/>
  <c r="I41"/>
  <c r="I40"/>
  <c r="I39"/>
  <c r="I38"/>
  <c r="I37"/>
  <c r="I36"/>
  <c r="I35"/>
  <c r="I34"/>
  <c r="I33"/>
  <c r="I32"/>
  <c r="D30"/>
  <c r="D28"/>
  <c r="D27"/>
  <c r="I26"/>
  <c r="I25"/>
  <c r="I24"/>
  <c r="I23"/>
  <c r="I22"/>
  <c r="I21"/>
  <c r="I20"/>
  <c r="I19"/>
  <c r="I18"/>
  <c r="I17"/>
  <c r="D15"/>
  <c r="K14"/>
  <c r="K13"/>
  <c r="K12"/>
  <c r="K11"/>
  <c r="J10"/>
  <c r="AA42" s="1"/>
  <c r="J9"/>
  <c r="AA27" s="1"/>
  <c r="G49" i="110"/>
  <c r="A47"/>
  <c r="A46"/>
  <c r="D43"/>
  <c r="D42"/>
  <c r="I41"/>
  <c r="I40"/>
  <c r="I39"/>
  <c r="I38"/>
  <c r="I37"/>
  <c r="I36"/>
  <c r="I35"/>
  <c r="I34"/>
  <c r="I33"/>
  <c r="I32"/>
  <c r="D30"/>
  <c r="D28"/>
  <c r="D27"/>
  <c r="I26"/>
  <c r="I25"/>
  <c r="I24"/>
  <c r="I23"/>
  <c r="I22"/>
  <c r="I21"/>
  <c r="I20"/>
  <c r="I19"/>
  <c r="I18"/>
  <c r="I17"/>
  <c r="D15"/>
  <c r="K14"/>
  <c r="K13"/>
  <c r="K12"/>
  <c r="K11"/>
  <c r="J10"/>
  <c r="AA42" s="1"/>
  <c r="J9"/>
  <c r="AA27" s="1"/>
  <c r="G49" i="109"/>
  <c r="A47"/>
  <c r="A46"/>
  <c r="D43"/>
  <c r="D42"/>
  <c r="I41"/>
  <c r="I40"/>
  <c r="I39"/>
  <c r="I38"/>
  <c r="I37"/>
  <c r="I36"/>
  <c r="I35"/>
  <c r="I34"/>
  <c r="I33"/>
  <c r="I32"/>
  <c r="D30"/>
  <c r="D28"/>
  <c r="D27"/>
  <c r="I26"/>
  <c r="I25"/>
  <c r="I24"/>
  <c r="I23"/>
  <c r="I22"/>
  <c r="I21"/>
  <c r="I20"/>
  <c r="I19"/>
  <c r="I18"/>
  <c r="I17"/>
  <c r="D15"/>
  <c r="K14"/>
  <c r="K13"/>
  <c r="K12"/>
  <c r="K11"/>
  <c r="J10"/>
  <c r="AA42" s="1"/>
  <c r="J9"/>
  <c r="AA27" s="1"/>
  <c r="G49" i="108"/>
  <c r="A47"/>
  <c r="A46"/>
  <c r="D43"/>
  <c r="D42"/>
  <c r="I41"/>
  <c r="I40"/>
  <c r="I39"/>
  <c r="I38"/>
  <c r="I37"/>
  <c r="I36"/>
  <c r="I35"/>
  <c r="I34"/>
  <c r="I33"/>
  <c r="I32"/>
  <c r="D30"/>
  <c r="D28"/>
  <c r="D27"/>
  <c r="I26"/>
  <c r="I25"/>
  <c r="I24"/>
  <c r="I23"/>
  <c r="I22"/>
  <c r="I21"/>
  <c r="I20"/>
  <c r="I19"/>
  <c r="I18"/>
  <c r="I17"/>
  <c r="D15"/>
  <c r="K14"/>
  <c r="K13"/>
  <c r="K12"/>
  <c r="K11"/>
  <c r="J10"/>
  <c r="AA42" s="1"/>
  <c r="J9"/>
  <c r="AA27" s="1"/>
  <c r="G49" i="107"/>
  <c r="A47"/>
  <c r="A46"/>
  <c r="D43"/>
  <c r="D42"/>
  <c r="I41"/>
  <c r="I40"/>
  <c r="I39"/>
  <c r="I38"/>
  <c r="I37"/>
  <c r="I36"/>
  <c r="I35"/>
  <c r="I34"/>
  <c r="I33"/>
  <c r="I32"/>
  <c r="D30"/>
  <c r="D28"/>
  <c r="D27"/>
  <c r="I26"/>
  <c r="I25"/>
  <c r="I24"/>
  <c r="I23"/>
  <c r="I22"/>
  <c r="I21"/>
  <c r="I20"/>
  <c r="I19"/>
  <c r="I18"/>
  <c r="I17"/>
  <c r="D15"/>
  <c r="K14"/>
  <c r="K13"/>
  <c r="K12"/>
  <c r="K11"/>
  <c r="J10"/>
  <c r="AA42" s="1"/>
  <c r="AA41" s="1"/>
  <c r="J9"/>
  <c r="AA27" s="1"/>
  <c r="G49" i="106"/>
  <c r="A47"/>
  <c r="A46"/>
  <c r="D43"/>
  <c r="D42"/>
  <c r="I41"/>
  <c r="I40"/>
  <c r="I39"/>
  <c r="I38"/>
  <c r="I37"/>
  <c r="I36"/>
  <c r="I35"/>
  <c r="I34"/>
  <c r="I33"/>
  <c r="I32"/>
  <c r="D30"/>
  <c r="D28"/>
  <c r="D27"/>
  <c r="I26"/>
  <c r="I25"/>
  <c r="I24"/>
  <c r="I23"/>
  <c r="I22"/>
  <c r="I21"/>
  <c r="I20"/>
  <c r="I19"/>
  <c r="I18"/>
  <c r="I17"/>
  <c r="D15"/>
  <c r="K14"/>
  <c r="K13"/>
  <c r="K12"/>
  <c r="K11"/>
  <c r="J10"/>
  <c r="AA42" s="1"/>
  <c r="J9"/>
  <c r="AA27" s="1"/>
  <c r="G49" i="105"/>
  <c r="A47"/>
  <c r="A46"/>
  <c r="D43"/>
  <c r="D42"/>
  <c r="I41"/>
  <c r="I40"/>
  <c r="I39"/>
  <c r="I38"/>
  <c r="I37"/>
  <c r="I36"/>
  <c r="I35"/>
  <c r="I34"/>
  <c r="I33"/>
  <c r="I32"/>
  <c r="D30"/>
  <c r="D28"/>
  <c r="D27"/>
  <c r="I26"/>
  <c r="I25"/>
  <c r="I24"/>
  <c r="I23"/>
  <c r="I22"/>
  <c r="I21"/>
  <c r="I20"/>
  <c r="I19"/>
  <c r="I18"/>
  <c r="I17"/>
  <c r="D15"/>
  <c r="K14"/>
  <c r="K13"/>
  <c r="K12"/>
  <c r="K11"/>
  <c r="J10"/>
  <c r="AA42" s="1"/>
  <c r="J9"/>
  <c r="AA27" s="1"/>
  <c r="G49" i="104"/>
  <c r="A47"/>
  <c r="A46"/>
  <c r="D43"/>
  <c r="D42"/>
  <c r="I41"/>
  <c r="I40"/>
  <c r="I39"/>
  <c r="I38"/>
  <c r="I37"/>
  <c r="I36"/>
  <c r="I35"/>
  <c r="I34"/>
  <c r="I33"/>
  <c r="I32"/>
  <c r="D30"/>
  <c r="D28"/>
  <c r="D27"/>
  <c r="I26"/>
  <c r="I25"/>
  <c r="I24"/>
  <c r="I23"/>
  <c r="I22"/>
  <c r="I21"/>
  <c r="I20"/>
  <c r="I19"/>
  <c r="I18"/>
  <c r="I17"/>
  <c r="D15"/>
  <c r="K14"/>
  <c r="K13"/>
  <c r="K12"/>
  <c r="K11"/>
  <c r="J10"/>
  <c r="AA42" s="1"/>
  <c r="J9"/>
  <c r="AA27" s="1"/>
  <c r="G49" i="103"/>
  <c r="A47"/>
  <c r="A46"/>
  <c r="D43"/>
  <c r="D42"/>
  <c r="I41"/>
  <c r="I40"/>
  <c r="I39"/>
  <c r="I38"/>
  <c r="I37"/>
  <c r="I36"/>
  <c r="I35"/>
  <c r="I34"/>
  <c r="I33"/>
  <c r="I32"/>
  <c r="D30"/>
  <c r="D28"/>
  <c r="D27"/>
  <c r="I26"/>
  <c r="I25"/>
  <c r="I24"/>
  <c r="I23"/>
  <c r="I22"/>
  <c r="I21"/>
  <c r="I20"/>
  <c r="I19"/>
  <c r="I18"/>
  <c r="I17"/>
  <c r="D15"/>
  <c r="K14"/>
  <c r="K13"/>
  <c r="K12"/>
  <c r="K11"/>
  <c r="J10"/>
  <c r="AA42" s="1"/>
  <c r="J9"/>
  <c r="AA27" s="1"/>
  <c r="G49" i="102"/>
  <c r="A47"/>
  <c r="A46"/>
  <c r="D43"/>
  <c r="D42"/>
  <c r="I41"/>
  <c r="I40"/>
  <c r="I39"/>
  <c r="I38"/>
  <c r="I37"/>
  <c r="I36"/>
  <c r="I35"/>
  <c r="I34"/>
  <c r="I33"/>
  <c r="I32"/>
  <c r="D30"/>
  <c r="D28"/>
  <c r="D27"/>
  <c r="I26"/>
  <c r="I25"/>
  <c r="I24"/>
  <c r="I23"/>
  <c r="I22"/>
  <c r="I21"/>
  <c r="I20"/>
  <c r="I19"/>
  <c r="I18"/>
  <c r="I17"/>
  <c r="D15"/>
  <c r="K14"/>
  <c r="K13"/>
  <c r="K12"/>
  <c r="K11"/>
  <c r="J10"/>
  <c r="AA42" s="1"/>
  <c r="J9"/>
  <c r="AA27" s="1"/>
  <c r="AA26" s="1"/>
  <c r="G49" i="101"/>
  <c r="A47"/>
  <c r="A46"/>
  <c r="D43"/>
  <c r="D42"/>
  <c r="I41"/>
  <c r="I40"/>
  <c r="I39"/>
  <c r="I38"/>
  <c r="I37"/>
  <c r="I36"/>
  <c r="I35"/>
  <c r="I34"/>
  <c r="I33"/>
  <c r="I32"/>
  <c r="D30"/>
  <c r="D28"/>
  <c r="D27"/>
  <c r="I26"/>
  <c r="I25"/>
  <c r="I24"/>
  <c r="I23"/>
  <c r="I22"/>
  <c r="I21"/>
  <c r="I20"/>
  <c r="I19"/>
  <c r="I18"/>
  <c r="I17"/>
  <c r="D15"/>
  <c r="K14"/>
  <c r="K13"/>
  <c r="K12"/>
  <c r="K11"/>
  <c r="J10"/>
  <c r="AA42" s="1"/>
  <c r="J9"/>
  <c r="AA27" s="1"/>
  <c r="G49" i="100"/>
  <c r="A47"/>
  <c r="A46"/>
  <c r="D43"/>
  <c r="D42"/>
  <c r="I41"/>
  <c r="I40"/>
  <c r="I39"/>
  <c r="I38"/>
  <c r="I37"/>
  <c r="I36"/>
  <c r="I35"/>
  <c r="I34"/>
  <c r="I33"/>
  <c r="I32"/>
  <c r="D30"/>
  <c r="D28"/>
  <c r="D27"/>
  <c r="I26"/>
  <c r="I25"/>
  <c r="I24"/>
  <c r="I23"/>
  <c r="I22"/>
  <c r="I21"/>
  <c r="I20"/>
  <c r="I19"/>
  <c r="I18"/>
  <c r="I17"/>
  <c r="D15"/>
  <c r="K14"/>
  <c r="K13"/>
  <c r="K12"/>
  <c r="K11"/>
  <c r="J10"/>
  <c r="AA42" s="1"/>
  <c r="J9"/>
  <c r="AA27" s="1"/>
  <c r="G49" i="99"/>
  <c r="A47"/>
  <c r="A46"/>
  <c r="D43"/>
  <c r="D42"/>
  <c r="I41"/>
  <c r="I40"/>
  <c r="I39"/>
  <c r="I38"/>
  <c r="I37"/>
  <c r="I36"/>
  <c r="I35"/>
  <c r="I34"/>
  <c r="I33"/>
  <c r="I32"/>
  <c r="D30"/>
  <c r="D28"/>
  <c r="D27"/>
  <c r="I26"/>
  <c r="I25"/>
  <c r="I24"/>
  <c r="I23"/>
  <c r="I22"/>
  <c r="I21"/>
  <c r="I20"/>
  <c r="I19"/>
  <c r="I18"/>
  <c r="I17"/>
  <c r="D15"/>
  <c r="K14"/>
  <c r="K13"/>
  <c r="K12"/>
  <c r="K11"/>
  <c r="J10"/>
  <c r="AA42" s="1"/>
  <c r="J9"/>
  <c r="AA27" s="1"/>
  <c r="G49" i="98"/>
  <c r="A47"/>
  <c r="A46"/>
  <c r="D43"/>
  <c r="D42"/>
  <c r="I41"/>
  <c r="I40"/>
  <c r="I39"/>
  <c r="I38"/>
  <c r="I37"/>
  <c r="I36"/>
  <c r="I35"/>
  <c r="I34"/>
  <c r="I33"/>
  <c r="I32"/>
  <c r="D30"/>
  <c r="D28"/>
  <c r="D27"/>
  <c r="I26"/>
  <c r="I25"/>
  <c r="I24"/>
  <c r="I23"/>
  <c r="I22"/>
  <c r="I21"/>
  <c r="I20"/>
  <c r="I19"/>
  <c r="I18"/>
  <c r="I17"/>
  <c r="D15"/>
  <c r="K14"/>
  <c r="K13"/>
  <c r="K12"/>
  <c r="K11"/>
  <c r="J10"/>
  <c r="AA42" s="1"/>
  <c r="J9"/>
  <c r="AA27" s="1"/>
  <c r="G49" i="97"/>
  <c r="A47"/>
  <c r="A46"/>
  <c r="D43"/>
  <c r="D42"/>
  <c r="I41"/>
  <c r="I40"/>
  <c r="I39"/>
  <c r="I38"/>
  <c r="I37"/>
  <c r="I36"/>
  <c r="I35"/>
  <c r="I34"/>
  <c r="I33"/>
  <c r="I32"/>
  <c r="D30"/>
  <c r="D28"/>
  <c r="D27"/>
  <c r="I26"/>
  <c r="I25"/>
  <c r="I24"/>
  <c r="I23"/>
  <c r="I22"/>
  <c r="I21"/>
  <c r="I20"/>
  <c r="I19"/>
  <c r="I18"/>
  <c r="I17"/>
  <c r="D15"/>
  <c r="K14"/>
  <c r="K13"/>
  <c r="K12"/>
  <c r="K11"/>
  <c r="J10"/>
  <c r="AA42" s="1"/>
  <c r="J9"/>
  <c r="AA27" s="1"/>
  <c r="G49" i="96"/>
  <c r="A47"/>
  <c r="A46"/>
  <c r="D43"/>
  <c r="D42"/>
  <c r="I41"/>
  <c r="I40"/>
  <c r="I39"/>
  <c r="I38"/>
  <c r="I37"/>
  <c r="I36"/>
  <c r="I35"/>
  <c r="I34"/>
  <c r="I33"/>
  <c r="I32"/>
  <c r="D30"/>
  <c r="D28"/>
  <c r="D27"/>
  <c r="I26"/>
  <c r="I25"/>
  <c r="I24"/>
  <c r="I23"/>
  <c r="I22"/>
  <c r="I21"/>
  <c r="I20"/>
  <c r="I19"/>
  <c r="I18"/>
  <c r="I17"/>
  <c r="D15"/>
  <c r="K14"/>
  <c r="K13"/>
  <c r="K12"/>
  <c r="K11"/>
  <c r="J10"/>
  <c r="AA42" s="1"/>
  <c r="J9"/>
  <c r="AA27" s="1"/>
  <c r="G49" i="95"/>
  <c r="A47"/>
  <c r="A46"/>
  <c r="D43"/>
  <c r="D42"/>
  <c r="I41"/>
  <c r="I40"/>
  <c r="I39"/>
  <c r="I38"/>
  <c r="I37"/>
  <c r="I36"/>
  <c r="I35"/>
  <c r="I34"/>
  <c r="I33"/>
  <c r="I32"/>
  <c r="D30"/>
  <c r="D28"/>
  <c r="D27"/>
  <c r="I26"/>
  <c r="I25"/>
  <c r="I24"/>
  <c r="I23"/>
  <c r="I22"/>
  <c r="I21"/>
  <c r="I20"/>
  <c r="I19"/>
  <c r="I18"/>
  <c r="I17"/>
  <c r="D15"/>
  <c r="K14"/>
  <c r="K13"/>
  <c r="K12"/>
  <c r="K11"/>
  <c r="J10"/>
  <c r="AA42" s="1"/>
  <c r="J9"/>
  <c r="AA27" s="1"/>
  <c r="G49" i="94"/>
  <c r="A47"/>
  <c r="A46"/>
  <c r="D43"/>
  <c r="D42"/>
  <c r="I41"/>
  <c r="I40"/>
  <c r="I39"/>
  <c r="I38"/>
  <c r="I37"/>
  <c r="I36"/>
  <c r="I35"/>
  <c r="I34"/>
  <c r="I33"/>
  <c r="I32"/>
  <c r="D30"/>
  <c r="D28"/>
  <c r="D27"/>
  <c r="I26"/>
  <c r="I25"/>
  <c r="I24"/>
  <c r="I23"/>
  <c r="I22"/>
  <c r="I21"/>
  <c r="I20"/>
  <c r="I19"/>
  <c r="I18"/>
  <c r="I17"/>
  <c r="D15"/>
  <c r="K14"/>
  <c r="K13"/>
  <c r="K12"/>
  <c r="K11"/>
  <c r="J10"/>
  <c r="AA42" s="1"/>
  <c r="AA41" s="1"/>
  <c r="J9"/>
  <c r="AA27" s="1"/>
  <c r="I27" i="104" l="1"/>
  <c r="D46" s="1"/>
  <c r="I27" i="113"/>
  <c r="D46" s="1"/>
  <c r="I27" i="117"/>
  <c r="D46" s="1"/>
  <c r="I27" i="122"/>
  <c r="D46" s="1"/>
  <c r="I27" i="126"/>
  <c r="D46" s="1"/>
  <c r="I27" i="107"/>
  <c r="D46" s="1"/>
  <c r="I27" i="103"/>
  <c r="D46" s="1"/>
  <c r="I27" i="111"/>
  <c r="D46" s="1"/>
  <c r="I27" i="112"/>
  <c r="D46" s="1"/>
  <c r="I27" i="114"/>
  <c r="D46" s="1"/>
  <c r="I27" i="121"/>
  <c r="D46" s="1"/>
  <c r="I27" i="125"/>
  <c r="D46" s="1"/>
  <c r="I27" i="127"/>
  <c r="D46" s="1"/>
  <c r="I27" i="123"/>
  <c r="D46" s="1"/>
  <c r="I46" i="122"/>
  <c r="I27" i="120"/>
  <c r="D46" s="1"/>
  <c r="I27" i="119"/>
  <c r="D46" s="1"/>
  <c r="I42"/>
  <c r="D47" s="1"/>
  <c r="I46"/>
  <c r="I27" i="118"/>
  <c r="D46" s="1"/>
  <c r="I46" i="116"/>
  <c r="I27" i="115"/>
  <c r="D46" s="1"/>
  <c r="I46" i="111"/>
  <c r="I27" i="110"/>
  <c r="D46" s="1"/>
  <c r="I27" i="109"/>
  <c r="D46" s="1"/>
  <c r="I27" i="108"/>
  <c r="D46" s="1"/>
  <c r="I46" i="107"/>
  <c r="I27" i="106"/>
  <c r="D46" s="1"/>
  <c r="I27" i="105"/>
  <c r="D46" s="1"/>
  <c r="I42" i="102"/>
  <c r="D47" s="1"/>
  <c r="I27"/>
  <c r="D46" s="1"/>
  <c r="I27" i="101"/>
  <c r="I27" i="100"/>
  <c r="D46" s="1"/>
  <c r="I27" i="99"/>
  <c r="D46" s="1"/>
  <c r="I27" i="98"/>
  <c r="D46" s="1"/>
  <c r="I27" i="97"/>
  <c r="I27" i="96"/>
  <c r="D46" s="1"/>
  <c r="I27" i="95"/>
  <c r="D46" s="1"/>
  <c r="I27" i="94"/>
  <c r="D46" s="1"/>
  <c r="AA41" i="127"/>
  <c r="AA40"/>
  <c r="AA39"/>
  <c r="AA38"/>
  <c r="AA37"/>
  <c r="AA36"/>
  <c r="AA35"/>
  <c r="AA34"/>
  <c r="AA33"/>
  <c r="AA32"/>
  <c r="AA26"/>
  <c r="AA25"/>
  <c r="AA24"/>
  <c r="AA23"/>
  <c r="AA22"/>
  <c r="AA21"/>
  <c r="AA20"/>
  <c r="AA19"/>
  <c r="AA18"/>
  <c r="AA17"/>
  <c r="I42"/>
  <c r="D47" s="1"/>
  <c r="AA41" i="126"/>
  <c r="AA40"/>
  <c r="AA39"/>
  <c r="AA38"/>
  <c r="AA37"/>
  <c r="AA36"/>
  <c r="AA35"/>
  <c r="AA34"/>
  <c r="AA33"/>
  <c r="AA32"/>
  <c r="AA26"/>
  <c r="AA25"/>
  <c r="AA24"/>
  <c r="AA23"/>
  <c r="AA22"/>
  <c r="AA21"/>
  <c r="AA20"/>
  <c r="AA19"/>
  <c r="AA18"/>
  <c r="AA17"/>
  <c r="I42"/>
  <c r="D47" s="1"/>
  <c r="AA26" i="125"/>
  <c r="AA25"/>
  <c r="AA24"/>
  <c r="AA23"/>
  <c r="AA22"/>
  <c r="AA21"/>
  <c r="AA20"/>
  <c r="AA19"/>
  <c r="AA18"/>
  <c r="AA17"/>
  <c r="AA41"/>
  <c r="AA40"/>
  <c r="AA39"/>
  <c r="AA38"/>
  <c r="AA37"/>
  <c r="AA36"/>
  <c r="AA35"/>
  <c r="AA34"/>
  <c r="AA33"/>
  <c r="AA32"/>
  <c r="I42"/>
  <c r="D47" s="1"/>
  <c r="I46"/>
  <c r="AA26" i="124"/>
  <c r="AA25"/>
  <c r="AA24"/>
  <c r="AA23"/>
  <c r="AA22"/>
  <c r="AA21"/>
  <c r="AA20"/>
  <c r="AA19"/>
  <c r="AA18"/>
  <c r="AA17"/>
  <c r="AA41"/>
  <c r="AA40"/>
  <c r="AA39"/>
  <c r="AA38"/>
  <c r="AA37"/>
  <c r="AA36"/>
  <c r="AA35"/>
  <c r="AA34"/>
  <c r="AA33"/>
  <c r="AA32"/>
  <c r="I42"/>
  <c r="D47" s="1"/>
  <c r="I46"/>
  <c r="AA41" i="123"/>
  <c r="AA40"/>
  <c r="AA39"/>
  <c r="AA38"/>
  <c r="AA37"/>
  <c r="AA36"/>
  <c r="AA35"/>
  <c r="AA34"/>
  <c r="AA33"/>
  <c r="AA32"/>
  <c r="AA26"/>
  <c r="AA25"/>
  <c r="AA24"/>
  <c r="AA23"/>
  <c r="AA22"/>
  <c r="AA21"/>
  <c r="AA20"/>
  <c r="AA19"/>
  <c r="AA18"/>
  <c r="AA17"/>
  <c r="I42"/>
  <c r="D47" s="1"/>
  <c r="AA41" i="122"/>
  <c r="AA40"/>
  <c r="AA39"/>
  <c r="AA38"/>
  <c r="AA37"/>
  <c r="AA36"/>
  <c r="AA35"/>
  <c r="AA34"/>
  <c r="AA33"/>
  <c r="AA32"/>
  <c r="AA26"/>
  <c r="AA25"/>
  <c r="AA24"/>
  <c r="AA23"/>
  <c r="AA22"/>
  <c r="AA21"/>
  <c r="AA20"/>
  <c r="AA19"/>
  <c r="AA18"/>
  <c r="AA17"/>
  <c r="I42"/>
  <c r="D47" s="1"/>
  <c r="AA26" i="121"/>
  <c r="AA25"/>
  <c r="AA24"/>
  <c r="AA23"/>
  <c r="AA22"/>
  <c r="AA21"/>
  <c r="AA20"/>
  <c r="AA19"/>
  <c r="AA18"/>
  <c r="AA17"/>
  <c r="AA41"/>
  <c r="AA40"/>
  <c r="AA39"/>
  <c r="AA38"/>
  <c r="AA37"/>
  <c r="AA36"/>
  <c r="AA35"/>
  <c r="AA34"/>
  <c r="AA33"/>
  <c r="AA32"/>
  <c r="I42"/>
  <c r="D47" s="1"/>
  <c r="I46"/>
  <c r="AA26" i="120"/>
  <c r="AA25"/>
  <c r="AA24"/>
  <c r="AA23"/>
  <c r="AA22"/>
  <c r="AA21"/>
  <c r="AA20"/>
  <c r="AA19"/>
  <c r="AA18"/>
  <c r="AA17"/>
  <c r="AA41"/>
  <c r="AA40"/>
  <c r="AA39"/>
  <c r="AA38"/>
  <c r="AA37"/>
  <c r="AA36"/>
  <c r="AA35"/>
  <c r="AA34"/>
  <c r="AA33"/>
  <c r="AA32"/>
  <c r="I42"/>
  <c r="D47" s="1"/>
  <c r="AA26" i="119"/>
  <c r="AA25"/>
  <c r="AA24"/>
  <c r="AA23"/>
  <c r="AA22"/>
  <c r="AA21"/>
  <c r="AA20"/>
  <c r="AA19"/>
  <c r="AA18"/>
  <c r="AA17"/>
  <c r="I47"/>
  <c r="AA32"/>
  <c r="AA33"/>
  <c r="AA34"/>
  <c r="AA35"/>
  <c r="AA36"/>
  <c r="AA37"/>
  <c r="AA38"/>
  <c r="AA39"/>
  <c r="AA40"/>
  <c r="AA41" i="118"/>
  <c r="AA40"/>
  <c r="AA39"/>
  <c r="AA38"/>
  <c r="AA37"/>
  <c r="AA36"/>
  <c r="AA35"/>
  <c r="AA34"/>
  <c r="AA33"/>
  <c r="AA32"/>
  <c r="AA26"/>
  <c r="AA25"/>
  <c r="AA24"/>
  <c r="AA23"/>
  <c r="AA22"/>
  <c r="AA21"/>
  <c r="AA20"/>
  <c r="AA19"/>
  <c r="AA18"/>
  <c r="AA17"/>
  <c r="I42"/>
  <c r="D47" s="1"/>
  <c r="AA26" i="117"/>
  <c r="AA25"/>
  <c r="AA24"/>
  <c r="AA23"/>
  <c r="AA22"/>
  <c r="AA21"/>
  <c r="AA20"/>
  <c r="AA19"/>
  <c r="AA18"/>
  <c r="AA17"/>
  <c r="AA41"/>
  <c r="AA40"/>
  <c r="AA39"/>
  <c r="AA38"/>
  <c r="AA37"/>
  <c r="AA36"/>
  <c r="AA35"/>
  <c r="AA34"/>
  <c r="AA33"/>
  <c r="AA32"/>
  <c r="I42"/>
  <c r="D47" s="1"/>
  <c r="AA41" i="116"/>
  <c r="AA40"/>
  <c r="AA39"/>
  <c r="AA38"/>
  <c r="AA37"/>
  <c r="AA36"/>
  <c r="AA35"/>
  <c r="AA34"/>
  <c r="AA33"/>
  <c r="AA32"/>
  <c r="AA26"/>
  <c r="AA25"/>
  <c r="AA24"/>
  <c r="AA23"/>
  <c r="AA22"/>
  <c r="AA21"/>
  <c r="AA20"/>
  <c r="AA19"/>
  <c r="AA18"/>
  <c r="AA17"/>
  <c r="I42"/>
  <c r="D47" s="1"/>
  <c r="AA26" i="115"/>
  <c r="AA25"/>
  <c r="AA24"/>
  <c r="AA23"/>
  <c r="AA22"/>
  <c r="AA21"/>
  <c r="AA20"/>
  <c r="AA19"/>
  <c r="AA18"/>
  <c r="AA17"/>
  <c r="AA41"/>
  <c r="AA40"/>
  <c r="AA39"/>
  <c r="AA38"/>
  <c r="AA37"/>
  <c r="AA36"/>
  <c r="AA35"/>
  <c r="AA34"/>
  <c r="AA33"/>
  <c r="AA32"/>
  <c r="I42"/>
  <c r="D47" s="1"/>
  <c r="AA26" i="114"/>
  <c r="AA25"/>
  <c r="AA24"/>
  <c r="AA23"/>
  <c r="AA22"/>
  <c r="AA21"/>
  <c r="AA20"/>
  <c r="AA19"/>
  <c r="AA18"/>
  <c r="AA17"/>
  <c r="AA41"/>
  <c r="AA40"/>
  <c r="AA39"/>
  <c r="AA38"/>
  <c r="AA37"/>
  <c r="AA36"/>
  <c r="AA35"/>
  <c r="AA34"/>
  <c r="AA33"/>
  <c r="AA32"/>
  <c r="I42"/>
  <c r="D47" s="1"/>
  <c r="I46"/>
  <c r="AA26" i="113"/>
  <c r="AA25"/>
  <c r="AA24"/>
  <c r="AA23"/>
  <c r="AA22"/>
  <c r="AA21"/>
  <c r="AA20"/>
  <c r="AA19"/>
  <c r="AA18"/>
  <c r="AA17"/>
  <c r="AA41"/>
  <c r="AA40"/>
  <c r="AA39"/>
  <c r="AA38"/>
  <c r="AA37"/>
  <c r="AA36"/>
  <c r="AA35"/>
  <c r="AA34"/>
  <c r="AA33"/>
  <c r="AA32"/>
  <c r="I42"/>
  <c r="D47" s="1"/>
  <c r="I46"/>
  <c r="AA26" i="112"/>
  <c r="AA25"/>
  <c r="AA24"/>
  <c r="AA23"/>
  <c r="AA22"/>
  <c r="AA21"/>
  <c r="AA20"/>
  <c r="AA19"/>
  <c r="AA18"/>
  <c r="AA17"/>
  <c r="AA41"/>
  <c r="AA40"/>
  <c r="AA39"/>
  <c r="AA38"/>
  <c r="AA37"/>
  <c r="AA36"/>
  <c r="AA35"/>
  <c r="AA34"/>
  <c r="AA33"/>
  <c r="AA32"/>
  <c r="I42"/>
  <c r="D47" s="1"/>
  <c r="I46"/>
  <c r="AA26" i="111"/>
  <c r="AA25"/>
  <c r="AA24"/>
  <c r="AA23"/>
  <c r="AA22"/>
  <c r="AA21"/>
  <c r="AA20"/>
  <c r="AA19"/>
  <c r="AA18"/>
  <c r="AA17"/>
  <c r="AA41"/>
  <c r="AA40"/>
  <c r="AA39"/>
  <c r="AA38"/>
  <c r="AA37"/>
  <c r="AA36"/>
  <c r="AA35"/>
  <c r="AA34"/>
  <c r="AA33"/>
  <c r="AA32"/>
  <c r="I42"/>
  <c r="D47" s="1"/>
  <c r="AA26" i="110"/>
  <c r="AA25"/>
  <c r="AA24"/>
  <c r="AA23"/>
  <c r="AA22"/>
  <c r="AA21"/>
  <c r="AA20"/>
  <c r="AA19"/>
  <c r="AA18"/>
  <c r="AA17"/>
  <c r="AA41"/>
  <c r="AA40"/>
  <c r="AA39"/>
  <c r="AA38"/>
  <c r="AA37"/>
  <c r="AA36"/>
  <c r="AA35"/>
  <c r="AA34"/>
  <c r="AA33"/>
  <c r="AA32"/>
  <c r="I42"/>
  <c r="D47" s="1"/>
  <c r="I46"/>
  <c r="AA41" i="109"/>
  <c r="AA40"/>
  <c r="AA39"/>
  <c r="AA38"/>
  <c r="AA37"/>
  <c r="AA36"/>
  <c r="AA35"/>
  <c r="AA34"/>
  <c r="AA33"/>
  <c r="AA32"/>
  <c r="AA26"/>
  <c r="AA25"/>
  <c r="AA24"/>
  <c r="AA23"/>
  <c r="AA22"/>
  <c r="AA21"/>
  <c r="AA20"/>
  <c r="AA19"/>
  <c r="AA18"/>
  <c r="AA17"/>
  <c r="I42"/>
  <c r="D47" s="1"/>
  <c r="I46"/>
  <c r="AA41" i="108"/>
  <c r="AA40"/>
  <c r="AA39"/>
  <c r="AA38"/>
  <c r="AA37"/>
  <c r="AA36"/>
  <c r="AA35"/>
  <c r="AA34"/>
  <c r="AA33"/>
  <c r="AA32"/>
  <c r="AA26"/>
  <c r="AA25"/>
  <c r="AA24"/>
  <c r="AA23"/>
  <c r="AA22"/>
  <c r="AA21"/>
  <c r="AA20"/>
  <c r="AA19"/>
  <c r="AA18"/>
  <c r="AA17"/>
  <c r="I42"/>
  <c r="D47" s="1"/>
  <c r="AA26" i="107"/>
  <c r="AA25"/>
  <c r="AA24"/>
  <c r="AA23"/>
  <c r="AA22"/>
  <c r="AA21"/>
  <c r="AA20"/>
  <c r="AA19"/>
  <c r="AA18"/>
  <c r="AA17"/>
  <c r="AA32"/>
  <c r="AA33"/>
  <c r="AA34"/>
  <c r="AA35"/>
  <c r="AA36"/>
  <c r="AA37"/>
  <c r="AA38"/>
  <c r="AA39"/>
  <c r="AA40"/>
  <c r="I42"/>
  <c r="D47" s="1"/>
  <c r="AA26" i="106"/>
  <c r="AA25"/>
  <c r="AA24"/>
  <c r="AA23"/>
  <c r="AA22"/>
  <c r="AA21"/>
  <c r="AA20"/>
  <c r="AA19"/>
  <c r="AA18"/>
  <c r="AA17"/>
  <c r="AA41"/>
  <c r="AA40"/>
  <c r="AA39"/>
  <c r="AA38"/>
  <c r="AA37"/>
  <c r="AA36"/>
  <c r="AA35"/>
  <c r="AA34"/>
  <c r="AA33"/>
  <c r="AA32"/>
  <c r="I42"/>
  <c r="D47" s="1"/>
  <c r="AA26" i="105"/>
  <c r="AA25"/>
  <c r="AA24"/>
  <c r="AA23"/>
  <c r="AA22"/>
  <c r="AA21"/>
  <c r="AA20"/>
  <c r="AA19"/>
  <c r="AA18"/>
  <c r="AA17"/>
  <c r="AA41"/>
  <c r="AA40"/>
  <c r="AA39"/>
  <c r="AA38"/>
  <c r="AA37"/>
  <c r="AA36"/>
  <c r="AA35"/>
  <c r="AA34"/>
  <c r="AA33"/>
  <c r="AA32"/>
  <c r="I42"/>
  <c r="D47" s="1"/>
  <c r="I46"/>
  <c r="AA41" i="104"/>
  <c r="AA40"/>
  <c r="AA39"/>
  <c r="AA38"/>
  <c r="AA37"/>
  <c r="AA36"/>
  <c r="AA35"/>
  <c r="AA34"/>
  <c r="AA33"/>
  <c r="AA32"/>
  <c r="AA26"/>
  <c r="AA25"/>
  <c r="AA24"/>
  <c r="AA23"/>
  <c r="AA22"/>
  <c r="AA21"/>
  <c r="AA20"/>
  <c r="AA19"/>
  <c r="AA18"/>
  <c r="AA17"/>
  <c r="I42"/>
  <c r="D47" s="1"/>
  <c r="I46"/>
  <c r="AA26" i="103"/>
  <c r="AA25"/>
  <c r="AA24"/>
  <c r="AA23"/>
  <c r="AA22"/>
  <c r="AA21"/>
  <c r="AA20"/>
  <c r="AA19"/>
  <c r="AA18"/>
  <c r="AA17"/>
  <c r="AA41"/>
  <c r="AA40"/>
  <c r="AA39"/>
  <c r="AA38"/>
  <c r="AA37"/>
  <c r="AA36"/>
  <c r="AA35"/>
  <c r="AA34"/>
  <c r="AA33"/>
  <c r="AA32"/>
  <c r="I42"/>
  <c r="D47" s="1"/>
  <c r="I46"/>
  <c r="AA41" i="102"/>
  <c r="AA40"/>
  <c r="AA39"/>
  <c r="AA38"/>
  <c r="AA37"/>
  <c r="AA36"/>
  <c r="AA35"/>
  <c r="AA34"/>
  <c r="AA33"/>
  <c r="AA32"/>
  <c r="I46"/>
  <c r="AA17"/>
  <c r="AA18"/>
  <c r="AA19"/>
  <c r="AA20"/>
  <c r="AA21"/>
  <c r="AA22"/>
  <c r="AA23"/>
  <c r="AA24"/>
  <c r="AA25"/>
  <c r="D46" i="101"/>
  <c r="AA26"/>
  <c r="AA25"/>
  <c r="AA24"/>
  <c r="AA23"/>
  <c r="AA22"/>
  <c r="AA21"/>
  <c r="AA20"/>
  <c r="AA19"/>
  <c r="AA18"/>
  <c r="AA17"/>
  <c r="AA41"/>
  <c r="AA40"/>
  <c r="AA39"/>
  <c r="AA38"/>
  <c r="AA37"/>
  <c r="AA36"/>
  <c r="AA35"/>
  <c r="AA34"/>
  <c r="AA33"/>
  <c r="AA32"/>
  <c r="I42"/>
  <c r="D47" s="1"/>
  <c r="I46"/>
  <c r="AA26" i="100"/>
  <c r="AA25"/>
  <c r="AA24"/>
  <c r="AA23"/>
  <c r="AA22"/>
  <c r="AA21"/>
  <c r="AA20"/>
  <c r="AA19"/>
  <c r="AA18"/>
  <c r="AA17"/>
  <c r="AA41"/>
  <c r="AA40"/>
  <c r="AA39"/>
  <c r="AA38"/>
  <c r="AA37"/>
  <c r="AA36"/>
  <c r="AA35"/>
  <c r="AA34"/>
  <c r="AA33"/>
  <c r="AA32"/>
  <c r="I42"/>
  <c r="D47" s="1"/>
  <c r="I46"/>
  <c r="AA26" i="99"/>
  <c r="AA25"/>
  <c r="AA24"/>
  <c r="AA23"/>
  <c r="AA22"/>
  <c r="AA21"/>
  <c r="AA20"/>
  <c r="AA19"/>
  <c r="AA18"/>
  <c r="AA17"/>
  <c r="AA41"/>
  <c r="AA40"/>
  <c r="AA39"/>
  <c r="AA38"/>
  <c r="AA37"/>
  <c r="AA36"/>
  <c r="AA35"/>
  <c r="AA34"/>
  <c r="AA33"/>
  <c r="AA32"/>
  <c r="I42"/>
  <c r="D47" s="1"/>
  <c r="I46"/>
  <c r="AA26" i="98"/>
  <c r="AA25"/>
  <c r="AA24"/>
  <c r="AA23"/>
  <c r="AA22"/>
  <c r="AA21"/>
  <c r="AA20"/>
  <c r="AA19"/>
  <c r="AA18"/>
  <c r="AA17"/>
  <c r="AA41"/>
  <c r="AA40"/>
  <c r="AA39"/>
  <c r="AA38"/>
  <c r="AA37"/>
  <c r="AA36"/>
  <c r="AA35"/>
  <c r="AA34"/>
  <c r="AA33"/>
  <c r="AA32"/>
  <c r="I42"/>
  <c r="D47" s="1"/>
  <c r="I46"/>
  <c r="D46" i="97"/>
  <c r="AA41"/>
  <c r="AA40"/>
  <c r="AA39"/>
  <c r="AA38"/>
  <c r="AA37"/>
  <c r="AA36"/>
  <c r="AA35"/>
  <c r="AA34"/>
  <c r="AA33"/>
  <c r="AA32"/>
  <c r="AA26"/>
  <c r="AA25"/>
  <c r="AA24"/>
  <c r="AA23"/>
  <c r="AA22"/>
  <c r="AA21"/>
  <c r="AA20"/>
  <c r="AA19"/>
  <c r="AA18"/>
  <c r="AA17"/>
  <c r="I42"/>
  <c r="D47" s="1"/>
  <c r="I46"/>
  <c r="AA26" i="96"/>
  <c r="AA25"/>
  <c r="AA24"/>
  <c r="AA23"/>
  <c r="AA22"/>
  <c r="AA21"/>
  <c r="AA20"/>
  <c r="AA19"/>
  <c r="AA18"/>
  <c r="AA17"/>
  <c r="AA41"/>
  <c r="AA40"/>
  <c r="AA39"/>
  <c r="AA38"/>
  <c r="AA37"/>
  <c r="AA36"/>
  <c r="AA35"/>
  <c r="AA34"/>
  <c r="AA33"/>
  <c r="AA32"/>
  <c r="I42"/>
  <c r="D47" s="1"/>
  <c r="I46"/>
  <c r="AA41" i="95"/>
  <c r="AA40"/>
  <c r="AA39"/>
  <c r="AA38"/>
  <c r="AA37"/>
  <c r="AA36"/>
  <c r="AA35"/>
  <c r="AA34"/>
  <c r="AA33"/>
  <c r="AA32"/>
  <c r="AA26"/>
  <c r="AA25"/>
  <c r="AA24"/>
  <c r="AA23"/>
  <c r="AA22"/>
  <c r="AA21"/>
  <c r="AA20"/>
  <c r="AA19"/>
  <c r="AA18"/>
  <c r="AA17"/>
  <c r="I42"/>
  <c r="D47" s="1"/>
  <c r="I46"/>
  <c r="AA26" i="94"/>
  <c r="AA25"/>
  <c r="AA24"/>
  <c r="AA23"/>
  <c r="AA22"/>
  <c r="AA21"/>
  <c r="AA20"/>
  <c r="AA19"/>
  <c r="AA18"/>
  <c r="AA17"/>
  <c r="AA32"/>
  <c r="AA33"/>
  <c r="AA34"/>
  <c r="AA35"/>
  <c r="AA36"/>
  <c r="AA37"/>
  <c r="AA38"/>
  <c r="AA39"/>
  <c r="AA40"/>
  <c r="I42"/>
  <c r="D47" s="1"/>
  <c r="G49" i="93"/>
  <c r="A47"/>
  <c r="A46"/>
  <c r="D43"/>
  <c r="D42"/>
  <c r="I41"/>
  <c r="I40"/>
  <c r="I39"/>
  <c r="I38"/>
  <c r="I37"/>
  <c r="I36"/>
  <c r="I35"/>
  <c r="I34"/>
  <c r="I33"/>
  <c r="I32"/>
  <c r="D30"/>
  <c r="D28"/>
  <c r="D27"/>
  <c r="I26"/>
  <c r="I25"/>
  <c r="I24"/>
  <c r="I23"/>
  <c r="I22"/>
  <c r="I21"/>
  <c r="I20"/>
  <c r="I19"/>
  <c r="I18"/>
  <c r="I17"/>
  <c r="D15"/>
  <c r="K14"/>
  <c r="K13"/>
  <c r="K12"/>
  <c r="K11"/>
  <c r="J10"/>
  <c r="AA42" s="1"/>
  <c r="AA41" s="1"/>
  <c r="J9"/>
  <c r="AA27" s="1"/>
  <c r="G49" i="92"/>
  <c r="A47"/>
  <c r="A46"/>
  <c r="D43"/>
  <c r="D42"/>
  <c r="I41"/>
  <c r="I40"/>
  <c r="I39"/>
  <c r="I38"/>
  <c r="I37"/>
  <c r="I36"/>
  <c r="I35"/>
  <c r="I34"/>
  <c r="I33"/>
  <c r="I32"/>
  <c r="D30"/>
  <c r="D28"/>
  <c r="D27"/>
  <c r="I26"/>
  <c r="I25"/>
  <c r="I24"/>
  <c r="I23"/>
  <c r="I22"/>
  <c r="I21"/>
  <c r="I20"/>
  <c r="I19"/>
  <c r="I18"/>
  <c r="I17"/>
  <c r="D15"/>
  <c r="K14"/>
  <c r="K13"/>
  <c r="K12"/>
  <c r="K11"/>
  <c r="J10"/>
  <c r="AA42" s="1"/>
  <c r="J9"/>
  <c r="AA27" s="1"/>
  <c r="G49" i="91"/>
  <c r="A47"/>
  <c r="A46"/>
  <c r="D43"/>
  <c r="D42"/>
  <c r="I41"/>
  <c r="I40"/>
  <c r="I39"/>
  <c r="I38"/>
  <c r="I37"/>
  <c r="I36"/>
  <c r="I35"/>
  <c r="I34"/>
  <c r="I33"/>
  <c r="I32"/>
  <c r="D30"/>
  <c r="D28"/>
  <c r="D27"/>
  <c r="I26"/>
  <c r="I25"/>
  <c r="I24"/>
  <c r="I23"/>
  <c r="I22"/>
  <c r="I21"/>
  <c r="I20"/>
  <c r="I19"/>
  <c r="I18"/>
  <c r="I17"/>
  <c r="D15"/>
  <c r="K14"/>
  <c r="K13"/>
  <c r="K12"/>
  <c r="K11"/>
  <c r="J10"/>
  <c r="AA42" s="1"/>
  <c r="J9"/>
  <c r="AA27" s="1"/>
  <c r="G49" i="90"/>
  <c r="A47"/>
  <c r="A46"/>
  <c r="D43"/>
  <c r="D42"/>
  <c r="I41"/>
  <c r="I40"/>
  <c r="I39"/>
  <c r="I38"/>
  <c r="I37"/>
  <c r="I36"/>
  <c r="I35"/>
  <c r="I34"/>
  <c r="I33"/>
  <c r="I32"/>
  <c r="D30"/>
  <c r="D28"/>
  <c r="D27"/>
  <c r="I26"/>
  <c r="I25"/>
  <c r="I24"/>
  <c r="I23"/>
  <c r="I22"/>
  <c r="I21"/>
  <c r="I20"/>
  <c r="I19"/>
  <c r="I18"/>
  <c r="I17"/>
  <c r="D15"/>
  <c r="K14"/>
  <c r="K13"/>
  <c r="K12"/>
  <c r="K11"/>
  <c r="J10"/>
  <c r="AA42" s="1"/>
  <c r="J9"/>
  <c r="AA27" s="1"/>
  <c r="D30" i="43"/>
  <c r="D30" i="34"/>
  <c r="D30" i="1"/>
  <c r="D30" i="10"/>
  <c r="D30" i="11"/>
  <c r="D30" i="2"/>
  <c r="D30" i="3"/>
  <c r="D30" i="4"/>
  <c r="D30" i="7"/>
  <c r="D30" i="5"/>
  <c r="D30" i="6"/>
  <c r="D30" i="8"/>
  <c r="D30" i="21"/>
  <c r="D30" i="12"/>
  <c r="D30" i="13"/>
  <c r="D30" i="14"/>
  <c r="D30" i="36"/>
  <c r="D30" i="38"/>
  <c r="D30" i="27"/>
  <c r="D30" i="30"/>
  <c r="D30" i="31"/>
  <c r="D30" i="35"/>
  <c r="D30" i="20"/>
  <c r="D30" i="18"/>
  <c r="D30" i="24"/>
  <c r="D30" i="25"/>
  <c r="D30" i="39"/>
  <c r="D30" i="16"/>
  <c r="D30" i="17"/>
  <c r="D30" i="9"/>
  <c r="D30" i="19"/>
  <c r="D30" i="33"/>
  <c r="D30" i="15"/>
  <c r="D30" i="45"/>
  <c r="D30" i="49"/>
  <c r="D30" i="51"/>
  <c r="D30" i="46"/>
  <c r="D15" i="43"/>
  <c r="D15" i="34"/>
  <c r="D15" i="1"/>
  <c r="D15" i="10"/>
  <c r="D15" i="11"/>
  <c r="D15" i="2"/>
  <c r="D15" i="3"/>
  <c r="D15" i="4"/>
  <c r="D15" i="7"/>
  <c r="D15" i="5"/>
  <c r="D15" i="6"/>
  <c r="D15" i="8"/>
  <c r="D15" i="21"/>
  <c r="D15" i="12"/>
  <c r="D15" i="13"/>
  <c r="D15" i="14"/>
  <c r="D15" i="36"/>
  <c r="D15" i="38"/>
  <c r="D15" i="27"/>
  <c r="D15" i="30"/>
  <c r="D15" i="31"/>
  <c r="D15" i="35"/>
  <c r="D15" i="20"/>
  <c r="D15" i="18"/>
  <c r="D15" i="24"/>
  <c r="D15" i="25"/>
  <c r="D15" i="39"/>
  <c r="D15" i="16"/>
  <c r="D15" i="17"/>
  <c r="D15" i="9"/>
  <c r="D15" i="19"/>
  <c r="D15" i="33"/>
  <c r="D15" i="15"/>
  <c r="D15" i="45"/>
  <c r="D15" i="49"/>
  <c r="D15" i="51"/>
  <c r="D15" i="46"/>
  <c r="G49" i="51"/>
  <c r="A47"/>
  <c r="A46"/>
  <c r="D43"/>
  <c r="D42"/>
  <c r="I41"/>
  <c r="I40"/>
  <c r="I39"/>
  <c r="I38"/>
  <c r="I37"/>
  <c r="I36"/>
  <c r="I35"/>
  <c r="I34"/>
  <c r="I33"/>
  <c r="I32"/>
  <c r="D28"/>
  <c r="D27"/>
  <c r="I26"/>
  <c r="I25"/>
  <c r="I24"/>
  <c r="I23"/>
  <c r="I22"/>
  <c r="I21"/>
  <c r="I20"/>
  <c r="I19"/>
  <c r="I18"/>
  <c r="I17"/>
  <c r="K14"/>
  <c r="K13"/>
  <c r="K12"/>
  <c r="K11"/>
  <c r="J10"/>
  <c r="AA42" s="1"/>
  <c r="J9"/>
  <c r="AA27" s="1"/>
  <c r="G49" i="49"/>
  <c r="A47"/>
  <c r="A46"/>
  <c r="D43"/>
  <c r="D42"/>
  <c r="I41"/>
  <c r="I40"/>
  <c r="I39"/>
  <c r="I38"/>
  <c r="I37"/>
  <c r="I36"/>
  <c r="I35"/>
  <c r="I34"/>
  <c r="I33"/>
  <c r="I32"/>
  <c r="D28"/>
  <c r="D27"/>
  <c r="I26"/>
  <c r="I25"/>
  <c r="I24"/>
  <c r="I23"/>
  <c r="I22"/>
  <c r="I21"/>
  <c r="I20"/>
  <c r="I19"/>
  <c r="I18"/>
  <c r="I17"/>
  <c r="K14"/>
  <c r="K13"/>
  <c r="K12"/>
  <c r="K11"/>
  <c r="J10"/>
  <c r="AA42" s="1"/>
  <c r="J9"/>
  <c r="AA27" s="1"/>
  <c r="I46" i="126" l="1"/>
  <c r="I46" i="117"/>
  <c r="I42" i="93"/>
  <c r="D47" s="1"/>
  <c r="AA45" i="119"/>
  <c r="I46" i="108"/>
  <c r="I27" i="49"/>
  <c r="I42"/>
  <c r="I46" i="115"/>
  <c r="I46" i="127"/>
  <c r="I46" i="123"/>
  <c r="I46" i="120"/>
  <c r="I46" i="118"/>
  <c r="I47" i="111"/>
  <c r="AA45" s="1"/>
  <c r="I47" i="109"/>
  <c r="AA45" s="1"/>
  <c r="I46" i="106"/>
  <c r="I47" i="102"/>
  <c r="AA45" s="1"/>
  <c r="I47" i="97"/>
  <c r="AA45" s="1"/>
  <c r="I46" i="94"/>
  <c r="I27" i="93"/>
  <c r="D46" s="1"/>
  <c r="I27" i="92"/>
  <c r="D46" s="1"/>
  <c r="I27" i="90"/>
  <c r="I47" i="127"/>
  <c r="I47" i="126"/>
  <c r="AA45" s="1"/>
  <c r="I47" i="125"/>
  <c r="AA45" s="1"/>
  <c r="I47" i="124"/>
  <c r="AA45" s="1"/>
  <c r="I47" i="123"/>
  <c r="AA45" s="1"/>
  <c r="I47" i="122"/>
  <c r="AA45" s="1"/>
  <c r="I47" i="121"/>
  <c r="AA45" s="1"/>
  <c r="I47" i="120"/>
  <c r="AA45" s="1"/>
  <c r="I47" i="118"/>
  <c r="AA45" s="1"/>
  <c r="I47" i="117"/>
  <c r="AA45" s="1"/>
  <c r="I47" i="116"/>
  <c r="AA45" s="1"/>
  <c r="I47" i="115"/>
  <c r="I47" i="114"/>
  <c r="AA45" s="1"/>
  <c r="I47" i="113"/>
  <c r="AA45" s="1"/>
  <c r="I47" i="112"/>
  <c r="AA45" s="1"/>
  <c r="I47" i="110"/>
  <c r="AA45" s="1"/>
  <c r="I47" i="108"/>
  <c r="AA45" s="1"/>
  <c r="I47" i="107"/>
  <c r="AA45" s="1"/>
  <c r="I47" i="106"/>
  <c r="I47" i="105"/>
  <c r="AA45" s="1"/>
  <c r="I47" i="104"/>
  <c r="AA45" s="1"/>
  <c r="I47" i="103"/>
  <c r="AA45" s="1"/>
  <c r="I47" i="101"/>
  <c r="AA45" s="1"/>
  <c r="I47" i="100"/>
  <c r="AA45" s="1"/>
  <c r="I47" i="99"/>
  <c r="AA45" s="1"/>
  <c r="I47" i="98"/>
  <c r="AA45" s="1"/>
  <c r="I47" i="96"/>
  <c r="AA45" s="1"/>
  <c r="I47" i="95"/>
  <c r="AA45" s="1"/>
  <c r="I47" i="94"/>
  <c r="AA26" i="93"/>
  <c r="AA25"/>
  <c r="AA24"/>
  <c r="AA23"/>
  <c r="AA22"/>
  <c r="AA21"/>
  <c r="AA20"/>
  <c r="AA19"/>
  <c r="AA18"/>
  <c r="AA17"/>
  <c r="I47"/>
  <c r="AA32"/>
  <c r="AA33"/>
  <c r="AA34"/>
  <c r="AA35"/>
  <c r="AA36"/>
  <c r="AA37"/>
  <c r="AA38"/>
  <c r="AA39"/>
  <c r="AA40"/>
  <c r="AA26" i="92"/>
  <c r="AA25"/>
  <c r="AA24"/>
  <c r="AA23"/>
  <c r="AA22"/>
  <c r="AA21"/>
  <c r="AA20"/>
  <c r="AA19"/>
  <c r="AA18"/>
  <c r="AA17"/>
  <c r="AA41"/>
  <c r="AA40"/>
  <c r="AA39"/>
  <c r="AA38"/>
  <c r="AA37"/>
  <c r="AA36"/>
  <c r="AA35"/>
  <c r="AA34"/>
  <c r="AA33"/>
  <c r="AA32"/>
  <c r="I42"/>
  <c r="D47" s="1"/>
  <c r="I46"/>
  <c r="I27" i="91"/>
  <c r="D46" s="1"/>
  <c r="AA41"/>
  <c r="AA40"/>
  <c r="AA39"/>
  <c r="AA38"/>
  <c r="AA37"/>
  <c r="AA36"/>
  <c r="AA35"/>
  <c r="AA34"/>
  <c r="AA33"/>
  <c r="AA32"/>
  <c r="AA26"/>
  <c r="AA25"/>
  <c r="AA24"/>
  <c r="AA23"/>
  <c r="AA22"/>
  <c r="AA21"/>
  <c r="AA20"/>
  <c r="AA19"/>
  <c r="AA18"/>
  <c r="AA17"/>
  <c r="I42"/>
  <c r="D47" s="1"/>
  <c r="AA26" i="90"/>
  <c r="AA25"/>
  <c r="AA24"/>
  <c r="AA23"/>
  <c r="AA22"/>
  <c r="AA21"/>
  <c r="AA20"/>
  <c r="AA19"/>
  <c r="AA18"/>
  <c r="AA17"/>
  <c r="AA41"/>
  <c r="AA40"/>
  <c r="AA39"/>
  <c r="AA38"/>
  <c r="AA37"/>
  <c r="AA36"/>
  <c r="AA35"/>
  <c r="AA34"/>
  <c r="AA33"/>
  <c r="AA32"/>
  <c r="I42"/>
  <c r="D47" s="1"/>
  <c r="AA41" i="51"/>
  <c r="AA40"/>
  <c r="AA39"/>
  <c r="AA38"/>
  <c r="AA37"/>
  <c r="AA36"/>
  <c r="AA35"/>
  <c r="AA34"/>
  <c r="AA33"/>
  <c r="AA32"/>
  <c r="AA26"/>
  <c r="AA25"/>
  <c r="AA24"/>
  <c r="AA23"/>
  <c r="AA22"/>
  <c r="AA21"/>
  <c r="AA20"/>
  <c r="AA19"/>
  <c r="AA18"/>
  <c r="AA17"/>
  <c r="I27"/>
  <c r="D46" s="1"/>
  <c r="I42"/>
  <c r="D47" s="1"/>
  <c r="I47" i="49"/>
  <c r="D47"/>
  <c r="AA26"/>
  <c r="AA25"/>
  <c r="AA24"/>
  <c r="AA23"/>
  <c r="AA22"/>
  <c r="AA21"/>
  <c r="AA20"/>
  <c r="AA19"/>
  <c r="AA18"/>
  <c r="AA17"/>
  <c r="AA41"/>
  <c r="AA40"/>
  <c r="AA39"/>
  <c r="AA38"/>
  <c r="AA37"/>
  <c r="AA36"/>
  <c r="AA35"/>
  <c r="AA34"/>
  <c r="AA33"/>
  <c r="AA32"/>
  <c r="AA45" i="127" l="1"/>
  <c r="AA45" i="94"/>
  <c r="D46" i="49"/>
  <c r="I46"/>
  <c r="D46" i="90"/>
  <c r="I46"/>
  <c r="AA45" i="115"/>
  <c r="AA45" i="106"/>
  <c r="I46" i="93"/>
  <c r="AA45" s="1"/>
  <c r="I47" i="92"/>
  <c r="AA45" s="1"/>
  <c r="I46" i="91"/>
  <c r="I47"/>
  <c r="I47" i="90"/>
  <c r="I46" i="51"/>
  <c r="I47"/>
  <c r="AA45" i="49"/>
  <c r="A46" i="43"/>
  <c r="A46" i="34"/>
  <c r="A46" i="1"/>
  <c r="A46" i="10"/>
  <c r="A46" i="11"/>
  <c r="A46" i="2"/>
  <c r="A46" i="3"/>
  <c r="A46" i="4"/>
  <c r="A46" i="7"/>
  <c r="A46" i="5"/>
  <c r="A46" i="6"/>
  <c r="A46" i="8"/>
  <c r="A46" i="21"/>
  <c r="A46" i="12"/>
  <c r="A46" i="13"/>
  <c r="A46" i="14"/>
  <c r="A46" i="36"/>
  <c r="A46" i="38"/>
  <c r="A46" i="27"/>
  <c r="A46" i="30"/>
  <c r="A46" i="31"/>
  <c r="A46" i="35"/>
  <c r="A46" i="20"/>
  <c r="A46" i="18"/>
  <c r="A46" i="24"/>
  <c r="A46" i="25"/>
  <c r="A46" i="39"/>
  <c r="A46" i="16"/>
  <c r="A46" i="17"/>
  <c r="A46" i="9"/>
  <c r="A46" i="19"/>
  <c r="A46" i="33"/>
  <c r="A46" i="15"/>
  <c r="A46" i="45"/>
  <c r="A46" i="46"/>
  <c r="A47"/>
  <c r="A47" i="43"/>
  <c r="A47" i="34"/>
  <c r="A47" i="1"/>
  <c r="A47" i="10"/>
  <c r="A47" i="11"/>
  <c r="A47" i="2"/>
  <c r="A47" i="3"/>
  <c r="A47" i="4"/>
  <c r="A47" i="7"/>
  <c r="A47" i="5"/>
  <c r="A47" i="6"/>
  <c r="A47" i="8"/>
  <c r="A47" i="21"/>
  <c r="A47" i="12"/>
  <c r="A47" i="13"/>
  <c r="A47" i="14"/>
  <c r="A47" i="36"/>
  <c r="A47" i="38"/>
  <c r="A47" i="27"/>
  <c r="A47" i="31"/>
  <c r="A47" i="35"/>
  <c r="A47" i="20"/>
  <c r="A47" i="18"/>
  <c r="A47" i="24"/>
  <c r="A47" i="25"/>
  <c r="A47" i="39"/>
  <c r="A47" i="16"/>
  <c r="A47" i="17"/>
  <c r="A47" i="9"/>
  <c r="A47" i="19"/>
  <c r="A47" i="33"/>
  <c r="A47" i="15"/>
  <c r="A47" i="45"/>
  <c r="A47" i="30"/>
  <c r="J10" i="43"/>
  <c r="AA42" s="1"/>
  <c r="J10" i="34"/>
  <c r="AA42" s="1"/>
  <c r="J10" i="1"/>
  <c r="AA42" s="1"/>
  <c r="J10" i="10"/>
  <c r="AA42" s="1"/>
  <c r="J10" i="11"/>
  <c r="AA42" s="1"/>
  <c r="J10" i="2"/>
  <c r="AA42" s="1"/>
  <c r="J10" i="3"/>
  <c r="AA42" s="1"/>
  <c r="J10" i="4"/>
  <c r="AA42" s="1"/>
  <c r="J10" i="7"/>
  <c r="AA42" s="1"/>
  <c r="J10" i="5"/>
  <c r="AA42" s="1"/>
  <c r="J10" i="6"/>
  <c r="AA42" s="1"/>
  <c r="J10" i="8"/>
  <c r="AA42" s="1"/>
  <c r="J10" i="21"/>
  <c r="AA42" s="1"/>
  <c r="J10" i="12"/>
  <c r="AA42" s="1"/>
  <c r="J10" i="13"/>
  <c r="AA42" s="1"/>
  <c r="J10" i="14"/>
  <c r="AA42" s="1"/>
  <c r="J10" i="36"/>
  <c r="AA42" s="1"/>
  <c r="J10" i="38"/>
  <c r="AA42" s="1"/>
  <c r="J10" i="27"/>
  <c r="AA42" s="1"/>
  <c r="J10" i="30"/>
  <c r="AA42" s="1"/>
  <c r="J10" i="31"/>
  <c r="AA42" s="1"/>
  <c r="J10" i="35"/>
  <c r="AA42" s="1"/>
  <c r="J10" i="20"/>
  <c r="AA42" s="1"/>
  <c r="J10" i="18"/>
  <c r="AA42" s="1"/>
  <c r="J10" i="24"/>
  <c r="AA42" s="1"/>
  <c r="J10" i="25"/>
  <c r="AA42" s="1"/>
  <c r="J10" i="39"/>
  <c r="AA42" s="1"/>
  <c r="J10" i="16"/>
  <c r="AA42" s="1"/>
  <c r="J10" i="17"/>
  <c r="AA42" s="1"/>
  <c r="J10" i="9"/>
  <c r="AA42" s="1"/>
  <c r="J10" i="19"/>
  <c r="AA42" s="1"/>
  <c r="J10" i="33"/>
  <c r="AA42" s="1"/>
  <c r="J10" i="15"/>
  <c r="AA42" s="1"/>
  <c r="J10" i="45"/>
  <c r="AA42" s="1"/>
  <c r="J10" i="46"/>
  <c r="AA42" s="1"/>
  <c r="J9" i="43"/>
  <c r="AA27" s="1"/>
  <c r="J9" i="34"/>
  <c r="AA27" s="1"/>
  <c r="J9" i="1"/>
  <c r="AA27" s="1"/>
  <c r="J9" i="10"/>
  <c r="AA27" s="1"/>
  <c r="J9" i="11"/>
  <c r="AA27" s="1"/>
  <c r="J9" i="2"/>
  <c r="AA27" s="1"/>
  <c r="J9" i="3"/>
  <c r="AA27" s="1"/>
  <c r="J9" i="4"/>
  <c r="AA27" s="1"/>
  <c r="J9" i="7"/>
  <c r="AA27" s="1"/>
  <c r="J9" i="5"/>
  <c r="AA27" s="1"/>
  <c r="J9" i="6"/>
  <c r="AA27" s="1"/>
  <c r="J9" i="8"/>
  <c r="AA27" s="1"/>
  <c r="J9" i="21"/>
  <c r="AA27" s="1"/>
  <c r="J9" i="12"/>
  <c r="AA27" s="1"/>
  <c r="J9" i="13"/>
  <c r="AA27" s="1"/>
  <c r="J9" i="14"/>
  <c r="AA27" s="1"/>
  <c r="J9" i="36"/>
  <c r="AA27" s="1"/>
  <c r="J9" i="38"/>
  <c r="AA27" s="1"/>
  <c r="J9" i="27"/>
  <c r="AA27" s="1"/>
  <c r="J9" i="30"/>
  <c r="AA27" s="1"/>
  <c r="J9" i="31"/>
  <c r="AA27" s="1"/>
  <c r="J9" i="35"/>
  <c r="AA27" s="1"/>
  <c r="J9" i="20"/>
  <c r="AA27" s="1"/>
  <c r="J9" i="18"/>
  <c r="AA27" s="1"/>
  <c r="J9" i="24"/>
  <c r="AA27" s="1"/>
  <c r="J9" i="25"/>
  <c r="AA27" s="1"/>
  <c r="J9" i="39"/>
  <c r="AA27" s="1"/>
  <c r="J9" i="16"/>
  <c r="AA27" s="1"/>
  <c r="J9" i="17"/>
  <c r="AA27" s="1"/>
  <c r="J9" i="9"/>
  <c r="AA27" s="1"/>
  <c r="J9" i="19"/>
  <c r="AA27" s="1"/>
  <c r="J9" i="33"/>
  <c r="AA27" s="1"/>
  <c r="J9" i="15"/>
  <c r="AA27" s="1"/>
  <c r="J9" i="45"/>
  <c r="AA27" s="1"/>
  <c r="J9" i="46"/>
  <c r="AA27" s="1"/>
  <c r="D42" i="9"/>
  <c r="AA22" i="15" l="1"/>
  <c r="AA23"/>
  <c r="AA17"/>
  <c r="AA24"/>
  <c r="AA21"/>
  <c r="AA19"/>
  <c r="AA20"/>
  <c r="AA18"/>
  <c r="AA25"/>
  <c r="AA26"/>
  <c r="AA18" i="24"/>
  <c r="AA26"/>
  <c r="AA25"/>
  <c r="AA22"/>
  <c r="AA24"/>
  <c r="AA20"/>
  <c r="AA19"/>
  <c r="AA23"/>
  <c r="AA17"/>
  <c r="AA21"/>
  <c r="AA18" i="36"/>
  <c r="AA26"/>
  <c r="AA25"/>
  <c r="AA21"/>
  <c r="AA20"/>
  <c r="AA19"/>
  <c r="AA22"/>
  <c r="AA17"/>
  <c r="AA23"/>
  <c r="AA24"/>
  <c r="AA18" i="7"/>
  <c r="AA26"/>
  <c r="AA25"/>
  <c r="AA22"/>
  <c r="AA17"/>
  <c r="AA20"/>
  <c r="AA19"/>
  <c r="AA21"/>
  <c r="AA24"/>
  <c r="AA23"/>
  <c r="AA22" i="11"/>
  <c r="AA21"/>
  <c r="AA17"/>
  <c r="AA18"/>
  <c r="AA24"/>
  <c r="AA23"/>
  <c r="AA26"/>
  <c r="AA25"/>
  <c r="AA20"/>
  <c r="AA19"/>
  <c r="AA35" i="33"/>
  <c r="AA34"/>
  <c r="AA37"/>
  <c r="AA36"/>
  <c r="AA41"/>
  <c r="AA38"/>
  <c r="AA32"/>
  <c r="AA39"/>
  <c r="AA40"/>
  <c r="AA33"/>
  <c r="AA35" i="18"/>
  <c r="AA34"/>
  <c r="AA37"/>
  <c r="AA36"/>
  <c r="AA33"/>
  <c r="AA40"/>
  <c r="AA39"/>
  <c r="AA32"/>
  <c r="AA41"/>
  <c r="AA38"/>
  <c r="AA39" i="30"/>
  <c r="AA38"/>
  <c r="AA33"/>
  <c r="AA41"/>
  <c r="AA40"/>
  <c r="AA36"/>
  <c r="AA35"/>
  <c r="AA32"/>
  <c r="AA34"/>
  <c r="AA37"/>
  <c r="AA39" i="8"/>
  <c r="AA38"/>
  <c r="AA33"/>
  <c r="AA41"/>
  <c r="AA40"/>
  <c r="AA37"/>
  <c r="AA34"/>
  <c r="AA35"/>
  <c r="AA32"/>
  <c r="AA36"/>
  <c r="AA35" i="4"/>
  <c r="AA34"/>
  <c r="AA37"/>
  <c r="AA36"/>
  <c r="AA33"/>
  <c r="AA40"/>
  <c r="AA39"/>
  <c r="AA32"/>
  <c r="AA38"/>
  <c r="AA41"/>
  <c r="AA19" i="16"/>
  <c r="AA20"/>
  <c r="AA26"/>
  <c r="AA21"/>
  <c r="AA24"/>
  <c r="AA17"/>
  <c r="AA22"/>
  <c r="AA18"/>
  <c r="AA23"/>
  <c r="AA25"/>
  <c r="AA19" i="18"/>
  <c r="AA20"/>
  <c r="AA26"/>
  <c r="AA21"/>
  <c r="AA24"/>
  <c r="AA25"/>
  <c r="AA22"/>
  <c r="AA23"/>
  <c r="AA18"/>
  <c r="AA17"/>
  <c r="AA19" i="14"/>
  <c r="AA18"/>
  <c r="AA26"/>
  <c r="AA21"/>
  <c r="AA20"/>
  <c r="AA25"/>
  <c r="AA17"/>
  <c r="AA22"/>
  <c r="AA24"/>
  <c r="AA23"/>
  <c r="AA19" i="4"/>
  <c r="AA18"/>
  <c r="AA26"/>
  <c r="AA22"/>
  <c r="AA25"/>
  <c r="AA21"/>
  <c r="AA20"/>
  <c r="AA23"/>
  <c r="AA17"/>
  <c r="AA24"/>
  <c r="AA19" i="10"/>
  <c r="AA18"/>
  <c r="AA26"/>
  <c r="AA22"/>
  <c r="AA17"/>
  <c r="AA24"/>
  <c r="AA21"/>
  <c r="AA20"/>
  <c r="AA23"/>
  <c r="AA25"/>
  <c r="AA38" i="19"/>
  <c r="AA37"/>
  <c r="AA40"/>
  <c r="AA39"/>
  <c r="AA32"/>
  <c r="AA35"/>
  <c r="AA34"/>
  <c r="AA41"/>
  <c r="AA33"/>
  <c r="AA36"/>
  <c r="AA38" i="20"/>
  <c r="AA37"/>
  <c r="AA40"/>
  <c r="AA39"/>
  <c r="AA32"/>
  <c r="AA36"/>
  <c r="AA33"/>
  <c r="AA41"/>
  <c r="AA34"/>
  <c r="AA35"/>
  <c r="AA34" i="27"/>
  <c r="AA33"/>
  <c r="AA41"/>
  <c r="AA36"/>
  <c r="AA35"/>
  <c r="AA39"/>
  <c r="AA38"/>
  <c r="AA37"/>
  <c r="AA32"/>
  <c r="AA40"/>
  <c r="AA34" i="6"/>
  <c r="AA33"/>
  <c r="AA41"/>
  <c r="AA36"/>
  <c r="AA35"/>
  <c r="AA40"/>
  <c r="AA32"/>
  <c r="AA37"/>
  <c r="AA38"/>
  <c r="AA39"/>
  <c r="AA34" i="1"/>
  <c r="AA33"/>
  <c r="AA41"/>
  <c r="AA36"/>
  <c r="AA35"/>
  <c r="AA39"/>
  <c r="AA38"/>
  <c r="AA32"/>
  <c r="AA40"/>
  <c r="AA37"/>
  <c r="AA45" i="90"/>
  <c r="AA18" i="46"/>
  <c r="AA26"/>
  <c r="AA23"/>
  <c r="AA22"/>
  <c r="AA24"/>
  <c r="AA20"/>
  <c r="AA21"/>
  <c r="AA25"/>
  <c r="AA17"/>
  <c r="AA19"/>
  <c r="AA22" i="19"/>
  <c r="AA25"/>
  <c r="AA26"/>
  <c r="AA21"/>
  <c r="AA17"/>
  <c r="AA24"/>
  <c r="AA19"/>
  <c r="AA18"/>
  <c r="AA23"/>
  <c r="AA20"/>
  <c r="AA22" i="39"/>
  <c r="AA25"/>
  <c r="AA17"/>
  <c r="AA24"/>
  <c r="AA19"/>
  <c r="AA20"/>
  <c r="AA23"/>
  <c r="AA26"/>
  <c r="AA21"/>
  <c r="AA18"/>
  <c r="AA22" i="20"/>
  <c r="AA25"/>
  <c r="AA18"/>
  <c r="AA23"/>
  <c r="AA17"/>
  <c r="AA24"/>
  <c r="AA19"/>
  <c r="AA26"/>
  <c r="AA20"/>
  <c r="AA21"/>
  <c r="AA20" i="27"/>
  <c r="AA19"/>
  <c r="AA23"/>
  <c r="AA22"/>
  <c r="AA21"/>
  <c r="AA17"/>
  <c r="AA24"/>
  <c r="AA18"/>
  <c r="AA26"/>
  <c r="AA25"/>
  <c r="AA24" i="13"/>
  <c r="AA23"/>
  <c r="AA19"/>
  <c r="AA18"/>
  <c r="AA26"/>
  <c r="AA25"/>
  <c r="AA20"/>
  <c r="AA22"/>
  <c r="AA21"/>
  <c r="AA17"/>
  <c r="AA20" i="6"/>
  <c r="AA19"/>
  <c r="AA24"/>
  <c r="AA22"/>
  <c r="AA21"/>
  <c r="AA17"/>
  <c r="AA23"/>
  <c r="AA18"/>
  <c r="AA26"/>
  <c r="AA25"/>
  <c r="AA24" i="3"/>
  <c r="AA23"/>
  <c r="AA20"/>
  <c r="AA18"/>
  <c r="AA26"/>
  <c r="AA25"/>
  <c r="AA19"/>
  <c r="AA17"/>
  <c r="AA22"/>
  <c r="AA21"/>
  <c r="AA20" i="1"/>
  <c r="AA19"/>
  <c r="AA24"/>
  <c r="AA22"/>
  <c r="AA21"/>
  <c r="AA17"/>
  <c r="AA23"/>
  <c r="AA25"/>
  <c r="AA18"/>
  <c r="AA26"/>
  <c r="AA34" i="45"/>
  <c r="AA33"/>
  <c r="AA36"/>
  <c r="AA37"/>
  <c r="AA40"/>
  <c r="AA32"/>
  <c r="AA35"/>
  <c r="AA39"/>
  <c r="AA38"/>
  <c r="AA41"/>
  <c r="AA33" i="9"/>
  <c r="AA41"/>
  <c r="AA40"/>
  <c r="AA35"/>
  <c r="AA34"/>
  <c r="AA39"/>
  <c r="AA36"/>
  <c r="AA38"/>
  <c r="AA32"/>
  <c r="AA37"/>
  <c r="AA37" i="25"/>
  <c r="AA36"/>
  <c r="AA39"/>
  <c r="AA38"/>
  <c r="AA35"/>
  <c r="AA32"/>
  <c r="AA41"/>
  <c r="AA40"/>
  <c r="AA33"/>
  <c r="AA34"/>
  <c r="AA33" i="35"/>
  <c r="AA41"/>
  <c r="AA40"/>
  <c r="AA35"/>
  <c r="AA34"/>
  <c r="AA38"/>
  <c r="AA37"/>
  <c r="AA36"/>
  <c r="AA39"/>
  <c r="AA32"/>
  <c r="AA37" i="38"/>
  <c r="AA36"/>
  <c r="AA39"/>
  <c r="AA38"/>
  <c r="AA34"/>
  <c r="AA32"/>
  <c r="AA33"/>
  <c r="AA40"/>
  <c r="AA41"/>
  <c r="AA35"/>
  <c r="AA33" i="12"/>
  <c r="AA41"/>
  <c r="AA40"/>
  <c r="AA35"/>
  <c r="AA34"/>
  <c r="AA39"/>
  <c r="AA36"/>
  <c r="AA37"/>
  <c r="AA38"/>
  <c r="AA32"/>
  <c r="AA37" i="5"/>
  <c r="AA36"/>
  <c r="AA39"/>
  <c r="AA38"/>
  <c r="AA35"/>
  <c r="AA32"/>
  <c r="AA41"/>
  <c r="AA33"/>
  <c r="AA34"/>
  <c r="AA40"/>
  <c r="AA33" i="2"/>
  <c r="AA41"/>
  <c r="AA40"/>
  <c r="AA35"/>
  <c r="AA34"/>
  <c r="AA38"/>
  <c r="AA37"/>
  <c r="AA36"/>
  <c r="AA32"/>
  <c r="AA39"/>
  <c r="AA37" i="34"/>
  <c r="AA36"/>
  <c r="AA39"/>
  <c r="AA38"/>
  <c r="AA34"/>
  <c r="AA32"/>
  <c r="AA33"/>
  <c r="AA40"/>
  <c r="AA35"/>
  <c r="AA41"/>
  <c r="AA18" i="17"/>
  <c r="AA26"/>
  <c r="AA25"/>
  <c r="AA20"/>
  <c r="AA19"/>
  <c r="AA24"/>
  <c r="AA21"/>
  <c r="AA22"/>
  <c r="AA23"/>
  <c r="AA17"/>
  <c r="AA18" i="31"/>
  <c r="AA26"/>
  <c r="AA25"/>
  <c r="AA20"/>
  <c r="AA19"/>
  <c r="AA17"/>
  <c r="AA23"/>
  <c r="AA24"/>
  <c r="AA22"/>
  <c r="AA21"/>
  <c r="AA22" i="21"/>
  <c r="AA21"/>
  <c r="AA17"/>
  <c r="AA26"/>
  <c r="AA24"/>
  <c r="AA23"/>
  <c r="AA18"/>
  <c r="AA25"/>
  <c r="AA19"/>
  <c r="AA20"/>
  <c r="AA18" i="43"/>
  <c r="AA26"/>
  <c r="AA25"/>
  <c r="AA22"/>
  <c r="AA20"/>
  <c r="AA19"/>
  <c r="AA21"/>
  <c r="AA17"/>
  <c r="AA24"/>
  <c r="AA23"/>
  <c r="AA39" i="16"/>
  <c r="AA38"/>
  <c r="AA33"/>
  <c r="AA41"/>
  <c r="AA40"/>
  <c r="AA37"/>
  <c r="AA34"/>
  <c r="AA35"/>
  <c r="AA32"/>
  <c r="AA36"/>
  <c r="AA35" i="14"/>
  <c r="AA34"/>
  <c r="AA37"/>
  <c r="AA36"/>
  <c r="AA41"/>
  <c r="AA38"/>
  <c r="AA32"/>
  <c r="AA40"/>
  <c r="AA33"/>
  <c r="AA39"/>
  <c r="AA39" i="10"/>
  <c r="AA38"/>
  <c r="AA33"/>
  <c r="AA41"/>
  <c r="AA40"/>
  <c r="AA36"/>
  <c r="AA35"/>
  <c r="AA34"/>
  <c r="AA32"/>
  <c r="AA37"/>
  <c r="AA19" i="33"/>
  <c r="AA20"/>
  <c r="AA26"/>
  <c r="AA21"/>
  <c r="AA24"/>
  <c r="AA25"/>
  <c r="AA17"/>
  <c r="AA18"/>
  <c r="AA22"/>
  <c r="AA23"/>
  <c r="AA19" i="30"/>
  <c r="AA18"/>
  <c r="AA26"/>
  <c r="AA21"/>
  <c r="AA20"/>
  <c r="AA17"/>
  <c r="AA24"/>
  <c r="AA25"/>
  <c r="AA22"/>
  <c r="AA23"/>
  <c r="AA19" i="8"/>
  <c r="AA18"/>
  <c r="AA21"/>
  <c r="AA20"/>
  <c r="AA17"/>
  <c r="AA24"/>
  <c r="AA22"/>
  <c r="AA23"/>
  <c r="AA26"/>
  <c r="AA25"/>
  <c r="AA36" i="46"/>
  <c r="AA39"/>
  <c r="AA40"/>
  <c r="AA33"/>
  <c r="AA41"/>
  <c r="AA38"/>
  <c r="AA35"/>
  <c r="AA34"/>
  <c r="AA37"/>
  <c r="AA32"/>
  <c r="AA34" i="39"/>
  <c r="AA33"/>
  <c r="AA41"/>
  <c r="AA36"/>
  <c r="AA35"/>
  <c r="AA40"/>
  <c r="AA32"/>
  <c r="AA37"/>
  <c r="AA38"/>
  <c r="AA39"/>
  <c r="AA38" i="13"/>
  <c r="AA37"/>
  <c r="AA40"/>
  <c r="AA39"/>
  <c r="AA32"/>
  <c r="AA35"/>
  <c r="AA34"/>
  <c r="AA41"/>
  <c r="AA33"/>
  <c r="AA36"/>
  <c r="AA38" i="3"/>
  <c r="AA37"/>
  <c r="AA40"/>
  <c r="AA39"/>
  <c r="AA32"/>
  <c r="AA36"/>
  <c r="AA33"/>
  <c r="AA34"/>
  <c r="AA41"/>
  <c r="AA35"/>
  <c r="AA23" i="45"/>
  <c r="AA26"/>
  <c r="AA17"/>
  <c r="AA25"/>
  <c r="AA20"/>
  <c r="AA22"/>
  <c r="AA18"/>
  <c r="AA19"/>
  <c r="AA24"/>
  <c r="AA21"/>
  <c r="AA23" i="9"/>
  <c r="AA26"/>
  <c r="AA17"/>
  <c r="AA25"/>
  <c r="AA20"/>
  <c r="AA21"/>
  <c r="AA22"/>
  <c r="AA19"/>
  <c r="AA18"/>
  <c r="AA24"/>
  <c r="AA23" i="25"/>
  <c r="AA26"/>
  <c r="AA17"/>
  <c r="AA25"/>
  <c r="AA20"/>
  <c r="AA22"/>
  <c r="AA21"/>
  <c r="AA19"/>
  <c r="AA24"/>
  <c r="AA18"/>
  <c r="AA23" i="35"/>
  <c r="AA22"/>
  <c r="AA17"/>
  <c r="AA25"/>
  <c r="AA24"/>
  <c r="AA21"/>
  <c r="AA18"/>
  <c r="AA20"/>
  <c r="AA19"/>
  <c r="AA26"/>
  <c r="AA23" i="38"/>
  <c r="AA22"/>
  <c r="AA17"/>
  <c r="AA25"/>
  <c r="AA24"/>
  <c r="AA20"/>
  <c r="AA19"/>
  <c r="AA26"/>
  <c r="AA21"/>
  <c r="AA18"/>
  <c r="AA23" i="12"/>
  <c r="AA22"/>
  <c r="AA17"/>
  <c r="AA25"/>
  <c r="AA24"/>
  <c r="AA21"/>
  <c r="AA20"/>
  <c r="AA19"/>
  <c r="AA18"/>
  <c r="AA26"/>
  <c r="AA17" i="5"/>
  <c r="AA23"/>
  <c r="AA22"/>
  <c r="AA19"/>
  <c r="AA26"/>
  <c r="AA20"/>
  <c r="AA25"/>
  <c r="AA24"/>
  <c r="AA18"/>
  <c r="AA21"/>
  <c r="AA23" i="2"/>
  <c r="AA22"/>
  <c r="AA18"/>
  <c r="AA21"/>
  <c r="AA17"/>
  <c r="AA25"/>
  <c r="AA24"/>
  <c r="AA19"/>
  <c r="AA26"/>
  <c r="AA20"/>
  <c r="AA23" i="34"/>
  <c r="AA22"/>
  <c r="AA18"/>
  <c r="AA20"/>
  <c r="AA17"/>
  <c r="AA25"/>
  <c r="AA24"/>
  <c r="AA19"/>
  <c r="AA26"/>
  <c r="AA21"/>
  <c r="AA33" i="15"/>
  <c r="AA41"/>
  <c r="AA32"/>
  <c r="AA36"/>
  <c r="AA35"/>
  <c r="AA34"/>
  <c r="AA39"/>
  <c r="AA38"/>
  <c r="AA37"/>
  <c r="AA40"/>
  <c r="AA36" i="17"/>
  <c r="AA35"/>
  <c r="AA38"/>
  <c r="AA37"/>
  <c r="AA33"/>
  <c r="AA39"/>
  <c r="AA40"/>
  <c r="AA32"/>
  <c r="AA34"/>
  <c r="AA41"/>
  <c r="AA40" i="24"/>
  <c r="AA39"/>
  <c r="AA32"/>
  <c r="AA34"/>
  <c r="AA33"/>
  <c r="AA41"/>
  <c r="AA38"/>
  <c r="AA35"/>
  <c r="AA36"/>
  <c r="AA37"/>
  <c r="AA36" i="31"/>
  <c r="AA35"/>
  <c r="AA38"/>
  <c r="AA37"/>
  <c r="AA34"/>
  <c r="AA41"/>
  <c r="AA40"/>
  <c r="AA32"/>
  <c r="AA33"/>
  <c r="AA39"/>
  <c r="AA40" i="36"/>
  <c r="AA39"/>
  <c r="AA32"/>
  <c r="AA34"/>
  <c r="AA33"/>
  <c r="AA41"/>
  <c r="AA37"/>
  <c r="AA36"/>
  <c r="AA35"/>
  <c r="AA38"/>
  <c r="AA36" i="21"/>
  <c r="AA35"/>
  <c r="AA38"/>
  <c r="AA37"/>
  <c r="AA33"/>
  <c r="AA39"/>
  <c r="AA34"/>
  <c r="AA40"/>
  <c r="AA32"/>
  <c r="AA41"/>
  <c r="AA40" i="7"/>
  <c r="AA39"/>
  <c r="AA32"/>
  <c r="AA34"/>
  <c r="AA33"/>
  <c r="AA41"/>
  <c r="AA38"/>
  <c r="AA35"/>
  <c r="AA37"/>
  <c r="AA36"/>
  <c r="AA36" i="11"/>
  <c r="AA35"/>
  <c r="AA38"/>
  <c r="AA37"/>
  <c r="AA34"/>
  <c r="AA41"/>
  <c r="AA40"/>
  <c r="AA32"/>
  <c r="AA39"/>
  <c r="AA33"/>
  <c r="AA40" i="43"/>
  <c r="AA39"/>
  <c r="AA34"/>
  <c r="AA33"/>
  <c r="AA41"/>
  <c r="AA37"/>
  <c r="AA36"/>
  <c r="AA35"/>
  <c r="AA32"/>
  <c r="AA38"/>
  <c r="AA45" i="91"/>
  <c r="AA45" i="51"/>
  <c r="I25" i="34"/>
  <c r="I41" i="45"/>
  <c r="I41" i="15"/>
  <c r="I41" i="33"/>
  <c r="I41" i="19"/>
  <c r="I41" i="9"/>
  <c r="I41" i="17"/>
  <c r="I41" i="16"/>
  <c r="I41" i="39"/>
  <c r="I41" i="25"/>
  <c r="I41" i="24"/>
  <c r="I41" i="18"/>
  <c r="I41" i="20"/>
  <c r="I41" i="35"/>
  <c r="I41" i="31"/>
  <c r="I41" i="30"/>
  <c r="I41" i="27"/>
  <c r="I41" i="38"/>
  <c r="I41" i="36"/>
  <c r="I41" i="14"/>
  <c r="I41" i="13"/>
  <c r="I41" i="12"/>
  <c r="I41" i="21"/>
  <c r="I41" i="8"/>
  <c r="I41" i="6"/>
  <c r="I41" i="5"/>
  <c r="I41" i="7"/>
  <c r="I41" i="4"/>
  <c r="I41" i="3"/>
  <c r="I41" i="2"/>
  <c r="I41" i="11"/>
  <c r="I41" i="10"/>
  <c r="I41" i="1"/>
  <c r="I41" i="34"/>
  <c r="I41" i="43"/>
  <c r="I41" i="46"/>
  <c r="I40" i="45"/>
  <c r="I40" i="15"/>
  <c r="I40" i="33"/>
  <c r="I40" i="19"/>
  <c r="I40" i="9"/>
  <c r="I40" i="17"/>
  <c r="I40" i="16"/>
  <c r="I40" i="39"/>
  <c r="I40" i="25"/>
  <c r="I40" i="24"/>
  <c r="I40" i="18"/>
  <c r="I40" i="20"/>
  <c r="I40" i="35"/>
  <c r="I40" i="31"/>
  <c r="I40" i="30"/>
  <c r="I40" i="27"/>
  <c r="I40" i="38"/>
  <c r="I40" i="36"/>
  <c r="I40" i="14"/>
  <c r="I40" i="13"/>
  <c r="I40" i="12"/>
  <c r="I40" i="21"/>
  <c r="I40" i="8"/>
  <c r="I40" i="6"/>
  <c r="I40" i="5"/>
  <c r="I40" i="7"/>
  <c r="I40" i="4"/>
  <c r="I40" i="3"/>
  <c r="I40" i="2"/>
  <c r="I40" i="11"/>
  <c r="I40" i="10"/>
  <c r="I40" i="1"/>
  <c r="I40" i="34"/>
  <c r="I40" i="43"/>
  <c r="I40" i="46"/>
  <c r="I39" i="45"/>
  <c r="I39" i="15"/>
  <c r="I39" i="33"/>
  <c r="I39" i="19"/>
  <c r="I39" i="9"/>
  <c r="I39" i="17"/>
  <c r="I39" i="16"/>
  <c r="I39" i="39"/>
  <c r="I39" i="25"/>
  <c r="I39" i="24"/>
  <c r="I39" i="18"/>
  <c r="I39" i="20"/>
  <c r="I39" i="35"/>
  <c r="I39" i="31"/>
  <c r="I39" i="30"/>
  <c r="I39" i="27"/>
  <c r="I39" i="38"/>
  <c r="I39" i="36"/>
  <c r="I39" i="14"/>
  <c r="I39" i="13"/>
  <c r="I39" i="12"/>
  <c r="I39" i="21"/>
  <c r="I39" i="8"/>
  <c r="I39" i="6"/>
  <c r="I39" i="5"/>
  <c r="I39" i="7"/>
  <c r="I39" i="4"/>
  <c r="I39" i="3"/>
  <c r="I39" i="2"/>
  <c r="I39" i="11"/>
  <c r="I39" i="10"/>
  <c r="I39" i="1"/>
  <c r="I39" i="34"/>
  <c r="I39" i="43"/>
  <c r="I39" i="46"/>
  <c r="I38" i="45"/>
  <c r="I38" i="15"/>
  <c r="I38" i="33"/>
  <c r="I38" i="19"/>
  <c r="I38" i="9"/>
  <c r="I38" i="17"/>
  <c r="I38" i="16"/>
  <c r="I38" i="39"/>
  <c r="I38" i="25"/>
  <c r="I38" i="24"/>
  <c r="I38" i="18"/>
  <c r="I38" i="20"/>
  <c r="I38" i="35"/>
  <c r="I38" i="31"/>
  <c r="I38" i="30"/>
  <c r="I38" i="27"/>
  <c r="I38" i="38"/>
  <c r="I38" i="36"/>
  <c r="I38" i="14"/>
  <c r="I38" i="13"/>
  <c r="I38" i="12"/>
  <c r="I38" i="21"/>
  <c r="I38" i="8"/>
  <c r="I38" i="6"/>
  <c r="I38" i="5"/>
  <c r="I38" i="7"/>
  <c r="I38" i="4"/>
  <c r="I38" i="3"/>
  <c r="I38" i="2"/>
  <c r="I38" i="11"/>
  <c r="I38" i="10"/>
  <c r="I38" i="1"/>
  <c r="I38" i="34"/>
  <c r="I38" i="43"/>
  <c r="I38" i="46"/>
  <c r="I37" i="45"/>
  <c r="I37" i="15"/>
  <c r="I37" i="33"/>
  <c r="I37" i="19"/>
  <c r="I37" i="9"/>
  <c r="I37" i="17"/>
  <c r="I37" i="16"/>
  <c r="I37" i="39"/>
  <c r="I37" i="25"/>
  <c r="I37" i="24"/>
  <c r="I37" i="18"/>
  <c r="I37" i="20"/>
  <c r="I37" i="35"/>
  <c r="I37" i="31"/>
  <c r="I37" i="30"/>
  <c r="I37" i="27"/>
  <c r="I37" i="38"/>
  <c r="I37" i="36"/>
  <c r="I37" i="14"/>
  <c r="I37" i="13"/>
  <c r="I37" i="12"/>
  <c r="I37" i="21"/>
  <c r="I37" i="8"/>
  <c r="I37" i="6"/>
  <c r="I37" i="5"/>
  <c r="I37" i="7"/>
  <c r="I37" i="4"/>
  <c r="I37" i="3"/>
  <c r="I37" i="2"/>
  <c r="I37" i="11"/>
  <c r="I37" i="10"/>
  <c r="I37" i="1"/>
  <c r="I37" i="34"/>
  <c r="I37" i="43"/>
  <c r="I37" i="46"/>
  <c r="I36" i="45"/>
  <c r="I36" i="15"/>
  <c r="I36" i="33"/>
  <c r="I36" i="19"/>
  <c r="I36" i="9"/>
  <c r="I36" i="17"/>
  <c r="I36" i="16"/>
  <c r="I36" i="39"/>
  <c r="I36" i="25"/>
  <c r="I36" i="24"/>
  <c r="I36" i="18"/>
  <c r="I36" i="20"/>
  <c r="I36" i="35"/>
  <c r="I36" i="31"/>
  <c r="I36" i="30"/>
  <c r="I36" i="27"/>
  <c r="I36" i="38"/>
  <c r="I36" i="36"/>
  <c r="I36" i="14"/>
  <c r="I36" i="13"/>
  <c r="I36" i="12"/>
  <c r="I36" i="21"/>
  <c r="I36" i="8"/>
  <c r="I36" i="6"/>
  <c r="I36" i="5"/>
  <c r="I36" i="7"/>
  <c r="I36" i="4"/>
  <c r="I36" i="3"/>
  <c r="I36" i="2"/>
  <c r="I36" i="11"/>
  <c r="I36" i="10"/>
  <c r="I36" i="1"/>
  <c r="I36" i="34"/>
  <c r="I36" i="43"/>
  <c r="I36" i="46"/>
  <c r="I35" i="45"/>
  <c r="I35" i="15"/>
  <c r="I35" i="33"/>
  <c r="I35" i="19"/>
  <c r="I35" i="9"/>
  <c r="I35" i="17"/>
  <c r="I35" i="16"/>
  <c r="I35" i="39"/>
  <c r="I35" i="25"/>
  <c r="I35" i="24"/>
  <c r="I35" i="18"/>
  <c r="I35" i="20"/>
  <c r="I35" i="35"/>
  <c r="I35" i="31"/>
  <c r="I35" i="30"/>
  <c r="I35" i="27"/>
  <c r="I35" i="38"/>
  <c r="I35" i="36"/>
  <c r="I35" i="14"/>
  <c r="I35" i="13"/>
  <c r="I35" i="12"/>
  <c r="I35" i="21"/>
  <c r="I35" i="8"/>
  <c r="I35" i="6"/>
  <c r="I35" i="5"/>
  <c r="I35" i="7"/>
  <c r="I35" i="4"/>
  <c r="I35" i="3"/>
  <c r="I35" i="2"/>
  <c r="I35" i="11"/>
  <c r="I35" i="10"/>
  <c r="I35" i="1"/>
  <c r="I35" i="34"/>
  <c r="I35" i="43"/>
  <c r="I35" i="46"/>
  <c r="I34" i="45"/>
  <c r="I34" i="15"/>
  <c r="I34" i="33"/>
  <c r="I34" i="19"/>
  <c r="I34" i="9"/>
  <c r="I34" i="17"/>
  <c r="I34" i="16"/>
  <c r="I34" i="39"/>
  <c r="I34" i="25"/>
  <c r="I34" i="24"/>
  <c r="I34" i="18"/>
  <c r="I34" i="20"/>
  <c r="I34" i="35"/>
  <c r="I34" i="31"/>
  <c r="I34" i="30"/>
  <c r="I34" i="27"/>
  <c r="I34" i="38"/>
  <c r="I34" i="36"/>
  <c r="I34" i="14"/>
  <c r="I34" i="13"/>
  <c r="I34" i="12"/>
  <c r="I34" i="21"/>
  <c r="I34" i="8"/>
  <c r="I34" i="6"/>
  <c r="I34" i="5"/>
  <c r="I34" i="7"/>
  <c r="I34" i="4"/>
  <c r="I34" i="3"/>
  <c r="I34" i="2"/>
  <c r="I34" i="11"/>
  <c r="I34" i="10"/>
  <c r="I34" i="1"/>
  <c r="I34" i="34"/>
  <c r="I34" i="43"/>
  <c r="I34" i="46"/>
  <c r="I33" i="45"/>
  <c r="I33" i="15"/>
  <c r="I33" i="33"/>
  <c r="I33" i="19"/>
  <c r="I33" i="9"/>
  <c r="I33" i="17"/>
  <c r="I33" i="16"/>
  <c r="I33" i="39"/>
  <c r="I33" i="25"/>
  <c r="I33" i="24"/>
  <c r="I33" i="18"/>
  <c r="I33" i="20"/>
  <c r="I33" i="35"/>
  <c r="I33" i="31"/>
  <c r="I33" i="30"/>
  <c r="I33" i="27"/>
  <c r="I33" i="38"/>
  <c r="I33" i="36"/>
  <c r="I33" i="14"/>
  <c r="I33" i="13"/>
  <c r="I33" i="12"/>
  <c r="I33" i="21"/>
  <c r="I33" i="8"/>
  <c r="I33" i="6"/>
  <c r="I33" i="5"/>
  <c r="I33" i="7"/>
  <c r="I33" i="4"/>
  <c r="I33" i="3"/>
  <c r="I33" i="2"/>
  <c r="I33" i="11"/>
  <c r="I33" i="10"/>
  <c r="I33" i="1"/>
  <c r="I33" i="34"/>
  <c r="I33" i="43"/>
  <c r="I33" i="46"/>
  <c r="I32" i="45"/>
  <c r="I32" i="15"/>
  <c r="I32" i="33"/>
  <c r="I32" i="19"/>
  <c r="I32" i="9"/>
  <c r="I32" i="17"/>
  <c r="I32" i="16"/>
  <c r="I32" i="39"/>
  <c r="I32" i="25"/>
  <c r="I32" i="24"/>
  <c r="I32" i="18"/>
  <c r="I32" i="20"/>
  <c r="I32" i="35"/>
  <c r="I32" i="31"/>
  <c r="I32" i="30"/>
  <c r="I32" i="27"/>
  <c r="I32" i="38"/>
  <c r="I32" i="36"/>
  <c r="I32" i="14"/>
  <c r="I32" i="13"/>
  <c r="I32" i="12"/>
  <c r="I32" i="21"/>
  <c r="I32" i="8"/>
  <c r="I32" i="6"/>
  <c r="I32" i="5"/>
  <c r="I32" i="7"/>
  <c r="I32" i="4"/>
  <c r="I32" i="3"/>
  <c r="I32" i="2"/>
  <c r="I32" i="11"/>
  <c r="I32" i="10"/>
  <c r="I32" i="1"/>
  <c r="I32" i="34"/>
  <c r="I32" i="43"/>
  <c r="I32" i="46"/>
  <c r="I26" i="45"/>
  <c r="I26" i="15"/>
  <c r="I26" i="33"/>
  <c r="I26" i="19"/>
  <c r="I26" i="9"/>
  <c r="I26" i="17"/>
  <c r="I26" i="16"/>
  <c r="I26" i="39"/>
  <c r="I26" i="25"/>
  <c r="I26" i="24"/>
  <c r="I26" i="18"/>
  <c r="I26" i="20"/>
  <c r="I26" i="35"/>
  <c r="I26" i="31"/>
  <c r="I26" i="30"/>
  <c r="I26" i="27"/>
  <c r="I26" i="38"/>
  <c r="I26" i="36"/>
  <c r="I26" i="14"/>
  <c r="I26" i="13"/>
  <c r="I26" i="12"/>
  <c r="I26" i="21"/>
  <c r="I26" i="8"/>
  <c r="I26" i="6"/>
  <c r="I26" i="5"/>
  <c r="I26" i="7"/>
  <c r="I26" i="4"/>
  <c r="I26" i="3"/>
  <c r="I26" i="2"/>
  <c r="I26" i="11"/>
  <c r="I26" i="10"/>
  <c r="I26" i="1"/>
  <c r="I26" i="34"/>
  <c r="I26" i="43"/>
  <c r="I25" i="45"/>
  <c r="I25" i="15"/>
  <c r="I25" i="33"/>
  <c r="I25" i="19"/>
  <c r="I25" i="9"/>
  <c r="I25" i="17"/>
  <c r="I25" i="16"/>
  <c r="I25" i="39"/>
  <c r="I25" i="25"/>
  <c r="I25" i="24"/>
  <c r="I25" i="18"/>
  <c r="I25" i="20"/>
  <c r="I25" i="35"/>
  <c r="I25" i="31"/>
  <c r="I25" i="30"/>
  <c r="I25" i="27"/>
  <c r="I25" i="38"/>
  <c r="I25" i="36"/>
  <c r="I25" i="14"/>
  <c r="I25" i="13"/>
  <c r="I25" i="12"/>
  <c r="I25" i="21"/>
  <c r="I25" i="8"/>
  <c r="I25" i="6"/>
  <c r="I25" i="5"/>
  <c r="I25" i="7"/>
  <c r="I25" i="4"/>
  <c r="I25" i="3"/>
  <c r="I25" i="2"/>
  <c r="I25" i="11"/>
  <c r="I25" i="10"/>
  <c r="I25" i="1"/>
  <c r="I25" i="43"/>
  <c r="I24" i="45"/>
  <c r="I24" i="15"/>
  <c r="I24" i="33"/>
  <c r="I24" i="19"/>
  <c r="I24" i="9"/>
  <c r="I24" i="17"/>
  <c r="I24" i="16"/>
  <c r="I24" i="39"/>
  <c r="I24" i="25"/>
  <c r="I24" i="24"/>
  <c r="I24" i="18"/>
  <c r="I24" i="20"/>
  <c r="I24" i="35"/>
  <c r="I24" i="31"/>
  <c r="I24" i="30"/>
  <c r="I24" i="27"/>
  <c r="I24" i="38"/>
  <c r="I24" i="36"/>
  <c r="I24" i="14"/>
  <c r="I24" i="13"/>
  <c r="I24" i="12"/>
  <c r="I24" i="21"/>
  <c r="I24" i="8"/>
  <c r="I24" i="6"/>
  <c r="I24" i="5"/>
  <c r="I24" i="7"/>
  <c r="I24" i="4"/>
  <c r="I24" i="3"/>
  <c r="I24" i="2"/>
  <c r="I24" i="11"/>
  <c r="I24" i="10"/>
  <c r="I24" i="1"/>
  <c r="I24" i="34"/>
  <c r="I24" i="43"/>
  <c r="I23" i="45"/>
  <c r="I23" i="15"/>
  <c r="I23" i="33"/>
  <c r="I23" i="19"/>
  <c r="I23" i="9"/>
  <c r="I23" i="17"/>
  <c r="I23" i="16"/>
  <c r="I23" i="39"/>
  <c r="I23" i="25"/>
  <c r="I23" i="24"/>
  <c r="I23" i="18"/>
  <c r="I23" i="20"/>
  <c r="I23" i="35"/>
  <c r="I23" i="31"/>
  <c r="I23" i="30"/>
  <c r="I23" i="27"/>
  <c r="I23" i="38"/>
  <c r="I23" i="36"/>
  <c r="I23" i="14"/>
  <c r="I23" i="13"/>
  <c r="I23" i="12"/>
  <c r="I23" i="21"/>
  <c r="I23" i="8"/>
  <c r="I23" i="6"/>
  <c r="I23" i="5"/>
  <c r="I23" i="7"/>
  <c r="I23" i="4"/>
  <c r="I23" i="3"/>
  <c r="I23" i="2"/>
  <c r="I23" i="11"/>
  <c r="I23" i="10"/>
  <c r="I23" i="1"/>
  <c r="I23" i="34"/>
  <c r="I23" i="43"/>
  <c r="I22" i="45"/>
  <c r="I22" i="15"/>
  <c r="I22" i="33"/>
  <c r="I22" i="19"/>
  <c r="I22" i="9"/>
  <c r="I22" i="17"/>
  <c r="I22" i="16"/>
  <c r="I22" i="39"/>
  <c r="I22" i="25"/>
  <c r="I22" i="24"/>
  <c r="I22" i="18"/>
  <c r="I22" i="20"/>
  <c r="I22" i="35"/>
  <c r="I22" i="31"/>
  <c r="I22" i="30"/>
  <c r="I22" i="27"/>
  <c r="I22" i="38"/>
  <c r="I22" i="36"/>
  <c r="I22" i="14"/>
  <c r="I22" i="13"/>
  <c r="I22" i="12"/>
  <c r="I22" i="21"/>
  <c r="I22" i="8"/>
  <c r="I22" i="6"/>
  <c r="I22" i="5"/>
  <c r="I22" i="7"/>
  <c r="I22" i="4"/>
  <c r="I22" i="3"/>
  <c r="I22" i="2"/>
  <c r="I22" i="11"/>
  <c r="I22" i="10"/>
  <c r="I22" i="1"/>
  <c r="I22" i="34"/>
  <c r="I22" i="43"/>
  <c r="I21" i="45"/>
  <c r="I21" i="15"/>
  <c r="I21" i="33"/>
  <c r="I21" i="19"/>
  <c r="I21" i="9"/>
  <c r="I21" i="17"/>
  <c r="I21" i="16"/>
  <c r="I21" i="39"/>
  <c r="I21" i="25"/>
  <c r="I21" i="24"/>
  <c r="I21" i="18"/>
  <c r="I21" i="20"/>
  <c r="I21" i="35"/>
  <c r="I21" i="31"/>
  <c r="I21" i="30"/>
  <c r="I21" i="27"/>
  <c r="I21" i="38"/>
  <c r="I21" i="36"/>
  <c r="I21" i="14"/>
  <c r="I21" i="13"/>
  <c r="I21" i="12"/>
  <c r="I21" i="21"/>
  <c r="I21" i="8"/>
  <c r="I21" i="6"/>
  <c r="I21" i="5"/>
  <c r="I21" i="7"/>
  <c r="I21" i="4"/>
  <c r="I21" i="3"/>
  <c r="I21" i="2"/>
  <c r="I21" i="11"/>
  <c r="I21" i="10"/>
  <c r="I21" i="1"/>
  <c r="I21" i="34"/>
  <c r="I21" i="43"/>
  <c r="I20" i="45"/>
  <c r="I20" i="15"/>
  <c r="I20" i="33"/>
  <c r="I20" i="19"/>
  <c r="I20" i="9"/>
  <c r="I20" i="17"/>
  <c r="I20" i="16"/>
  <c r="I20" i="39"/>
  <c r="I20" i="25"/>
  <c r="I20" i="24"/>
  <c r="I20" i="18"/>
  <c r="I20" i="20"/>
  <c r="I20" i="35"/>
  <c r="I20" i="31"/>
  <c r="I20" i="30"/>
  <c r="I20" i="27"/>
  <c r="I20" i="38"/>
  <c r="I20" i="36"/>
  <c r="I20" i="14"/>
  <c r="I20" i="13"/>
  <c r="I20" i="12"/>
  <c r="I20" i="21"/>
  <c r="I20" i="8"/>
  <c r="I20" i="6"/>
  <c r="I20" i="5"/>
  <c r="I20" i="7"/>
  <c r="I20" i="4"/>
  <c r="I20" i="3"/>
  <c r="I20" i="2"/>
  <c r="I20" i="11"/>
  <c r="I20" i="10"/>
  <c r="I20" i="1"/>
  <c r="I20" i="34"/>
  <c r="I20" i="43"/>
  <c r="I19" i="45"/>
  <c r="I19" i="15"/>
  <c r="I19" i="33"/>
  <c r="I19" i="19"/>
  <c r="I19" i="9"/>
  <c r="I19" i="17"/>
  <c r="I19" i="16"/>
  <c r="I19" i="39"/>
  <c r="I19" i="25"/>
  <c r="I19" i="24"/>
  <c r="I19" i="18"/>
  <c r="I19" i="20"/>
  <c r="I19" i="35"/>
  <c r="I19" i="31"/>
  <c r="I19" i="30"/>
  <c r="I19" i="27"/>
  <c r="I19" i="38"/>
  <c r="I19" i="36"/>
  <c r="I19" i="14"/>
  <c r="I19" i="13"/>
  <c r="I19" i="12"/>
  <c r="I19" i="21"/>
  <c r="I19" i="8"/>
  <c r="I19" i="6"/>
  <c r="I19" i="5"/>
  <c r="I19" i="7"/>
  <c r="I19" i="4"/>
  <c r="I19" i="3"/>
  <c r="I19" i="2"/>
  <c r="I19" i="11"/>
  <c r="I19" i="10"/>
  <c r="I19" i="1"/>
  <c r="I19" i="34"/>
  <c r="I19" i="43"/>
  <c r="I18" i="45"/>
  <c r="I18" i="15"/>
  <c r="I18" i="33"/>
  <c r="I18" i="19"/>
  <c r="I18" i="9"/>
  <c r="I18" i="17"/>
  <c r="I18" i="16"/>
  <c r="I18" i="39"/>
  <c r="I18" i="25"/>
  <c r="I18" i="24"/>
  <c r="I18" i="18"/>
  <c r="I18" i="20"/>
  <c r="I18" i="35"/>
  <c r="I18" i="31"/>
  <c r="I18" i="30"/>
  <c r="I18" i="27"/>
  <c r="I18" i="38"/>
  <c r="I18" i="36"/>
  <c r="I18" i="14"/>
  <c r="I18" i="13"/>
  <c r="I18" i="12"/>
  <c r="I18" i="21"/>
  <c r="I18" i="8"/>
  <c r="I18" i="6"/>
  <c r="I18" i="5"/>
  <c r="I18" i="7"/>
  <c r="I18" i="4"/>
  <c r="I18" i="3"/>
  <c r="I18" i="2"/>
  <c r="I18" i="11"/>
  <c r="I18" i="10"/>
  <c r="I18" i="1"/>
  <c r="I18" i="34"/>
  <c r="I18" i="43"/>
  <c r="I17" i="45"/>
  <c r="I17" i="15"/>
  <c r="I17" i="33"/>
  <c r="I17" i="19"/>
  <c r="I17" i="9"/>
  <c r="I17" i="17"/>
  <c r="I17" i="16"/>
  <c r="I17" i="39"/>
  <c r="I17" i="25"/>
  <c r="I17" i="24"/>
  <c r="I17" i="18"/>
  <c r="I17" i="20"/>
  <c r="I17" i="35"/>
  <c r="I17" i="31"/>
  <c r="I17" i="30"/>
  <c r="I17" i="27"/>
  <c r="I17" i="38"/>
  <c r="I17" i="36"/>
  <c r="I17" i="14"/>
  <c r="I17" i="13"/>
  <c r="I17" i="12"/>
  <c r="I17" i="21"/>
  <c r="I17" i="8"/>
  <c r="I17" i="6"/>
  <c r="I17" i="5"/>
  <c r="I17" i="7"/>
  <c r="I17" i="4"/>
  <c r="I17" i="3"/>
  <c r="I17" i="2"/>
  <c r="I17" i="11"/>
  <c r="I17" i="10"/>
  <c r="I17" i="1"/>
  <c r="I17" i="34"/>
  <c r="I17" i="43"/>
  <c r="I18" i="46"/>
  <c r="I19"/>
  <c r="I20"/>
  <c r="I21"/>
  <c r="I22"/>
  <c r="I23"/>
  <c r="I24"/>
  <c r="I25"/>
  <c r="I26"/>
  <c r="I17"/>
  <c r="P9" i="48"/>
  <c r="G49" i="45"/>
  <c r="D43"/>
  <c r="D28"/>
  <c r="G49" i="15"/>
  <c r="D43"/>
  <c r="D28"/>
  <c r="G49" i="33"/>
  <c r="D43"/>
  <c r="D28"/>
  <c r="G49" i="19"/>
  <c r="D28"/>
  <c r="D43"/>
  <c r="G49" i="9"/>
  <c r="D43"/>
  <c r="D28"/>
  <c r="G49" i="17"/>
  <c r="D43"/>
  <c r="D28"/>
  <c r="G49" i="16"/>
  <c r="D43"/>
  <c r="D28"/>
  <c r="G49" i="39"/>
  <c r="D43"/>
  <c r="D28"/>
  <c r="G49" i="25"/>
  <c r="D43"/>
  <c r="D28"/>
  <c r="G49" i="24"/>
  <c r="D43"/>
  <c r="D28"/>
  <c r="G49" i="18"/>
  <c r="D43"/>
  <c r="D28"/>
  <c r="G49" i="20"/>
  <c r="D43"/>
  <c r="D28"/>
  <c r="G49" i="35"/>
  <c r="D43"/>
  <c r="D28"/>
  <c r="G49" i="31"/>
  <c r="D43"/>
  <c r="D28"/>
  <c r="G49" i="30"/>
  <c r="D43"/>
  <c r="D28"/>
  <c r="G49" i="27"/>
  <c r="D43"/>
  <c r="D28"/>
  <c r="G49" i="38"/>
  <c r="D43"/>
  <c r="D28"/>
  <c r="G49" i="36"/>
  <c r="D43"/>
  <c r="D28"/>
  <c r="G49" i="14"/>
  <c r="D43"/>
  <c r="D28"/>
  <c r="G49" i="13"/>
  <c r="D43"/>
  <c r="D28"/>
  <c r="G49" i="12"/>
  <c r="D43"/>
  <c r="D28"/>
  <c r="D43" i="21"/>
  <c r="D28"/>
  <c r="D43" i="8"/>
  <c r="D28"/>
  <c r="D43" i="6"/>
  <c r="D28"/>
  <c r="D43" i="5"/>
  <c r="D28"/>
  <c r="D43" i="7"/>
  <c r="D28"/>
  <c r="D43" i="4"/>
  <c r="D28"/>
  <c r="D43" i="3"/>
  <c r="D28"/>
  <c r="D43" i="2"/>
  <c r="D28"/>
  <c r="D43" i="11"/>
  <c r="D28"/>
  <c r="G49" i="21"/>
  <c r="G49" i="8"/>
  <c r="G49" i="6"/>
  <c r="G49" i="5"/>
  <c r="G49" i="7"/>
  <c r="G49" i="4"/>
  <c r="K11"/>
  <c r="G49" i="3"/>
  <c r="G49" i="2"/>
  <c r="G49" i="11"/>
  <c r="G49" i="10"/>
  <c r="D43"/>
  <c r="D28"/>
  <c r="G49" i="1"/>
  <c r="D43"/>
  <c r="D28"/>
  <c r="G49" i="34"/>
  <c r="G49" i="43"/>
  <c r="D43"/>
  <c r="D43" i="34"/>
  <c r="D28"/>
  <c r="G49" i="46"/>
  <c r="D28" i="43"/>
  <c r="D43" i="46"/>
  <c r="D28"/>
  <c r="K14" i="45"/>
  <c r="K13"/>
  <c r="K12"/>
  <c r="K11"/>
  <c r="K14" i="15"/>
  <c r="K13"/>
  <c r="K12"/>
  <c r="K11"/>
  <c r="K14" i="33"/>
  <c r="K13"/>
  <c r="K12"/>
  <c r="K11"/>
  <c r="K14" i="19"/>
  <c r="K13"/>
  <c r="K12"/>
  <c r="K11"/>
  <c r="K14" i="9"/>
  <c r="K13"/>
  <c r="K12"/>
  <c r="K11"/>
  <c r="K14" i="17"/>
  <c r="K13"/>
  <c r="K12"/>
  <c r="K11"/>
  <c r="K14" i="16"/>
  <c r="K13"/>
  <c r="K12"/>
  <c r="K11"/>
  <c r="K14" i="39"/>
  <c r="K13"/>
  <c r="K12"/>
  <c r="K11"/>
  <c r="K14" i="25"/>
  <c r="K13"/>
  <c r="K12"/>
  <c r="K11"/>
  <c r="K14" i="24"/>
  <c r="K13"/>
  <c r="K12"/>
  <c r="K11"/>
  <c r="K14" i="18"/>
  <c r="K13"/>
  <c r="K12"/>
  <c r="K11"/>
  <c r="K14" i="20"/>
  <c r="K13"/>
  <c r="K12"/>
  <c r="K11"/>
  <c r="K14" i="35"/>
  <c r="K13"/>
  <c r="K12"/>
  <c r="K11"/>
  <c r="K14" i="31"/>
  <c r="K13"/>
  <c r="K12"/>
  <c r="K11"/>
  <c r="K14" i="30"/>
  <c r="K13"/>
  <c r="K12"/>
  <c r="K11"/>
  <c r="K14" i="27"/>
  <c r="K13"/>
  <c r="K12"/>
  <c r="K11"/>
  <c r="K14" i="38"/>
  <c r="K13"/>
  <c r="K12"/>
  <c r="K11"/>
  <c r="K14" i="36"/>
  <c r="K13"/>
  <c r="K12"/>
  <c r="K11"/>
  <c r="K14" i="14"/>
  <c r="K13"/>
  <c r="K12"/>
  <c r="K11"/>
  <c r="K14" i="13"/>
  <c r="K13"/>
  <c r="K12"/>
  <c r="K11"/>
  <c r="K14" i="12"/>
  <c r="K13"/>
  <c r="K12"/>
  <c r="K11"/>
  <c r="K14" i="21"/>
  <c r="K13"/>
  <c r="K12"/>
  <c r="K11"/>
  <c r="K14" i="8"/>
  <c r="K13"/>
  <c r="K12"/>
  <c r="K11"/>
  <c r="K14" i="6"/>
  <c r="K13"/>
  <c r="K12"/>
  <c r="K11"/>
  <c r="K14" i="5"/>
  <c r="K13"/>
  <c r="K12"/>
  <c r="K11"/>
  <c r="K14" i="7"/>
  <c r="K13"/>
  <c r="K12"/>
  <c r="K11"/>
  <c r="K14" i="4"/>
  <c r="K13"/>
  <c r="K12"/>
  <c r="K14" i="3"/>
  <c r="K13"/>
  <c r="K12"/>
  <c r="K11"/>
  <c r="K14" i="2"/>
  <c r="K13"/>
  <c r="K12"/>
  <c r="K11"/>
  <c r="K14" i="11"/>
  <c r="K13"/>
  <c r="K12"/>
  <c r="K11"/>
  <c r="K14" i="10"/>
  <c r="K13"/>
  <c r="K12"/>
  <c r="K11"/>
  <c r="K14" i="1"/>
  <c r="K13"/>
  <c r="K12"/>
  <c r="K11"/>
  <c r="K14" i="34"/>
  <c r="K13"/>
  <c r="K12"/>
  <c r="K11"/>
  <c r="K14" i="43"/>
  <c r="K13"/>
  <c r="K12"/>
  <c r="K11"/>
  <c r="K14" i="46"/>
  <c r="K13"/>
  <c r="K12"/>
  <c r="K11"/>
  <c r="D42"/>
  <c r="D27"/>
  <c r="I27" l="1"/>
  <c r="I46" s="1"/>
  <c r="I42"/>
  <c r="I47" s="1"/>
  <c r="D42" i="45"/>
  <c r="I42"/>
  <c r="I47" s="1"/>
  <c r="D27"/>
  <c r="D42" i="43"/>
  <c r="D27"/>
  <c r="D47" i="45" l="1"/>
  <c r="D46" i="46"/>
  <c r="D47"/>
  <c r="I27" i="45"/>
  <c r="I46" s="1"/>
  <c r="I42" i="43"/>
  <c r="I27"/>
  <c r="D42" i="16"/>
  <c r="D27" i="39"/>
  <c r="I27" i="25"/>
  <c r="I46" s="1"/>
  <c r="D42" i="24"/>
  <c r="D27"/>
  <c r="D42" i="20"/>
  <c r="D27"/>
  <c r="D42" i="35"/>
  <c r="D27"/>
  <c r="D27" i="25"/>
  <c r="D27" i="18"/>
  <c r="I27" i="39"/>
  <c r="I46" s="1"/>
  <c r="I42" i="3"/>
  <c r="I47" s="1"/>
  <c r="I42" i="1"/>
  <c r="I47" s="1"/>
  <c r="AA45" i="46" l="1"/>
  <c r="D47" i="43"/>
  <c r="I47"/>
  <c r="D46"/>
  <c r="I46"/>
  <c r="D46" i="45"/>
  <c r="AA45" s="1"/>
  <c r="D46" i="39"/>
  <c r="D46" i="25"/>
  <c r="D47" i="3"/>
  <c r="D47" i="1"/>
  <c r="I42" i="5"/>
  <c r="I47" s="1"/>
  <c r="I42" i="24"/>
  <c r="I47" s="1"/>
  <c r="I42" i="19"/>
  <c r="I47" s="1"/>
  <c r="I42" i="16"/>
  <c r="I47" s="1"/>
  <c r="I27" i="24"/>
  <c r="I46" s="1"/>
  <c r="I27" i="20"/>
  <c r="I46" s="1"/>
  <c r="I42"/>
  <c r="I47" s="1"/>
  <c r="I27" i="35"/>
  <c r="I46" s="1"/>
  <c r="I42"/>
  <c r="I47" s="1"/>
  <c r="I42" i="39"/>
  <c r="I47" s="1"/>
  <c r="D42"/>
  <c r="I42" i="38"/>
  <c r="I47" s="1"/>
  <c r="D42"/>
  <c r="I27"/>
  <c r="I46" s="1"/>
  <c r="D27"/>
  <c r="D42" i="36"/>
  <c r="I42"/>
  <c r="I47" s="1"/>
  <c r="I27"/>
  <c r="I46" s="1"/>
  <c r="D27"/>
  <c r="I42" i="13"/>
  <c r="I47" s="1"/>
  <c r="D42"/>
  <c r="AA45" i="43" l="1"/>
  <c r="D46" i="24"/>
  <c r="D46" i="20"/>
  <c r="D46" i="35"/>
  <c r="D46" i="38"/>
  <c r="D46" i="36"/>
  <c r="D47" i="38"/>
  <c r="D47" i="39"/>
  <c r="AA45" s="1"/>
  <c r="D47" i="24"/>
  <c r="D47" i="36"/>
  <c r="D47" i="35"/>
  <c r="D47" i="20"/>
  <c r="D47" i="19"/>
  <c r="D47" i="5"/>
  <c r="D47" i="13"/>
  <c r="D47" i="16"/>
  <c r="I42" i="34"/>
  <c r="I47" s="1"/>
  <c r="D42"/>
  <c r="I27"/>
  <c r="I46" s="1"/>
  <c r="D27"/>
  <c r="I42" i="33"/>
  <c r="I47" s="1"/>
  <c r="D42"/>
  <c r="I27"/>
  <c r="I46" s="1"/>
  <c r="D27"/>
  <c r="I42" i="31"/>
  <c r="I47" s="1"/>
  <c r="D42"/>
  <c r="I27"/>
  <c r="I46" s="1"/>
  <c r="D27"/>
  <c r="I42" i="30"/>
  <c r="I47" s="1"/>
  <c r="D42"/>
  <c r="I27"/>
  <c r="I46" s="1"/>
  <c r="D27"/>
  <c r="I42" i="27"/>
  <c r="I47" s="1"/>
  <c r="D42"/>
  <c r="I27"/>
  <c r="I46" s="1"/>
  <c r="D27"/>
  <c r="I42" i="25"/>
  <c r="I47" s="1"/>
  <c r="D42"/>
  <c r="I42" i="18"/>
  <c r="I47" s="1"/>
  <c r="I42" i="21"/>
  <c r="I47" s="1"/>
  <c r="D42"/>
  <c r="I27"/>
  <c r="I46" s="1"/>
  <c r="D27"/>
  <c r="I27" i="19"/>
  <c r="I46" s="1"/>
  <c r="D27"/>
  <c r="D42"/>
  <c r="AA45" i="20" l="1"/>
  <c r="AA45" i="24"/>
  <c r="AA45" i="35"/>
  <c r="AA45" i="38"/>
  <c r="AA45" i="36"/>
  <c r="D46" i="33"/>
  <c r="D46" i="19"/>
  <c r="AA45" s="1"/>
  <c r="D46" i="31"/>
  <c r="D46" i="30"/>
  <c r="D46" i="27"/>
  <c r="D46" i="21"/>
  <c r="D46" i="34"/>
  <c r="D47" i="18"/>
  <c r="D47" i="25"/>
  <c r="AA45" s="1"/>
  <c r="D47" i="27"/>
  <c r="D47" i="30"/>
  <c r="D47" i="31"/>
  <c r="D47" i="33"/>
  <c r="D47" i="34"/>
  <c r="D47" i="21"/>
  <c r="D42" i="18"/>
  <c r="I27"/>
  <c r="I46" s="1"/>
  <c r="I42" i="17"/>
  <c r="I47" s="1"/>
  <c r="D42"/>
  <c r="I27"/>
  <c r="I46" s="1"/>
  <c r="D27"/>
  <c r="I27" i="16"/>
  <c r="I46" s="1"/>
  <c r="D27"/>
  <c r="I42" i="15"/>
  <c r="I47" s="1"/>
  <c r="D42"/>
  <c r="I27"/>
  <c r="I46" s="1"/>
  <c r="D27"/>
  <c r="I42" i="14"/>
  <c r="I47" s="1"/>
  <c r="D42"/>
  <c r="I27"/>
  <c r="I46" s="1"/>
  <c r="D27"/>
  <c r="I27" i="13"/>
  <c r="I46" s="1"/>
  <c r="D27"/>
  <c r="D42" i="12"/>
  <c r="I42"/>
  <c r="I47" s="1"/>
  <c r="I27"/>
  <c r="I46" s="1"/>
  <c r="D27"/>
  <c r="I42" i="11"/>
  <c r="I47" s="1"/>
  <c r="D42"/>
  <c r="I27"/>
  <c r="I46" s="1"/>
  <c r="D27"/>
  <c r="I42" i="10"/>
  <c r="I47" s="1"/>
  <c r="D42"/>
  <c r="I27"/>
  <c r="I46" s="1"/>
  <c r="D27"/>
  <c r="I42" i="9"/>
  <c r="I47" s="1"/>
  <c r="I27"/>
  <c r="I46" s="1"/>
  <c r="D27"/>
  <c r="I42" i="8"/>
  <c r="I47" s="1"/>
  <c r="D42"/>
  <c r="I27"/>
  <c r="I46" s="1"/>
  <c r="D27"/>
  <c r="I42" i="7"/>
  <c r="I47" s="1"/>
  <c r="D42"/>
  <c r="I27"/>
  <c r="I46" s="1"/>
  <c r="D27"/>
  <c r="I42" i="6"/>
  <c r="I47" s="1"/>
  <c r="I27"/>
  <c r="I46" s="1"/>
  <c r="D42"/>
  <c r="D27"/>
  <c r="I27" i="5"/>
  <c r="I46" s="1"/>
  <c r="D42"/>
  <c r="D27"/>
  <c r="I42" i="4"/>
  <c r="I47" s="1"/>
  <c r="D42"/>
  <c r="I27"/>
  <c r="I46" s="1"/>
  <c r="D27"/>
  <c r="D42" i="3"/>
  <c r="I27"/>
  <c r="I46" s="1"/>
  <c r="D27"/>
  <c r="I42" i="2"/>
  <c r="I47" s="1"/>
  <c r="D42"/>
  <c r="I27"/>
  <c r="I46" s="1"/>
  <c r="D27"/>
  <c r="D27" i="1"/>
  <c r="I27"/>
  <c r="I46" s="1"/>
  <c r="D42"/>
  <c r="AA45" i="21" l="1"/>
  <c r="AA45" i="33"/>
  <c r="AA45" i="31"/>
  <c r="AA45" i="30"/>
  <c r="AA45" i="27"/>
  <c r="AA45" i="34"/>
  <c r="D46" i="15"/>
  <c r="D46" i="9"/>
  <c r="D46" i="17"/>
  <c r="D46" i="16"/>
  <c r="AA45" s="1"/>
  <c r="D46" i="18"/>
  <c r="AA45" s="1"/>
  <c r="D46" i="14"/>
  <c r="D46" i="13"/>
  <c r="AA45" s="1"/>
  <c r="D46" i="12"/>
  <c r="D46" i="8"/>
  <c r="D46" i="6"/>
  <c r="D46" i="5"/>
  <c r="AA45" s="1"/>
  <c r="D46" i="7"/>
  <c r="D46" i="4"/>
  <c r="D46" i="3"/>
  <c r="AA45" s="1"/>
  <c r="D46" i="2"/>
  <c r="D46" i="11"/>
  <c r="D46" i="10"/>
  <c r="D46" i="1"/>
  <c r="AA45" s="1"/>
  <c r="D47" i="7"/>
  <c r="D47" i="12"/>
  <c r="D47" i="4"/>
  <c r="D47" i="9"/>
  <c r="D47" i="10"/>
  <c r="D47" i="11"/>
  <c r="D47" i="14"/>
  <c r="D47" i="15"/>
  <c r="D47" i="17"/>
  <c r="D47" i="2"/>
  <c r="D47" i="6"/>
  <c r="D47" i="8"/>
  <c r="AA45" i="15" l="1"/>
  <c r="AA45" i="9"/>
  <c r="AA45" i="17"/>
  <c r="AA45" i="14"/>
  <c r="AA45" i="12"/>
  <c r="AA45" i="8"/>
  <c r="AA45" i="6"/>
  <c r="AA45" i="7"/>
  <c r="AA45" i="4"/>
  <c r="AA45" i="2"/>
  <c r="AA45" i="11"/>
  <c r="AA45" i="10"/>
</calcChain>
</file>

<file path=xl/sharedStrings.xml><?xml version="1.0" encoding="utf-8"?>
<sst xmlns="http://schemas.openxmlformats.org/spreadsheetml/2006/main" count="2657" uniqueCount="72">
  <si>
    <t>Дозатор</t>
  </si>
  <si>
    <t>Заводской номер</t>
  </si>
  <si>
    <t>Характеристики дозатора</t>
  </si>
  <si>
    <t>Количество каналов</t>
  </si>
  <si>
    <t>Диапазон, мкл</t>
  </si>
  <si>
    <t>Объем, мкл</t>
  </si>
  <si>
    <t>±2,0</t>
  </si>
  <si>
    <t xml:space="preserve">Дата проверки </t>
  </si>
  <si>
    <t>Весы (заводской номер)</t>
  </si>
  <si>
    <t>Температура проведения измерения</t>
  </si>
  <si>
    <t>Относительная влажность</t>
  </si>
  <si>
    <t>Номер измерения</t>
  </si>
  <si>
    <r>
      <t>Масса, мг, М</t>
    </r>
    <r>
      <rPr>
        <sz val="8"/>
        <color indexed="8"/>
        <rFont val="Times New Roman"/>
        <family val="1"/>
        <charset val="204"/>
      </rPr>
      <t>i</t>
    </r>
  </si>
  <si>
    <r>
      <t>Объем, мкл, V</t>
    </r>
    <r>
      <rPr>
        <sz val="10"/>
        <color indexed="8"/>
        <rFont val="Times New Roman"/>
        <family val="1"/>
        <charset val="204"/>
      </rPr>
      <t>i</t>
    </r>
  </si>
  <si>
    <t>среднее</t>
  </si>
  <si>
    <t>Исполнитель</t>
  </si>
  <si>
    <t>Данные полученные в результате калибровки</t>
  </si>
  <si>
    <t>Заключение</t>
  </si>
  <si>
    <t>Соответствует</t>
  </si>
  <si>
    <t>ДПАОП-1-0,5-10</t>
  </si>
  <si>
    <t>ВМ79145</t>
  </si>
  <si>
    <t>Axypet</t>
  </si>
  <si>
    <t>±1,6</t>
  </si>
  <si>
    <t>±0,6</t>
  </si>
  <si>
    <t>±2,5</t>
  </si>
  <si>
    <t>Sartorius proline</t>
  </si>
  <si>
    <t>ДПОП-1-0,5-5</t>
  </si>
  <si>
    <t>ДПМПц-8-5-50</t>
  </si>
  <si>
    <t>±5,0</t>
  </si>
  <si>
    <t>ДПОПц-1-5-50</t>
  </si>
  <si>
    <t>ВК05901</t>
  </si>
  <si>
    <t>ВР46649</t>
  </si>
  <si>
    <t>Ф-01-РИ СМК ОК 6.4.3-03-2021</t>
  </si>
  <si>
    <t>ЛИСТ ПРОВЕРКИ МЕТРОЛОГИЧЕСКИХ ХАРАКТЕРИСТИК ПИПЕТКИ (ДОЗАТОРА)</t>
  </si>
  <si>
    <t xml:space="preserve">"Блэк" ДПОП-1-1000-10000 </t>
  </si>
  <si>
    <t>±1,0</t>
  </si>
  <si>
    <t>ВМ79147</t>
  </si>
  <si>
    <t>ДПОПц-1-100-1000</t>
  </si>
  <si>
    <t>BN85411</t>
  </si>
  <si>
    <t>±1,5</t>
  </si>
  <si>
    <t>ДПОПц-1-10-5000</t>
  </si>
  <si>
    <t>±8,0</t>
  </si>
  <si>
    <r>
      <t>Масса, г, М</t>
    </r>
    <r>
      <rPr>
        <sz val="8"/>
        <color indexed="8"/>
        <rFont val="Times New Roman"/>
        <family val="1"/>
        <charset val="204"/>
      </rPr>
      <t>i</t>
    </r>
  </si>
  <si>
    <t>Ф-01-РИ СМК ОК 6.4.2-03-2021</t>
  </si>
  <si>
    <t>±3,0</t>
  </si>
  <si>
    <t>ВК23221</t>
  </si>
  <si>
    <t>ВР54974</t>
  </si>
  <si>
    <t>ЛИСТ ПРОВЕРКИ МЕТРОЛОГИЧЕСКИХ ХАРАКТЕРИСТИК ПИПЕТКИ /ДОЗАТОРА</t>
  </si>
  <si>
    <t>ВК23216</t>
  </si>
  <si>
    <t>добавили в декабре 2022г.</t>
  </si>
  <si>
    <t>ВК23220</t>
  </si>
  <si>
    <t>ВК23219</t>
  </si>
  <si>
    <t>Коэффициент Z</t>
  </si>
  <si>
    <t>Атм. давление в мм рт.ст.</t>
  </si>
  <si>
    <t>Атм. давление в кПа</t>
  </si>
  <si>
    <t>Точность δ, %</t>
  </si>
  <si>
    <t>Воспр-ть σ,  %</t>
  </si>
  <si>
    <t>Воспр-ть σ, %</t>
  </si>
  <si>
    <t>Ф.И.О.                                             Подпись</t>
  </si>
  <si>
    <t>ЭКРОС-ОП-1-5-50-А</t>
  </si>
  <si>
    <t>RI834108</t>
  </si>
  <si>
    <t>RI834099</t>
  </si>
  <si>
    <t>Sartorius proline plus</t>
  </si>
  <si>
    <t>RI834126</t>
  </si>
  <si>
    <t>RI834119</t>
  </si>
  <si>
    <t>RI834086</t>
  </si>
  <si>
    <t>RI834079</t>
  </si>
  <si>
    <t>RI834125</t>
  </si>
  <si>
    <t>RI834105</t>
  </si>
  <si>
    <t>Пупкин В.В.</t>
  </si>
  <si>
    <t>ВР-300S № 181024</t>
  </si>
  <si>
    <t>18.10.2024г.</t>
  </si>
</sst>
</file>

<file path=xl/styles.xml><?xml version="1.0" encoding="utf-8"?>
<styleSheet xmlns="http://schemas.openxmlformats.org/spreadsheetml/2006/main">
  <numFmts count="2">
    <numFmt numFmtId="164" formatCode="0.0000"/>
    <numFmt numFmtId="165" formatCode="0.0"/>
  </numFmts>
  <fonts count="18">
    <font>
      <sz val="11"/>
      <color theme="1"/>
      <name val="Calibri"/>
      <family val="2"/>
      <scheme val="minor"/>
    </font>
    <font>
      <b/>
      <sz val="10"/>
      <color indexed="8"/>
      <name val="Times New Roman"/>
      <family val="1"/>
      <charset val="204"/>
    </font>
    <font>
      <sz val="12"/>
      <color indexed="8"/>
      <name val="Times New Roman"/>
      <family val="1"/>
      <charset val="204"/>
    </font>
    <font>
      <sz val="11"/>
      <color indexed="8"/>
      <name val="Times New Roman"/>
      <family val="1"/>
      <charset val="204"/>
    </font>
    <font>
      <sz val="11"/>
      <name val="Times New Roman"/>
      <family val="1"/>
      <charset val="204"/>
    </font>
    <font>
      <sz val="9"/>
      <color indexed="8"/>
      <name val="Times New Roman"/>
      <family val="1"/>
      <charset val="204"/>
    </font>
    <font>
      <sz val="8"/>
      <color indexed="8"/>
      <name val="Times New Roman"/>
      <family val="1"/>
      <charset val="204"/>
    </font>
    <font>
      <sz val="10"/>
      <color indexed="8"/>
      <name val="Times New Roman"/>
      <family val="1"/>
      <charset val="204"/>
    </font>
    <font>
      <b/>
      <sz val="9"/>
      <color theme="1"/>
      <name val="Times New Roman"/>
      <family val="1"/>
      <charset val="204"/>
    </font>
    <font>
      <b/>
      <sz val="10"/>
      <color theme="1"/>
      <name val="Times New Roman"/>
      <family val="1"/>
      <charset val="204"/>
    </font>
    <font>
      <b/>
      <sz val="9"/>
      <color indexed="8"/>
      <name val="Times New Roman"/>
      <family val="1"/>
      <charset val="204"/>
    </font>
    <font>
      <sz val="8"/>
      <color rgb="FF000000"/>
      <name val="Times New Roman"/>
      <family val="1"/>
      <charset val="204"/>
    </font>
    <font>
      <sz val="11"/>
      <color rgb="FFFF0000"/>
      <name val="Calibri"/>
      <family val="2"/>
      <charset val="204"/>
      <scheme val="minor"/>
    </font>
    <font>
      <sz val="11"/>
      <color rgb="FF000000"/>
      <name val="Times New Roman"/>
      <family val="1"/>
      <charset val="204"/>
    </font>
    <font>
      <sz val="11"/>
      <color theme="0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1"/>
      <color rgb="FF000000"/>
      <name val="Arial Black"/>
      <family val="2"/>
      <charset val="204"/>
    </font>
    <font>
      <b/>
      <sz val="11"/>
      <color theme="1"/>
      <name val="Calibri"/>
      <family val="2"/>
      <charset val="204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FF"/>
        <bgColor rgb="FF000000"/>
      </patternFill>
    </fill>
    <fill>
      <patternFill patternType="solid">
        <fgColor theme="0"/>
        <bgColor indexed="64"/>
      </patternFill>
    </fill>
    <fill>
      <patternFill patternType="solid">
        <fgColor rgb="FF92D050"/>
        <bgColor indexed="64"/>
      </patternFill>
    </fill>
  </fills>
  <borders count="12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1">
    <xf numFmtId="0" fontId="0" fillId="0" borderId="0"/>
  </cellStyleXfs>
  <cellXfs count="152">
    <xf numFmtId="0" fontId="0" fillId="0" borderId="0" xfId="0"/>
    <xf numFmtId="0" fontId="3" fillId="0" borderId="0" xfId="0" applyFont="1"/>
    <xf numFmtId="164" fontId="0" fillId="0" borderId="0" xfId="0" applyNumberFormat="1"/>
    <xf numFmtId="2" fontId="0" fillId="0" borderId="0" xfId="0" applyNumberFormat="1"/>
    <xf numFmtId="0" fontId="3" fillId="0" borderId="0" xfId="0" applyFont="1"/>
    <xf numFmtId="0" fontId="3" fillId="0" borderId="0" xfId="0" applyFont="1"/>
    <xf numFmtId="0" fontId="8" fillId="0" borderId="0" xfId="0" applyFont="1" applyAlignment="1">
      <alignment horizontal="left"/>
    </xf>
    <xf numFmtId="0" fontId="1" fillId="0" borderId="0" xfId="0" applyFont="1" applyAlignment="1"/>
    <xf numFmtId="0" fontId="0" fillId="0" borderId="0" xfId="0" applyBorder="1"/>
    <xf numFmtId="0" fontId="3" fillId="0" borderId="0" xfId="0" applyFont="1"/>
    <xf numFmtId="0" fontId="12" fillId="0" borderId="0" xfId="0" applyFont="1"/>
    <xf numFmtId="0" fontId="3" fillId="0" borderId="0" xfId="0" applyFont="1"/>
    <xf numFmtId="0" fontId="3" fillId="0" borderId="0" xfId="0" applyFont="1"/>
    <xf numFmtId="0" fontId="3" fillId="0" borderId="0" xfId="0" applyFont="1"/>
    <xf numFmtId="0" fontId="3" fillId="0" borderId="0" xfId="0" applyFont="1" applyAlignment="1"/>
    <xf numFmtId="14" fontId="3" fillId="0" borderId="0" xfId="0" applyNumberFormat="1" applyFont="1" applyBorder="1" applyAlignment="1">
      <alignment vertical="top"/>
    </xf>
    <xf numFmtId="0" fontId="3" fillId="0" borderId="0" xfId="0" applyFont="1" applyBorder="1" applyAlignment="1"/>
    <xf numFmtId="0" fontId="3" fillId="0" borderId="10" xfId="0" applyFont="1" applyBorder="1" applyAlignment="1">
      <alignment horizontal="center"/>
    </xf>
    <xf numFmtId="2" fontId="0" fillId="0" borderId="0" xfId="0" applyNumberFormat="1"/>
    <xf numFmtId="0" fontId="3" fillId="0" borderId="10" xfId="0" applyFont="1" applyBorder="1" applyAlignment="1">
      <alignment horizontal="center"/>
    </xf>
    <xf numFmtId="0" fontId="0" fillId="0" borderId="4" xfId="0" applyBorder="1"/>
    <xf numFmtId="0" fontId="0" fillId="0" borderId="3" xfId="0" applyBorder="1"/>
    <xf numFmtId="0" fontId="0" fillId="0" borderId="5" xfId="0" applyBorder="1"/>
    <xf numFmtId="0" fontId="3" fillId="0" borderId="1" xfId="0" applyFont="1" applyBorder="1" applyAlignment="1"/>
    <xf numFmtId="0" fontId="6" fillId="0" borderId="0" xfId="0" applyFont="1" applyBorder="1" applyAlignment="1">
      <alignment horizontal="center"/>
    </xf>
    <xf numFmtId="0" fontId="3" fillId="0" borderId="0" xfId="0" applyFont="1"/>
    <xf numFmtId="0" fontId="0" fillId="0" borderId="0" xfId="0" applyAlignment="1">
      <alignment horizontal="right"/>
    </xf>
    <xf numFmtId="0" fontId="3" fillId="0" borderId="4" xfId="0" applyFont="1" applyBorder="1" applyAlignment="1"/>
    <xf numFmtId="0" fontId="15" fillId="0" borderId="0" xfId="0" applyFont="1"/>
    <xf numFmtId="164" fontId="15" fillId="0" borderId="0" xfId="0" applyNumberFormat="1" applyFont="1"/>
    <xf numFmtId="0" fontId="3" fillId="0" borderId="5" xfId="0" applyFont="1" applyBorder="1" applyAlignment="1"/>
    <xf numFmtId="0" fontId="3" fillId="0" borderId="4" xfId="0" applyFont="1" applyBorder="1" applyAlignment="1">
      <alignment wrapText="1"/>
    </xf>
    <xf numFmtId="0" fontId="3" fillId="0" borderId="5" xfId="0" applyFont="1" applyBorder="1" applyAlignment="1">
      <alignment wrapText="1"/>
    </xf>
    <xf numFmtId="165" fontId="3" fillId="0" borderId="4" xfId="0" applyNumberFormat="1" applyFont="1" applyBorder="1" applyAlignment="1"/>
    <xf numFmtId="165" fontId="3" fillId="0" borderId="5" xfId="0" applyNumberFormat="1" applyFont="1" applyBorder="1" applyAlignment="1"/>
    <xf numFmtId="0" fontId="3" fillId="0" borderId="0" xfId="0" applyFont="1" applyBorder="1" applyAlignment="1">
      <alignment wrapText="1"/>
    </xf>
    <xf numFmtId="165" fontId="3" fillId="0" borderId="0" xfId="0" applyNumberFormat="1" applyFont="1" applyBorder="1" applyAlignment="1"/>
    <xf numFmtId="0" fontId="0" fillId="0" borderId="11" xfId="0" applyBorder="1"/>
    <xf numFmtId="0" fontId="15" fillId="0" borderId="0" xfId="0" applyFont="1" applyAlignment="1"/>
    <xf numFmtId="0" fontId="8" fillId="0" borderId="0" xfId="0" applyFont="1" applyAlignment="1">
      <alignment vertical="top"/>
    </xf>
    <xf numFmtId="0" fontId="9" fillId="0" borderId="0" xfId="0" applyFont="1" applyAlignment="1"/>
    <xf numFmtId="0" fontId="10" fillId="0" borderId="0" xfId="0" applyFont="1" applyAlignment="1"/>
    <xf numFmtId="0" fontId="5" fillId="0" borderId="2" xfId="0" applyFont="1" applyBorder="1" applyAlignment="1">
      <alignment vertical="top"/>
    </xf>
    <xf numFmtId="0" fontId="0" fillId="0" borderId="0" xfId="0" applyAlignment="1"/>
    <xf numFmtId="0" fontId="2" fillId="0" borderId="0" xfId="0" applyFont="1" applyBorder="1" applyAlignment="1"/>
    <xf numFmtId="0" fontId="0" fillId="0" borderId="0" xfId="0" applyBorder="1" applyAlignment="1"/>
    <xf numFmtId="0" fontId="5" fillId="0" borderId="0" xfId="0" applyFont="1" applyBorder="1" applyAlignment="1">
      <alignment vertical="top"/>
    </xf>
    <xf numFmtId="0" fontId="15" fillId="0" borderId="11" xfId="0" applyFont="1" applyBorder="1"/>
    <xf numFmtId="0" fontId="6" fillId="0" borderId="0" xfId="0" applyFont="1" applyBorder="1" applyAlignment="1"/>
    <xf numFmtId="0" fontId="11" fillId="0" borderId="0" xfId="0" applyFont="1" applyBorder="1" applyAlignment="1"/>
    <xf numFmtId="0" fontId="11" fillId="0" borderId="0" xfId="0" applyFont="1" applyBorder="1" applyAlignment="1">
      <alignment horizontal="center"/>
    </xf>
    <xf numFmtId="0" fontId="15" fillId="0" borderId="0" xfId="0" applyFont="1" applyBorder="1" applyAlignment="1"/>
    <xf numFmtId="0" fontId="3" fillId="0" borderId="2" xfId="0" applyFont="1" applyBorder="1" applyAlignment="1"/>
    <xf numFmtId="0" fontId="3" fillId="0" borderId="0" xfId="0" applyFont="1" applyBorder="1" applyAlignment="1">
      <alignment horizontal="left"/>
    </xf>
    <xf numFmtId="0" fontId="3" fillId="0" borderId="7" xfId="0" applyFont="1" applyBorder="1" applyAlignment="1"/>
    <xf numFmtId="0" fontId="15" fillId="0" borderId="0" xfId="0" applyFont="1" applyBorder="1"/>
    <xf numFmtId="0" fontId="3" fillId="0" borderId="0" xfId="0" applyFont="1"/>
    <xf numFmtId="0" fontId="3" fillId="0" borderId="10" xfId="0" applyFont="1" applyBorder="1" applyAlignment="1">
      <alignment horizontal="center"/>
    </xf>
    <xf numFmtId="0" fontId="3" fillId="0" borderId="10" xfId="0" applyFont="1" applyBorder="1" applyAlignment="1">
      <alignment horizontal="center" wrapText="1"/>
    </xf>
    <xf numFmtId="165" fontId="3" fillId="0" borderId="10" xfId="0" applyNumberFormat="1" applyFont="1" applyBorder="1" applyAlignment="1">
      <alignment horizontal="center"/>
    </xf>
    <xf numFmtId="0" fontId="3" fillId="0" borderId="10" xfId="0" applyFont="1" applyBorder="1" applyAlignment="1">
      <alignment horizontal="center"/>
    </xf>
    <xf numFmtId="0" fontId="3" fillId="0" borderId="10" xfId="0" applyFont="1" applyBorder="1" applyAlignment="1">
      <alignment horizontal="center" wrapText="1"/>
    </xf>
    <xf numFmtId="0" fontId="3" fillId="0" borderId="0" xfId="0" applyFont="1"/>
    <xf numFmtId="0" fontId="6" fillId="0" borderId="0" xfId="0" applyFont="1" applyBorder="1" applyAlignment="1">
      <alignment horizontal="center"/>
    </xf>
    <xf numFmtId="165" fontId="3" fillId="0" borderId="10" xfId="0" applyNumberFormat="1" applyFont="1" applyBorder="1" applyAlignment="1">
      <alignment horizontal="center"/>
    </xf>
    <xf numFmtId="164" fontId="0" fillId="0" borderId="0" xfId="0" applyNumberFormat="1" applyAlignment="1">
      <alignment horizontal="center"/>
    </xf>
    <xf numFmtId="2" fontId="0" fillId="0" borderId="0" xfId="0" applyNumberFormat="1" applyAlignment="1">
      <alignment horizontal="right"/>
    </xf>
    <xf numFmtId="0" fontId="9" fillId="0" borderId="0" xfId="0" applyNumberFormat="1" applyFont="1" applyAlignment="1">
      <alignment horizontal="right"/>
    </xf>
    <xf numFmtId="0" fontId="2" fillId="0" borderId="1" xfId="0" applyFont="1" applyBorder="1" applyAlignment="1">
      <alignment horizontal="center"/>
    </xf>
    <xf numFmtId="0" fontId="4" fillId="0" borderId="0" xfId="0" applyFont="1" applyAlignment="1">
      <alignment horizontal="center"/>
    </xf>
    <xf numFmtId="0" fontId="5" fillId="0" borderId="2" xfId="0" applyFont="1" applyBorder="1" applyAlignment="1">
      <alignment horizontal="center" vertical="top"/>
    </xf>
    <xf numFmtId="0" fontId="1" fillId="0" borderId="0" xfId="0" applyFont="1" applyAlignment="1">
      <alignment horizontal="center"/>
    </xf>
    <xf numFmtId="0" fontId="3" fillId="0" borderId="1" xfId="0" applyFont="1" applyBorder="1" applyAlignment="1">
      <alignment horizontal="center"/>
    </xf>
    <xf numFmtId="0" fontId="3" fillId="0" borderId="1" xfId="0" applyFont="1" applyBorder="1" applyAlignment="1">
      <alignment horizontal="left"/>
    </xf>
    <xf numFmtId="0" fontId="3" fillId="0" borderId="10" xfId="0" applyFont="1" applyBorder="1" applyAlignment="1">
      <alignment horizontal="center"/>
    </xf>
    <xf numFmtId="0" fontId="3" fillId="0" borderId="10" xfId="0" applyNumberFormat="1" applyFont="1" applyBorder="1" applyAlignment="1">
      <alignment horizontal="center"/>
    </xf>
    <xf numFmtId="0" fontId="3" fillId="0" borderId="3" xfId="0" applyFont="1" applyBorder="1" applyAlignment="1">
      <alignment horizontal="center"/>
    </xf>
    <xf numFmtId="0" fontId="3" fillId="0" borderId="10" xfId="0" applyFont="1" applyBorder="1" applyAlignment="1">
      <alignment horizontal="center" wrapText="1"/>
    </xf>
    <xf numFmtId="0" fontId="3" fillId="0" borderId="3" xfId="0" applyFont="1" applyBorder="1" applyAlignment="1">
      <alignment horizontal="center" wrapText="1"/>
    </xf>
    <xf numFmtId="0" fontId="3" fillId="0" borderId="0" xfId="0" applyFont="1"/>
    <xf numFmtId="0" fontId="14" fillId="0" borderId="10" xfId="0" applyFont="1" applyFill="1" applyBorder="1" applyAlignment="1">
      <alignment horizontal="center"/>
    </xf>
    <xf numFmtId="0" fontId="14" fillId="0" borderId="3" xfId="0" applyFont="1" applyFill="1" applyBorder="1" applyAlignment="1">
      <alignment horizontal="center"/>
    </xf>
    <xf numFmtId="0" fontId="14" fillId="0" borderId="10" xfId="0" applyFont="1" applyBorder="1" applyAlignment="1">
      <alignment horizontal="center"/>
    </xf>
    <xf numFmtId="0" fontId="14" fillId="0" borderId="3" xfId="0" applyFont="1" applyBorder="1" applyAlignment="1">
      <alignment horizontal="center"/>
    </xf>
    <xf numFmtId="14" fontId="3" fillId="0" borderId="4" xfId="0" applyNumberFormat="1" applyFont="1" applyBorder="1" applyAlignment="1">
      <alignment horizontal="center" vertical="top"/>
    </xf>
    <xf numFmtId="0" fontId="3" fillId="0" borderId="4" xfId="0" applyFont="1" applyBorder="1" applyAlignment="1">
      <alignment horizontal="center"/>
    </xf>
    <xf numFmtId="0" fontId="3" fillId="0" borderId="5" xfId="0" applyFont="1" applyBorder="1" applyAlignment="1">
      <alignment horizontal="center"/>
    </xf>
    <xf numFmtId="164" fontId="3" fillId="0" borderId="3" xfId="0" applyNumberFormat="1" applyFont="1" applyBorder="1"/>
    <xf numFmtId="164" fontId="3" fillId="0" borderId="4" xfId="0" applyNumberFormat="1" applyFont="1" applyBorder="1"/>
    <xf numFmtId="164" fontId="3" fillId="0" borderId="5" xfId="0" applyNumberFormat="1" applyFont="1" applyBorder="1"/>
    <xf numFmtId="2" fontId="3" fillId="0" borderId="3" xfId="0" applyNumberFormat="1" applyFont="1" applyBorder="1"/>
    <xf numFmtId="2" fontId="15" fillId="0" borderId="4" xfId="0" applyNumberFormat="1" applyFont="1" applyBorder="1"/>
    <xf numFmtId="2" fontId="15" fillId="0" borderId="5" xfId="0" applyNumberFormat="1" applyFont="1" applyBorder="1"/>
    <xf numFmtId="0" fontId="15" fillId="0" borderId="4" xfId="0" applyFont="1" applyBorder="1"/>
    <xf numFmtId="0" fontId="15" fillId="0" borderId="5" xfId="0" applyFont="1" applyBorder="1"/>
    <xf numFmtId="2" fontId="3" fillId="0" borderId="4" xfId="0" applyNumberFormat="1" applyFont="1" applyBorder="1"/>
    <xf numFmtId="2" fontId="3" fillId="0" borderId="5" xfId="0" applyNumberFormat="1" applyFont="1" applyBorder="1"/>
    <xf numFmtId="0" fontId="3" fillId="0" borderId="6" xfId="0" applyFont="1" applyBorder="1" applyAlignment="1">
      <alignment horizontal="center" wrapText="1"/>
    </xf>
    <xf numFmtId="0" fontId="3" fillId="0" borderId="2" xfId="0" applyFont="1" applyBorder="1" applyAlignment="1">
      <alignment horizontal="center" wrapText="1"/>
    </xf>
    <xf numFmtId="0" fontId="3" fillId="0" borderId="7" xfId="0" applyFont="1" applyBorder="1" applyAlignment="1">
      <alignment horizontal="center" wrapText="1"/>
    </xf>
    <xf numFmtId="0" fontId="15" fillId="0" borderId="8" xfId="0" applyFont="1" applyBorder="1" applyAlignment="1">
      <alignment horizontal="center" wrapText="1"/>
    </xf>
    <xf numFmtId="0" fontId="15" fillId="0" borderId="1" xfId="0" applyFont="1" applyBorder="1" applyAlignment="1">
      <alignment horizontal="center" wrapText="1"/>
    </xf>
    <xf numFmtId="0" fontId="15" fillId="0" borderId="9" xfId="0" applyFont="1" applyBorder="1" applyAlignment="1">
      <alignment horizontal="center" wrapText="1"/>
    </xf>
    <xf numFmtId="164" fontId="13" fillId="2" borderId="3" xfId="0" applyNumberFormat="1" applyFont="1" applyFill="1" applyBorder="1"/>
    <xf numFmtId="164" fontId="13" fillId="2" borderId="4" xfId="0" applyNumberFormat="1" applyFont="1" applyFill="1" applyBorder="1"/>
    <xf numFmtId="164" fontId="13" fillId="2" borderId="5" xfId="0" applyNumberFormat="1" applyFont="1" applyFill="1" applyBorder="1"/>
    <xf numFmtId="0" fontId="3" fillId="0" borderId="3" xfId="0" applyFont="1" applyBorder="1" applyAlignment="1">
      <alignment horizontal="left"/>
    </xf>
    <xf numFmtId="0" fontId="3" fillId="0" borderId="4" xfId="0" applyFont="1" applyBorder="1" applyAlignment="1">
      <alignment horizontal="left"/>
    </xf>
    <xf numFmtId="0" fontId="3" fillId="0" borderId="5" xfId="0" applyFont="1" applyBorder="1" applyAlignment="1">
      <alignment horizontal="left"/>
    </xf>
    <xf numFmtId="164" fontId="3" fillId="0" borderId="10" xfId="0" applyNumberFormat="1" applyFont="1" applyBorder="1"/>
    <xf numFmtId="0" fontId="3" fillId="0" borderId="10" xfId="0" applyFont="1" applyBorder="1"/>
    <xf numFmtId="2" fontId="3" fillId="0" borderId="10" xfId="0" applyNumberFormat="1" applyFont="1" applyBorder="1"/>
    <xf numFmtId="0" fontId="3" fillId="0" borderId="10" xfId="0" applyFont="1" applyBorder="1" applyAlignment="1">
      <alignment horizontal="left"/>
    </xf>
    <xf numFmtId="0" fontId="3" fillId="0" borderId="10" xfId="0" applyFont="1" applyBorder="1" applyAlignment="1">
      <alignment horizontal="center" wrapText="1" shrinkToFit="1"/>
    </xf>
    <xf numFmtId="2" fontId="3" fillId="0" borderId="10" xfId="0" applyNumberFormat="1" applyFont="1" applyBorder="1" applyAlignment="1">
      <alignment horizontal="center"/>
    </xf>
    <xf numFmtId="0" fontId="3" fillId="0" borderId="3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2" fontId="3" fillId="0" borderId="3" xfId="0" applyNumberFormat="1" applyFont="1" applyBorder="1" applyAlignment="1">
      <alignment horizontal="center"/>
    </xf>
    <xf numFmtId="2" fontId="3" fillId="0" borderId="4" xfId="0" applyNumberFormat="1" applyFont="1" applyBorder="1" applyAlignment="1">
      <alignment horizontal="center"/>
    </xf>
    <xf numFmtId="2" fontId="3" fillId="0" borderId="5" xfId="0" applyNumberFormat="1" applyFont="1" applyBorder="1" applyAlignment="1">
      <alignment horizontal="center"/>
    </xf>
    <xf numFmtId="0" fontId="3" fillId="0" borderId="2" xfId="0" applyFont="1" applyBorder="1"/>
    <xf numFmtId="0" fontId="2" fillId="0" borderId="4" xfId="0" applyFont="1" applyBorder="1" applyAlignment="1">
      <alignment horizontal="left"/>
    </xf>
    <xf numFmtId="0" fontId="6" fillId="0" borderId="0" xfId="0" applyFont="1" applyBorder="1" applyAlignment="1">
      <alignment horizontal="center"/>
    </xf>
    <xf numFmtId="0" fontId="3" fillId="0" borderId="10" xfId="0" applyFont="1" applyBorder="1" applyAlignment="1">
      <alignment horizontal="center" vertical="center"/>
    </xf>
    <xf numFmtId="0" fontId="15" fillId="0" borderId="10" xfId="0" applyFont="1" applyBorder="1" applyAlignment="1">
      <alignment horizontal="center" vertical="center"/>
    </xf>
    <xf numFmtId="0" fontId="3" fillId="0" borderId="4" xfId="0" applyFont="1" applyBorder="1"/>
    <xf numFmtId="0" fontId="3" fillId="0" borderId="5" xfId="0" applyFont="1" applyBorder="1"/>
    <xf numFmtId="0" fontId="11" fillId="0" borderId="0" xfId="0" applyFont="1" applyBorder="1" applyAlignment="1">
      <alignment horizontal="center"/>
    </xf>
    <xf numFmtId="0" fontId="3" fillId="0" borderId="3" xfId="0" applyNumberFormat="1" applyFont="1" applyBorder="1"/>
    <xf numFmtId="0" fontId="3" fillId="0" borderId="4" xfId="0" applyNumberFormat="1" applyFont="1" applyBorder="1"/>
    <xf numFmtId="0" fontId="3" fillId="0" borderId="5" xfId="0" applyNumberFormat="1" applyFont="1" applyBorder="1"/>
    <xf numFmtId="0" fontId="10" fillId="0" borderId="0" xfId="0" applyFont="1" applyAlignment="1">
      <alignment horizontal="center"/>
    </xf>
    <xf numFmtId="164" fontId="3" fillId="3" borderId="3" xfId="0" applyNumberFormat="1" applyFont="1" applyFill="1" applyBorder="1"/>
    <xf numFmtId="164" fontId="3" fillId="3" borderId="4" xfId="0" applyNumberFormat="1" applyFont="1" applyFill="1" applyBorder="1"/>
    <xf numFmtId="164" fontId="3" fillId="3" borderId="5" xfId="0" applyNumberFormat="1" applyFont="1" applyFill="1" applyBorder="1"/>
    <xf numFmtId="165" fontId="3" fillId="0" borderId="10" xfId="0" applyNumberFormat="1" applyFont="1" applyBorder="1" applyAlignment="1">
      <alignment horizontal="center"/>
    </xf>
    <xf numFmtId="165" fontId="3" fillId="0" borderId="3" xfId="0" applyNumberFormat="1" applyFont="1" applyBorder="1" applyAlignment="1">
      <alignment horizontal="center"/>
    </xf>
    <xf numFmtId="0" fontId="8" fillId="0" borderId="0" xfId="0" applyNumberFormat="1" applyFont="1" applyAlignment="1">
      <alignment horizontal="right" vertical="top"/>
    </xf>
    <xf numFmtId="0" fontId="3" fillId="0" borderId="1" xfId="0" applyFont="1" applyBorder="1"/>
    <xf numFmtId="0" fontId="3" fillId="0" borderId="8" xfId="0" applyFont="1" applyBorder="1" applyAlignment="1">
      <alignment horizontal="center" wrapText="1"/>
    </xf>
    <xf numFmtId="0" fontId="3" fillId="0" borderId="1" xfId="0" applyFont="1" applyBorder="1" applyAlignment="1">
      <alignment horizontal="center" wrapText="1"/>
    </xf>
    <xf numFmtId="0" fontId="3" fillId="0" borderId="9" xfId="0" applyFont="1" applyBorder="1" applyAlignment="1">
      <alignment horizontal="center" wrapText="1"/>
    </xf>
    <xf numFmtId="0" fontId="17" fillId="4" borderId="10" xfId="0" applyFont="1" applyFill="1" applyBorder="1"/>
    <xf numFmtId="165" fontId="17" fillId="4" borderId="10" xfId="0" applyNumberFormat="1" applyFont="1" applyFill="1" applyBorder="1"/>
    <xf numFmtId="14" fontId="3" fillId="4" borderId="10" xfId="0" applyNumberFormat="1" applyFont="1" applyFill="1" applyBorder="1" applyAlignment="1">
      <alignment horizontal="center" vertical="top"/>
    </xf>
    <xf numFmtId="0" fontId="3" fillId="4" borderId="10" xfId="0" applyFont="1" applyFill="1" applyBorder="1" applyAlignment="1">
      <alignment horizontal="center"/>
    </xf>
    <xf numFmtId="0" fontId="2" fillId="4" borderId="1" xfId="0" applyFont="1" applyFill="1" applyBorder="1" applyAlignment="1">
      <alignment horizontal="center"/>
    </xf>
    <xf numFmtId="0" fontId="3" fillId="4" borderId="1" xfId="0" applyFont="1" applyFill="1" applyBorder="1" applyAlignment="1">
      <alignment horizontal="center"/>
    </xf>
    <xf numFmtId="0" fontId="3" fillId="4" borderId="10" xfId="0" applyFont="1" applyFill="1" applyBorder="1" applyAlignment="1">
      <alignment horizontal="center"/>
    </xf>
    <xf numFmtId="0" fontId="3" fillId="4" borderId="3" xfId="0" applyFont="1" applyFill="1" applyBorder="1" applyAlignment="1">
      <alignment horizontal="center"/>
    </xf>
    <xf numFmtId="165" fontId="3" fillId="4" borderId="10" xfId="0" applyNumberFormat="1" applyFont="1" applyFill="1" applyBorder="1" applyAlignment="1">
      <alignment horizontal="center"/>
    </xf>
  </cellXfs>
  <cellStyles count="1">
    <cellStyle name="Обычный" xfId="0" builtinId="0"/>
  </cellStyles>
  <dxfs count="316"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worksheet" Target="worksheets/sheet42.xml"/><Relationship Id="rId47" Type="http://schemas.openxmlformats.org/officeDocument/2006/relationships/worksheet" Target="worksheets/sheet47.xml"/><Relationship Id="rId50" Type="http://schemas.openxmlformats.org/officeDocument/2006/relationships/worksheet" Target="worksheets/sheet50.xml"/><Relationship Id="rId55" Type="http://schemas.openxmlformats.org/officeDocument/2006/relationships/worksheet" Target="worksheets/sheet55.xml"/><Relationship Id="rId63" Type="http://schemas.openxmlformats.org/officeDocument/2006/relationships/worksheet" Target="worksheets/sheet63.xml"/><Relationship Id="rId68" Type="http://schemas.openxmlformats.org/officeDocument/2006/relationships/worksheet" Target="worksheets/sheet68.xml"/><Relationship Id="rId76" Type="http://schemas.openxmlformats.org/officeDocument/2006/relationships/worksheet" Target="worksheets/sheet76.xml"/><Relationship Id="rId7" Type="http://schemas.openxmlformats.org/officeDocument/2006/relationships/worksheet" Target="worksheets/sheet7.xml"/><Relationship Id="rId71" Type="http://schemas.openxmlformats.org/officeDocument/2006/relationships/worksheet" Target="worksheets/sheet7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9" Type="http://schemas.openxmlformats.org/officeDocument/2006/relationships/worksheet" Target="worksheets/sheet29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53" Type="http://schemas.openxmlformats.org/officeDocument/2006/relationships/worksheet" Target="worksheets/sheet53.xml"/><Relationship Id="rId58" Type="http://schemas.openxmlformats.org/officeDocument/2006/relationships/worksheet" Target="worksheets/sheet58.xml"/><Relationship Id="rId66" Type="http://schemas.openxmlformats.org/officeDocument/2006/relationships/worksheet" Target="worksheets/sheet66.xml"/><Relationship Id="rId74" Type="http://schemas.openxmlformats.org/officeDocument/2006/relationships/worksheet" Target="worksheets/sheet74.xml"/><Relationship Id="rId79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61" Type="http://schemas.openxmlformats.org/officeDocument/2006/relationships/worksheet" Target="worksheets/sheet61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4" Type="http://schemas.openxmlformats.org/officeDocument/2006/relationships/worksheet" Target="worksheets/sheet44.xml"/><Relationship Id="rId52" Type="http://schemas.openxmlformats.org/officeDocument/2006/relationships/worksheet" Target="worksheets/sheet52.xml"/><Relationship Id="rId60" Type="http://schemas.openxmlformats.org/officeDocument/2006/relationships/worksheet" Target="worksheets/sheet60.xml"/><Relationship Id="rId65" Type="http://schemas.openxmlformats.org/officeDocument/2006/relationships/worksheet" Target="worksheets/sheet65.xml"/><Relationship Id="rId73" Type="http://schemas.openxmlformats.org/officeDocument/2006/relationships/worksheet" Target="worksheets/sheet73.xml"/><Relationship Id="rId78" Type="http://schemas.openxmlformats.org/officeDocument/2006/relationships/styles" Target="styles.xml"/><Relationship Id="rId81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worksheet" Target="worksheets/sheet43.xml"/><Relationship Id="rId48" Type="http://schemas.openxmlformats.org/officeDocument/2006/relationships/worksheet" Target="worksheets/sheet48.xml"/><Relationship Id="rId56" Type="http://schemas.openxmlformats.org/officeDocument/2006/relationships/worksheet" Target="worksheets/sheet56.xml"/><Relationship Id="rId64" Type="http://schemas.openxmlformats.org/officeDocument/2006/relationships/worksheet" Target="worksheets/sheet64.xml"/><Relationship Id="rId69" Type="http://schemas.openxmlformats.org/officeDocument/2006/relationships/worksheet" Target="worksheets/sheet69.xml"/><Relationship Id="rId77" Type="http://schemas.openxmlformats.org/officeDocument/2006/relationships/theme" Target="theme/theme1.xml"/><Relationship Id="rId8" Type="http://schemas.openxmlformats.org/officeDocument/2006/relationships/worksheet" Target="worksheets/sheet8.xml"/><Relationship Id="rId51" Type="http://schemas.openxmlformats.org/officeDocument/2006/relationships/worksheet" Target="worksheets/sheet51.xml"/><Relationship Id="rId72" Type="http://schemas.openxmlformats.org/officeDocument/2006/relationships/worksheet" Target="worksheets/sheet72.xml"/><Relationship Id="rId80" Type="http://schemas.openxmlformats.org/officeDocument/2006/relationships/calcChain" Target="calcChain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worksheet" Target="worksheets/sheet46.xml"/><Relationship Id="rId59" Type="http://schemas.openxmlformats.org/officeDocument/2006/relationships/worksheet" Target="worksheets/sheet59.xml"/><Relationship Id="rId67" Type="http://schemas.openxmlformats.org/officeDocument/2006/relationships/worksheet" Target="worksheets/sheet67.xml"/><Relationship Id="rId20" Type="http://schemas.openxmlformats.org/officeDocument/2006/relationships/worksheet" Target="worksheets/sheet20.xml"/><Relationship Id="rId41" Type="http://schemas.openxmlformats.org/officeDocument/2006/relationships/worksheet" Target="worksheets/sheet41.xml"/><Relationship Id="rId54" Type="http://schemas.openxmlformats.org/officeDocument/2006/relationships/worksheet" Target="worksheets/sheet54.xml"/><Relationship Id="rId62" Type="http://schemas.openxmlformats.org/officeDocument/2006/relationships/worksheet" Target="worksheets/sheet62.xml"/><Relationship Id="rId70" Type="http://schemas.openxmlformats.org/officeDocument/2006/relationships/worksheet" Target="worksheets/sheet70.xml"/><Relationship Id="rId75" Type="http://schemas.openxmlformats.org/officeDocument/2006/relationships/worksheet" Target="worksheets/sheet75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49" Type="http://schemas.openxmlformats.org/officeDocument/2006/relationships/worksheet" Target="worksheets/sheet49.xml"/><Relationship Id="rId57" Type="http://schemas.openxmlformats.org/officeDocument/2006/relationships/worksheet" Target="worksheets/sheet57.xml"/></Relationships>
</file>

<file path=xl/ctrlProps/ctrlProp1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0</xdr:colOff>
      <xdr:row>14</xdr:row>
      <xdr:rowOff>38100</xdr:rowOff>
    </xdr:from>
    <xdr:to>
      <xdr:col>11</xdr:col>
      <xdr:colOff>533400</xdr:colOff>
      <xdr:row>18</xdr:row>
      <xdr:rowOff>161925</xdr:rowOff>
    </xdr:to>
    <xdr:pic>
      <xdr:nvPicPr>
        <xdr:cNvPr id="7171" name="Picture 3">
          <a:extLst>
            <a:ext uri="{FF2B5EF4-FFF2-40B4-BE49-F238E27FC236}">
              <a16:creationId xmlns:a16="http://schemas.microsoft.com/office/drawing/2014/main" xmlns="" id="{00000000-0008-0000-0000-0000031C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819650" y="2705100"/>
          <a:ext cx="4800600" cy="885825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 editAs="oneCell">
    <xdr:from>
      <xdr:col>4</xdr:col>
      <xdr:colOff>0</xdr:colOff>
      <xdr:row>1</xdr:row>
      <xdr:rowOff>0</xdr:rowOff>
    </xdr:from>
    <xdr:to>
      <xdr:col>12</xdr:col>
      <xdr:colOff>9525</xdr:colOff>
      <xdr:row>15</xdr:row>
      <xdr:rowOff>57150</xdr:rowOff>
    </xdr:to>
    <xdr:pic>
      <xdr:nvPicPr>
        <xdr:cNvPr id="7170" name="Picture 2">
          <a:extLst>
            <a:ext uri="{FF2B5EF4-FFF2-40B4-BE49-F238E27FC236}">
              <a16:creationId xmlns:a16="http://schemas.microsoft.com/office/drawing/2014/main" xmlns="" id="{00000000-0008-0000-0000-0000021C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4819650" y="190500"/>
          <a:ext cx="4886325" cy="2724150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3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4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6.bin"/></Relationships>
</file>

<file path=xl/worksheets/_rels/sheet3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7.bin"/></Relationships>
</file>

<file path=xl/worksheets/_rels/sheet3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8.bin"/></Relationships>
</file>

<file path=xl/worksheets/_rels/sheet3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9.bin"/></Relationships>
</file>

<file path=xl/worksheets/_rels/sheet4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0.bin"/></Relationships>
</file>

<file path=xl/worksheets/_rels/sheet4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1.bin"/></Relationships>
</file>

<file path=xl/worksheets/_rels/sheet4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2.bin"/></Relationships>
</file>

<file path=xl/worksheets/_rels/sheet4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3.bin"/></Relationships>
</file>

<file path=xl/worksheets/_rels/sheet4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4.bin"/></Relationships>
</file>

<file path=xl/worksheets/_rels/sheet4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5.bin"/></Relationships>
</file>

<file path=xl/worksheets/_rels/sheet4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6.bin"/></Relationships>
</file>

<file path=xl/worksheets/_rels/sheet4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7.bin"/></Relationships>
</file>

<file path=xl/worksheets/_rels/sheet4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8.bin"/></Relationships>
</file>

<file path=xl/worksheets/_rels/sheet4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9.bin"/></Relationships>
</file>

<file path=xl/worksheets/_rels/sheet5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0.bin"/></Relationships>
</file>

<file path=xl/worksheets/_rels/sheet5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1.bin"/></Relationships>
</file>

<file path=xl/worksheets/_rels/sheet5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2.bin"/></Relationships>
</file>

<file path=xl/worksheets/_rels/sheet5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3.bin"/></Relationships>
</file>

<file path=xl/worksheets/_rels/sheet5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4.bin"/></Relationships>
</file>

<file path=xl/worksheets/_rels/sheet5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5.bin"/></Relationships>
</file>

<file path=xl/worksheets/_rels/sheet5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6.bin"/></Relationships>
</file>

<file path=xl/worksheets/_rels/sheet5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7.bin"/></Relationships>
</file>

<file path=xl/worksheets/_rels/sheet5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8.bin"/></Relationships>
</file>

<file path=xl/worksheets/_rels/sheet5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9.bin"/></Relationships>
</file>

<file path=xl/worksheets/_rels/sheet6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0.bin"/></Relationships>
</file>

<file path=xl/worksheets/_rels/sheet6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1.bin"/></Relationships>
</file>

<file path=xl/worksheets/_rels/sheet6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2.bin"/></Relationships>
</file>

<file path=xl/worksheets/_rels/sheet6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3.bin"/></Relationships>
</file>

<file path=xl/worksheets/_rels/sheet6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4.bin"/></Relationships>
</file>

<file path=xl/worksheets/_rels/sheet6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5.bin"/></Relationships>
</file>

<file path=xl/worksheets/_rels/sheet6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6.bin"/></Relationships>
</file>

<file path=xl/worksheets/_rels/sheet6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7.bin"/></Relationships>
</file>

<file path=xl/worksheets/_rels/sheet6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8.bin"/></Relationships>
</file>

<file path=xl/worksheets/_rels/sheet6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9.bin"/></Relationships>
</file>

<file path=xl/worksheets/_rels/sheet7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0.bin"/></Relationships>
</file>

<file path=xl/worksheets/_rels/sheet7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1.bin"/></Relationships>
</file>

<file path=xl/worksheets/_rels/sheet7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2.bin"/></Relationships>
</file>

<file path=xl/worksheets/_rels/sheet7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3.bin"/></Relationships>
</file>

<file path=xl/worksheets/_rels/sheet7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4.bin"/></Relationships>
</file>

<file path=xl/worksheets/_rels/sheet7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5.bin"/></Relationships>
</file>

<file path=xl/worksheets/_rels/sheet7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6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Лист1">
    <tabColor rgb="FFFFFF00"/>
  </sheetPr>
  <dimension ref="A1:AC45"/>
  <sheetViews>
    <sheetView tabSelected="1" workbookViewId="0">
      <selection activeCell="B2" sqref="B2"/>
    </sheetView>
  </sheetViews>
  <sheetFormatPr defaultRowHeight="15"/>
  <cols>
    <col min="1" max="1" width="33.42578125" customWidth="1"/>
    <col min="2" max="2" width="20.5703125" customWidth="1"/>
  </cols>
  <sheetData>
    <row r="1" spans="1:29">
      <c r="A1" s="17" t="s">
        <v>7</v>
      </c>
      <c r="B1" s="145" t="s">
        <v>71</v>
      </c>
      <c r="C1" s="14"/>
      <c r="D1" s="14"/>
      <c r="E1" s="14"/>
      <c r="F1" s="14"/>
      <c r="G1" s="14"/>
      <c r="H1" s="14"/>
      <c r="I1" s="14"/>
      <c r="J1" s="14"/>
      <c r="K1" s="15"/>
      <c r="L1" s="15"/>
      <c r="M1" s="15"/>
      <c r="N1" s="15"/>
      <c r="O1" s="15"/>
      <c r="P1" s="15"/>
      <c r="Q1" s="15"/>
      <c r="R1" s="15"/>
      <c r="S1" s="15"/>
      <c r="T1" s="15"/>
      <c r="U1" s="15"/>
      <c r="V1" s="15"/>
      <c r="W1" s="15"/>
      <c r="X1" s="8"/>
      <c r="Y1" s="8"/>
      <c r="Z1" s="8"/>
      <c r="AA1" s="8"/>
      <c r="AB1" s="8"/>
      <c r="AC1" s="8"/>
    </row>
    <row r="2" spans="1:29">
      <c r="A2" s="17" t="s">
        <v>8</v>
      </c>
      <c r="B2" s="146" t="s">
        <v>70</v>
      </c>
      <c r="C2" s="14"/>
      <c r="D2" s="14"/>
      <c r="E2" s="14"/>
      <c r="F2" s="14"/>
      <c r="G2" s="14"/>
      <c r="H2" s="14"/>
      <c r="I2" s="14"/>
      <c r="J2" s="14"/>
      <c r="K2" s="16"/>
      <c r="L2" s="16"/>
      <c r="M2" s="16"/>
      <c r="N2" s="16"/>
      <c r="O2" s="16"/>
      <c r="P2" s="16"/>
      <c r="Q2" s="16"/>
      <c r="R2" s="16"/>
      <c r="S2" s="16"/>
      <c r="T2" s="16"/>
      <c r="U2" s="16"/>
      <c r="V2" s="16"/>
      <c r="W2" s="16"/>
      <c r="X2" s="8"/>
      <c r="Y2" s="8"/>
      <c r="Z2" s="8"/>
      <c r="AA2" s="8"/>
      <c r="AB2" s="8"/>
      <c r="AC2" s="8"/>
    </row>
    <row r="3" spans="1:29">
      <c r="A3" s="17" t="s">
        <v>9</v>
      </c>
      <c r="B3" s="146">
        <v>21.2</v>
      </c>
      <c r="C3" s="14"/>
      <c r="D3" s="14"/>
      <c r="E3" s="14"/>
      <c r="F3" s="14"/>
      <c r="G3" s="14"/>
      <c r="H3" s="14"/>
      <c r="I3" s="14"/>
      <c r="J3" s="14"/>
      <c r="K3" s="16"/>
      <c r="L3" s="16"/>
      <c r="M3" s="16"/>
      <c r="N3" s="16"/>
      <c r="O3" s="16"/>
      <c r="P3" s="16"/>
      <c r="Q3" s="16"/>
      <c r="R3" s="16"/>
      <c r="S3" s="16"/>
      <c r="T3" s="16"/>
      <c r="U3" s="16"/>
      <c r="V3" s="16"/>
      <c r="W3" s="16"/>
      <c r="X3" s="8"/>
      <c r="Y3" s="8"/>
      <c r="Z3" s="8"/>
      <c r="AA3" s="8"/>
      <c r="AB3" s="8"/>
      <c r="AC3" s="8"/>
    </row>
    <row r="4" spans="1:29">
      <c r="A4" s="17" t="s">
        <v>10</v>
      </c>
      <c r="B4" s="146">
        <v>60.7</v>
      </c>
      <c r="C4" s="14"/>
      <c r="D4" s="14"/>
      <c r="E4" s="14"/>
      <c r="F4" s="14"/>
      <c r="G4" s="14"/>
      <c r="H4" s="14"/>
      <c r="I4" s="14"/>
      <c r="J4" s="14"/>
      <c r="K4" s="16"/>
      <c r="L4" s="16"/>
      <c r="M4" s="16"/>
      <c r="N4" s="16"/>
      <c r="O4" s="16"/>
      <c r="P4" s="16"/>
      <c r="Q4" s="16"/>
      <c r="R4" s="16"/>
      <c r="S4" s="16"/>
      <c r="T4" s="16"/>
      <c r="U4" s="16"/>
      <c r="V4" s="16"/>
      <c r="W4" s="16"/>
      <c r="X4" s="8"/>
      <c r="Y4" s="8"/>
      <c r="Z4" s="8"/>
      <c r="AA4" s="8"/>
      <c r="AB4" s="8"/>
      <c r="AC4" s="8"/>
    </row>
    <row r="5" spans="1:29">
      <c r="A5" s="17" t="s">
        <v>15</v>
      </c>
      <c r="B5" s="146" t="s">
        <v>69</v>
      </c>
    </row>
    <row r="6" spans="1:29">
      <c r="A6" s="19" t="s">
        <v>52</v>
      </c>
      <c r="B6" s="146">
        <v>1.0031000000000001</v>
      </c>
    </row>
    <row r="8" spans="1:29">
      <c r="M8" s="21" t="s">
        <v>53</v>
      </c>
      <c r="N8" s="20"/>
      <c r="O8" s="22"/>
      <c r="P8" s="143">
        <v>745</v>
      </c>
    </row>
    <row r="9" spans="1:29">
      <c r="M9" s="21" t="s">
        <v>54</v>
      </c>
      <c r="N9" s="20"/>
      <c r="O9" s="22"/>
      <c r="P9" s="144">
        <f>P8*0.133322</f>
        <v>99.324889999999996</v>
      </c>
    </row>
    <row r="45" spans="27:27">
      <c r="AA45">
        <v>1</v>
      </c>
    </row>
  </sheetData>
  <pageMargins left="0.7" right="0.7" top="0.75" bottom="0.75" header="0.3" footer="0.3"/>
  <pageSetup paperSize="9" orientation="portrait" r:id="rId1"/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>
  <sheetPr codeName="Лист2">
    <tabColor rgb="FF00B050"/>
  </sheetPr>
  <dimension ref="A1:AE50"/>
  <sheetViews>
    <sheetView zoomScale="90" zoomScaleNormal="90" workbookViewId="0">
      <selection activeCell="D32" sqref="D32:H41"/>
    </sheetView>
  </sheetViews>
  <sheetFormatPr defaultRowHeight="15"/>
  <cols>
    <col min="1" max="1" width="6.7109375" customWidth="1"/>
    <col min="2" max="2" width="6.5703125" customWidth="1"/>
    <col min="3" max="3" width="5.5703125" customWidth="1"/>
    <col min="4" max="4" width="7" customWidth="1"/>
    <col min="5" max="7" width="3.7109375" customWidth="1"/>
    <col min="8" max="8" width="11.7109375" customWidth="1"/>
    <col min="9" max="9" width="2.7109375" customWidth="1"/>
    <col min="10" max="10" width="6.7109375" customWidth="1"/>
    <col min="11" max="12" width="3.7109375" customWidth="1"/>
    <col min="13" max="13" width="14.7109375" customWidth="1"/>
    <col min="14" max="14" width="5.7109375" customWidth="1"/>
    <col min="15" max="16" width="0" hidden="1" customWidth="1"/>
    <col min="17" max="17" width="0.42578125" customWidth="1"/>
    <col min="18" max="23" width="0" hidden="1" customWidth="1"/>
    <col min="27" max="27" width="9.28515625" hidden="1" customWidth="1"/>
    <col min="28" max="31" width="9.140625" hidden="1" customWidth="1"/>
  </cols>
  <sheetData>
    <row r="1" spans="1:24">
      <c r="A1" s="67" t="s">
        <v>32</v>
      </c>
      <c r="B1" s="67"/>
      <c r="C1" s="67"/>
      <c r="D1" s="67"/>
      <c r="E1" s="67"/>
      <c r="F1" s="67"/>
      <c r="G1" s="67"/>
      <c r="H1" s="67"/>
      <c r="I1" s="67"/>
      <c r="J1" s="67"/>
      <c r="K1" s="67"/>
      <c r="L1" s="67"/>
      <c r="M1" s="67"/>
      <c r="N1" s="38"/>
      <c r="O1" s="38"/>
      <c r="P1" s="38"/>
      <c r="Q1" s="38"/>
      <c r="R1" s="38"/>
      <c r="S1" s="38"/>
      <c r="T1" s="38"/>
      <c r="U1" s="38"/>
      <c r="V1" s="38"/>
      <c r="W1" s="28"/>
    </row>
    <row r="2" spans="1:24">
      <c r="A2" s="71" t="s">
        <v>33</v>
      </c>
      <c r="B2" s="71"/>
      <c r="C2" s="71"/>
      <c r="D2" s="71"/>
      <c r="E2" s="71"/>
      <c r="F2" s="71"/>
      <c r="G2" s="71"/>
      <c r="H2" s="71"/>
      <c r="I2" s="71"/>
      <c r="J2" s="71"/>
      <c r="K2" s="71"/>
      <c r="L2" s="71"/>
      <c r="M2" s="71"/>
      <c r="N2" s="7"/>
      <c r="O2" s="7"/>
      <c r="P2" s="7"/>
      <c r="Q2" s="7"/>
      <c r="R2" s="7"/>
      <c r="S2" s="7"/>
      <c r="T2" s="7"/>
      <c r="U2" s="7"/>
      <c r="V2" s="7"/>
      <c r="W2" s="7"/>
    </row>
    <row r="3" spans="1:24" ht="15.75">
      <c r="A3" s="147" t="s">
        <v>25</v>
      </c>
      <c r="B3" s="147"/>
      <c r="C3" s="147"/>
      <c r="D3" s="147"/>
      <c r="E3" s="147"/>
      <c r="F3" s="147"/>
      <c r="G3" s="147"/>
      <c r="H3" s="56"/>
      <c r="I3" s="148">
        <v>18092533</v>
      </c>
      <c r="J3" s="148"/>
      <c r="K3" s="148"/>
      <c r="L3" s="148"/>
      <c r="M3" s="148"/>
      <c r="N3" s="16"/>
      <c r="O3" s="23"/>
      <c r="P3" s="25"/>
      <c r="Q3" s="69"/>
      <c r="R3" s="69"/>
      <c r="S3" s="69"/>
      <c r="T3" s="69"/>
      <c r="U3" s="69"/>
      <c r="V3" s="69"/>
      <c r="W3" s="69"/>
    </row>
    <row r="4" spans="1:24">
      <c r="A4" s="70" t="s">
        <v>0</v>
      </c>
      <c r="B4" s="70"/>
      <c r="C4" s="70"/>
      <c r="D4" s="70"/>
      <c r="E4" s="70"/>
      <c r="F4" s="70"/>
      <c r="G4" s="70"/>
      <c r="H4" s="56"/>
      <c r="I4" s="70" t="s">
        <v>1</v>
      </c>
      <c r="J4" s="70"/>
      <c r="K4" s="70"/>
      <c r="L4" s="70"/>
      <c r="M4" s="70"/>
      <c r="N4" s="46"/>
      <c r="O4" s="42"/>
      <c r="P4" s="25"/>
      <c r="Q4" s="69"/>
      <c r="R4" s="69"/>
      <c r="S4" s="69"/>
      <c r="T4" s="69"/>
      <c r="U4" s="69"/>
      <c r="V4" s="69"/>
      <c r="W4" s="69"/>
    </row>
    <row r="5" spans="1:24">
      <c r="A5" s="73" t="s">
        <v>2</v>
      </c>
      <c r="B5" s="73"/>
      <c r="C5" s="73"/>
      <c r="D5" s="73"/>
      <c r="E5" s="73"/>
      <c r="F5" s="73"/>
      <c r="G5" s="73"/>
      <c r="H5" s="73"/>
      <c r="I5" s="73"/>
      <c r="J5" s="73"/>
      <c r="K5" s="73"/>
      <c r="L5" s="73"/>
      <c r="M5" s="73"/>
      <c r="N5" s="14"/>
      <c r="O5" s="14"/>
      <c r="P5" s="14"/>
      <c r="Q5" s="14"/>
      <c r="R5" s="14"/>
      <c r="S5" s="14"/>
      <c r="T5" s="14"/>
      <c r="U5" s="14"/>
      <c r="V5" s="14"/>
      <c r="W5" s="14"/>
    </row>
    <row r="6" spans="1:24">
      <c r="A6" s="77" t="s">
        <v>3</v>
      </c>
      <c r="B6" s="77"/>
      <c r="C6" s="77"/>
      <c r="D6" s="77" t="s">
        <v>4</v>
      </c>
      <c r="E6" s="77"/>
      <c r="F6" s="77"/>
      <c r="G6" s="77" t="s">
        <v>5</v>
      </c>
      <c r="H6" s="77"/>
      <c r="I6" s="77"/>
      <c r="J6" s="77" t="s">
        <v>55</v>
      </c>
      <c r="K6" s="77"/>
      <c r="L6" s="78"/>
      <c r="M6" s="58" t="s">
        <v>56</v>
      </c>
      <c r="N6" s="35"/>
      <c r="O6" s="31"/>
      <c r="P6" s="32"/>
      <c r="Q6" s="28"/>
      <c r="R6" s="28"/>
      <c r="S6" s="28"/>
      <c r="T6" s="28"/>
      <c r="U6" s="28"/>
      <c r="V6" s="28"/>
      <c r="W6" s="28"/>
    </row>
    <row r="7" spans="1:24">
      <c r="A7" s="149">
        <v>1</v>
      </c>
      <c r="B7" s="149"/>
      <c r="C7" s="149"/>
      <c r="D7" s="75" t="str">
        <f>G7 &amp; " - " &amp; G8</f>
        <v>5 - 50</v>
      </c>
      <c r="E7" s="75"/>
      <c r="F7" s="75"/>
      <c r="G7" s="149">
        <v>5</v>
      </c>
      <c r="H7" s="149"/>
      <c r="I7" s="149"/>
      <c r="J7" s="149" t="s">
        <v>6</v>
      </c>
      <c r="K7" s="149"/>
      <c r="L7" s="150"/>
      <c r="M7" s="151">
        <v>2</v>
      </c>
      <c r="N7" s="36"/>
      <c r="O7" s="33"/>
      <c r="P7" s="34"/>
      <c r="Q7" s="28"/>
      <c r="R7" s="28"/>
      <c r="S7" s="28"/>
      <c r="T7" s="28"/>
      <c r="U7" s="28"/>
      <c r="V7" s="28"/>
      <c r="W7" s="28"/>
    </row>
    <row r="8" spans="1:24">
      <c r="A8" s="74"/>
      <c r="B8" s="74"/>
      <c r="C8" s="74"/>
      <c r="D8" s="74"/>
      <c r="E8" s="74"/>
      <c r="F8" s="74"/>
      <c r="G8" s="149">
        <v>50</v>
      </c>
      <c r="H8" s="149"/>
      <c r="I8" s="149"/>
      <c r="J8" s="149" t="s">
        <v>23</v>
      </c>
      <c r="K8" s="149"/>
      <c r="L8" s="150"/>
      <c r="M8" s="151">
        <v>0.3</v>
      </c>
      <c r="N8" s="16"/>
      <c r="O8" s="27"/>
      <c r="P8" s="30"/>
      <c r="Q8" s="28"/>
      <c r="R8" s="28"/>
      <c r="S8" s="28"/>
      <c r="T8" s="28"/>
      <c r="U8" s="28"/>
      <c r="V8" s="28"/>
      <c r="W8" s="28"/>
    </row>
    <row r="9" spans="1:24">
      <c r="A9" s="74"/>
      <c r="B9" s="74"/>
      <c r="C9" s="74"/>
      <c r="D9" s="74"/>
      <c r="E9" s="74"/>
      <c r="F9" s="74"/>
      <c r="G9" s="74"/>
      <c r="H9" s="74"/>
      <c r="I9" s="74"/>
      <c r="J9" s="80">
        <f>--MID(J7,2,3)</f>
        <v>2</v>
      </c>
      <c r="K9" s="80"/>
      <c r="L9" s="81"/>
      <c r="M9" s="57"/>
      <c r="N9" s="16"/>
      <c r="O9" s="27"/>
      <c r="P9" s="30"/>
      <c r="Q9" s="28"/>
      <c r="R9" s="28"/>
      <c r="S9" s="28"/>
      <c r="T9" s="28"/>
      <c r="U9" s="28"/>
      <c r="V9" s="28"/>
      <c r="W9" s="28"/>
    </row>
    <row r="10" spans="1:24">
      <c r="A10" s="74"/>
      <c r="B10" s="74"/>
      <c r="C10" s="74"/>
      <c r="D10" s="74"/>
      <c r="E10" s="74"/>
      <c r="F10" s="74"/>
      <c r="G10" s="74"/>
      <c r="H10" s="74"/>
      <c r="I10" s="74"/>
      <c r="J10" s="82">
        <f>--MID(J8,2,3)</f>
        <v>0.6</v>
      </c>
      <c r="K10" s="82"/>
      <c r="L10" s="83"/>
      <c r="M10" s="57"/>
      <c r="N10" s="16"/>
      <c r="O10" s="52"/>
      <c r="P10" s="54"/>
      <c r="Q10" s="28"/>
      <c r="R10" s="28"/>
      <c r="S10" s="28"/>
      <c r="T10" s="28"/>
      <c r="U10" s="28"/>
      <c r="V10" s="28"/>
      <c r="W10" s="28"/>
    </row>
    <row r="11" spans="1:24">
      <c r="A11" s="79" t="s">
        <v>7</v>
      </c>
      <c r="B11" s="79"/>
      <c r="C11" s="79"/>
      <c r="D11" s="79"/>
      <c r="E11" s="79"/>
      <c r="F11" s="79"/>
      <c r="G11" s="79"/>
      <c r="H11" s="79"/>
      <c r="I11" s="79"/>
      <c r="J11" s="79"/>
      <c r="K11" s="84" t="str">
        <f>'Исход. данные'!$B$1</f>
        <v>18.10.2024г.</v>
      </c>
      <c r="L11" s="84"/>
      <c r="M11" s="84"/>
      <c r="N11" s="15"/>
      <c r="O11" s="15"/>
      <c r="P11" s="15"/>
      <c r="Q11" s="15"/>
      <c r="R11" s="15"/>
      <c r="S11" s="15"/>
      <c r="T11" s="15"/>
      <c r="U11" s="15"/>
      <c r="V11" s="15"/>
      <c r="W11" s="15"/>
      <c r="X11" s="8"/>
    </row>
    <row r="12" spans="1:24">
      <c r="A12" s="79" t="s">
        <v>8</v>
      </c>
      <c r="B12" s="79"/>
      <c r="C12" s="79"/>
      <c r="D12" s="79"/>
      <c r="E12" s="79"/>
      <c r="F12" s="79"/>
      <c r="G12" s="79"/>
      <c r="H12" s="79"/>
      <c r="I12" s="79"/>
      <c r="J12" s="79"/>
      <c r="K12" s="85" t="str">
        <f>'Исход. данные'!$B$2</f>
        <v>ВР-300S № 181024</v>
      </c>
      <c r="L12" s="85"/>
      <c r="M12" s="85"/>
      <c r="N12" s="16"/>
      <c r="O12" s="16"/>
      <c r="P12" s="16"/>
      <c r="Q12" s="16"/>
      <c r="R12" s="16"/>
      <c r="S12" s="16"/>
      <c r="T12" s="16"/>
      <c r="U12" s="16"/>
      <c r="V12" s="16"/>
      <c r="W12" s="16"/>
      <c r="X12" s="8"/>
    </row>
    <row r="13" spans="1:24">
      <c r="A13" s="79" t="s">
        <v>9</v>
      </c>
      <c r="B13" s="79"/>
      <c r="C13" s="79"/>
      <c r="D13" s="79"/>
      <c r="E13" s="79"/>
      <c r="F13" s="79"/>
      <c r="G13" s="79"/>
      <c r="H13" s="79"/>
      <c r="I13" s="79"/>
      <c r="J13" s="79"/>
      <c r="K13" s="85">
        <f>'Исход. данные'!$B$3</f>
        <v>21.2</v>
      </c>
      <c r="L13" s="85"/>
      <c r="M13" s="85"/>
      <c r="N13" s="16"/>
      <c r="O13" s="16"/>
      <c r="P13" s="16"/>
      <c r="Q13" s="16"/>
      <c r="R13" s="16"/>
      <c r="S13" s="16"/>
      <c r="T13" s="16"/>
      <c r="U13" s="16"/>
      <c r="V13" s="16"/>
      <c r="W13" s="16"/>
      <c r="X13" s="8"/>
    </row>
    <row r="14" spans="1:24">
      <c r="A14" s="79" t="s">
        <v>10</v>
      </c>
      <c r="B14" s="79"/>
      <c r="C14" s="79"/>
      <c r="D14" s="79"/>
      <c r="E14" s="79"/>
      <c r="F14" s="79"/>
      <c r="G14" s="79"/>
      <c r="H14" s="79"/>
      <c r="I14" s="79"/>
      <c r="J14" s="79"/>
      <c r="K14" s="85">
        <f>'Исход. данные'!$B$4</f>
        <v>60.7</v>
      </c>
      <c r="L14" s="85"/>
      <c r="M14" s="85"/>
      <c r="N14" s="16"/>
      <c r="O14" s="16"/>
      <c r="P14" s="16"/>
      <c r="Q14" s="16"/>
      <c r="R14" s="16"/>
      <c r="S14" s="16"/>
      <c r="T14" s="16"/>
      <c r="U14" s="16"/>
      <c r="V14" s="16"/>
      <c r="W14" s="16"/>
      <c r="X14" s="8"/>
    </row>
    <row r="15" spans="1:24">
      <c r="A15" s="97" t="s">
        <v>11</v>
      </c>
      <c r="B15" s="98"/>
      <c r="C15" s="99"/>
      <c r="D15" s="76" t="str">
        <f>"Объем дозирования " &amp; G7 &amp; " мкл"</f>
        <v>Объем дозирования 5 мкл</v>
      </c>
      <c r="E15" s="85"/>
      <c r="F15" s="85"/>
      <c r="G15" s="85"/>
      <c r="H15" s="85"/>
      <c r="I15" s="85"/>
      <c r="J15" s="85"/>
      <c r="K15" s="85"/>
      <c r="L15" s="85"/>
      <c r="M15" s="86"/>
      <c r="N15" s="47"/>
      <c r="O15" s="28"/>
      <c r="P15" s="28"/>
      <c r="Q15" s="28"/>
      <c r="R15" s="28"/>
      <c r="S15" s="28"/>
      <c r="T15" s="28"/>
      <c r="U15" s="28"/>
      <c r="V15" s="28"/>
      <c r="W15" s="28"/>
    </row>
    <row r="16" spans="1:24">
      <c r="A16" s="100"/>
      <c r="B16" s="101"/>
      <c r="C16" s="102"/>
      <c r="D16" s="76" t="s">
        <v>42</v>
      </c>
      <c r="E16" s="85"/>
      <c r="F16" s="85"/>
      <c r="G16" s="85"/>
      <c r="H16" s="86"/>
      <c r="I16" s="76" t="s">
        <v>13</v>
      </c>
      <c r="J16" s="85"/>
      <c r="K16" s="85"/>
      <c r="L16" s="85"/>
      <c r="M16" s="86"/>
      <c r="N16" s="28"/>
      <c r="O16" s="28"/>
      <c r="P16" s="28"/>
      <c r="Q16" s="28"/>
      <c r="R16" s="28"/>
      <c r="S16" s="28"/>
      <c r="T16" s="28"/>
      <c r="U16" s="28"/>
      <c r="V16" s="28"/>
      <c r="W16" s="28"/>
    </row>
    <row r="17" spans="1:31">
      <c r="A17" s="76">
        <v>1</v>
      </c>
      <c r="B17" s="85"/>
      <c r="C17" s="86"/>
      <c r="D17" s="87">
        <v>5.1000000000000004E-3</v>
      </c>
      <c r="E17" s="88"/>
      <c r="F17" s="88"/>
      <c r="G17" s="88"/>
      <c r="H17" s="89"/>
      <c r="I17" s="90">
        <f>D17*1000*'Исход. данные'!$B$6</f>
        <v>5.1158100000000006</v>
      </c>
      <c r="J17" s="91"/>
      <c r="K17" s="91"/>
      <c r="L17" s="91"/>
      <c r="M17" s="92"/>
      <c r="N17" s="28"/>
      <c r="O17" s="28"/>
      <c r="P17" s="28"/>
      <c r="Q17" s="28"/>
      <c r="R17" s="28"/>
      <c r="S17" s="28"/>
      <c r="T17" s="28"/>
      <c r="U17" s="28"/>
      <c r="V17" s="28"/>
      <c r="W17" s="28"/>
      <c r="AA17" s="65">
        <f ca="1">ROUND(NORMINV(RAND(), $AA$27, $AA$27*$M$7/100*0.8)/(1000*'Исход. данные'!$B$6), 4)</f>
        <v>5.0000000000000001E-3</v>
      </c>
      <c r="AB17" s="65"/>
      <c r="AC17" s="65"/>
      <c r="AD17" s="65"/>
      <c r="AE17" s="65"/>
    </row>
    <row r="18" spans="1:31">
      <c r="A18" s="76">
        <v>2</v>
      </c>
      <c r="B18" s="85"/>
      <c r="C18" s="86"/>
      <c r="D18" s="87">
        <v>5.0000000000000001E-3</v>
      </c>
      <c r="E18" s="93"/>
      <c r="F18" s="93"/>
      <c r="G18" s="93"/>
      <c r="H18" s="94"/>
      <c r="I18" s="90">
        <f>D18*1000*'Исход. данные'!$B$6</f>
        <v>5.0155000000000003</v>
      </c>
      <c r="J18" s="95"/>
      <c r="K18" s="95"/>
      <c r="L18" s="95"/>
      <c r="M18" s="96"/>
      <c r="N18" s="28"/>
      <c r="O18" s="28"/>
      <c r="P18" s="28"/>
      <c r="Q18" s="28"/>
      <c r="R18" s="28"/>
      <c r="S18" s="28"/>
      <c r="T18" s="28"/>
      <c r="U18" s="28"/>
      <c r="V18" s="28"/>
      <c r="W18" s="28"/>
      <c r="AA18" s="65">
        <f ca="1">ROUND(NORMINV(RAND(), $AA$27, $AA$27*$M$7/100*0.8)/(1000*'Исход. данные'!$B$6), 4)</f>
        <v>4.8999999999999998E-3</v>
      </c>
      <c r="AB18" s="65"/>
      <c r="AC18" s="65"/>
      <c r="AD18" s="65"/>
      <c r="AE18" s="65"/>
    </row>
    <row r="19" spans="1:31">
      <c r="A19" s="76">
        <v>3</v>
      </c>
      <c r="B19" s="85"/>
      <c r="C19" s="86"/>
      <c r="D19" s="87">
        <v>5.0000000000000001E-3</v>
      </c>
      <c r="E19" s="93"/>
      <c r="F19" s="93"/>
      <c r="G19" s="93"/>
      <c r="H19" s="94"/>
      <c r="I19" s="90">
        <f>D19*1000*'Исход. данные'!$B$6</f>
        <v>5.0155000000000003</v>
      </c>
      <c r="J19" s="95"/>
      <c r="K19" s="95"/>
      <c r="L19" s="95"/>
      <c r="M19" s="96"/>
      <c r="N19" s="28"/>
      <c r="O19" s="28"/>
      <c r="P19" s="28"/>
      <c r="Q19" s="28"/>
      <c r="R19" s="28"/>
      <c r="S19" s="28"/>
      <c r="T19" s="28"/>
      <c r="U19" s="28"/>
      <c r="V19" s="28"/>
      <c r="W19" s="28"/>
      <c r="AA19" s="65">
        <f ca="1">ROUND(NORMINV(RAND(), $AA$27, $AA$27*$M$7/100*0.8)/(1000*'Исход. данные'!$B$6), 4)</f>
        <v>5.0000000000000001E-3</v>
      </c>
      <c r="AB19" s="65"/>
      <c r="AC19" s="65"/>
      <c r="AD19" s="65"/>
      <c r="AE19" s="65"/>
    </row>
    <row r="20" spans="1:31">
      <c r="A20" s="76">
        <v>4</v>
      </c>
      <c r="B20" s="85"/>
      <c r="C20" s="86"/>
      <c r="D20" s="87">
        <v>5.0000000000000001E-3</v>
      </c>
      <c r="E20" s="93"/>
      <c r="F20" s="93"/>
      <c r="G20" s="93"/>
      <c r="H20" s="94"/>
      <c r="I20" s="90">
        <f>D20*1000*'Исход. данные'!$B$6</f>
        <v>5.0155000000000003</v>
      </c>
      <c r="J20" s="95"/>
      <c r="K20" s="95"/>
      <c r="L20" s="95"/>
      <c r="M20" s="96"/>
      <c r="N20" s="28"/>
      <c r="O20" s="28"/>
      <c r="P20" s="28"/>
      <c r="Q20" s="28"/>
      <c r="R20" s="28"/>
      <c r="S20" s="28"/>
      <c r="T20" s="28"/>
      <c r="U20" s="28"/>
      <c r="V20" s="28"/>
      <c r="W20" s="28"/>
      <c r="AA20" s="65">
        <f ca="1">ROUND(NORMINV(RAND(), $AA$27, $AA$27*$M$7/100*0.8)/(1000*'Исход. данные'!$B$6), 4)</f>
        <v>5.0000000000000001E-3</v>
      </c>
      <c r="AB20" s="65"/>
      <c r="AC20" s="65"/>
      <c r="AD20" s="65"/>
      <c r="AE20" s="65"/>
    </row>
    <row r="21" spans="1:31">
      <c r="A21" s="76">
        <v>5</v>
      </c>
      <c r="B21" s="85"/>
      <c r="C21" s="86"/>
      <c r="D21" s="87">
        <v>4.8999999999999998E-3</v>
      </c>
      <c r="E21" s="93"/>
      <c r="F21" s="93"/>
      <c r="G21" s="93"/>
      <c r="H21" s="94"/>
      <c r="I21" s="90">
        <f>D21*1000*'Исход. данные'!$B$6</f>
        <v>4.9151899999999999</v>
      </c>
      <c r="J21" s="95"/>
      <c r="K21" s="95"/>
      <c r="L21" s="95"/>
      <c r="M21" s="96"/>
      <c r="N21" s="28"/>
      <c r="O21" s="28"/>
      <c r="P21" s="28"/>
      <c r="Q21" s="28"/>
      <c r="R21" s="28"/>
      <c r="S21" s="28"/>
      <c r="T21" s="28"/>
      <c r="U21" s="28"/>
      <c r="V21" s="28"/>
      <c r="W21" s="28"/>
      <c r="AA21" s="65">
        <f ca="1">ROUND(NORMINV(RAND(), $AA$27, $AA$27*$M$7/100*0.8)/(1000*'Исход. данные'!$B$6), 4)</f>
        <v>4.8999999999999998E-3</v>
      </c>
      <c r="AB21" s="65"/>
      <c r="AC21" s="65"/>
      <c r="AD21" s="65"/>
      <c r="AE21" s="65"/>
    </row>
    <row r="22" spans="1:31">
      <c r="A22" s="76">
        <v>6</v>
      </c>
      <c r="B22" s="85"/>
      <c r="C22" s="86"/>
      <c r="D22" s="87">
        <v>5.0000000000000001E-3</v>
      </c>
      <c r="E22" s="93"/>
      <c r="F22" s="93"/>
      <c r="G22" s="93"/>
      <c r="H22" s="94"/>
      <c r="I22" s="90">
        <f>D22*1000*'Исход. данные'!$B$6</f>
        <v>5.0155000000000003</v>
      </c>
      <c r="J22" s="95"/>
      <c r="K22" s="95"/>
      <c r="L22" s="95"/>
      <c r="M22" s="96"/>
      <c r="N22" s="28"/>
      <c r="O22" s="28"/>
      <c r="P22" s="28"/>
      <c r="Q22" s="28"/>
      <c r="R22" s="28"/>
      <c r="S22" s="28"/>
      <c r="T22" s="28"/>
      <c r="U22" s="28"/>
      <c r="V22" s="28"/>
      <c r="W22" s="28"/>
      <c r="Z22" s="18"/>
      <c r="AA22" s="65">
        <f ca="1">ROUND(NORMINV(RAND(), $AA$27, $AA$27*$M$7/100*0.8)/(1000*'Исход. данные'!$B$6), 4)</f>
        <v>5.1000000000000004E-3</v>
      </c>
      <c r="AB22" s="65"/>
      <c r="AC22" s="65"/>
      <c r="AD22" s="65"/>
      <c r="AE22" s="65"/>
    </row>
    <row r="23" spans="1:31">
      <c r="A23" s="76">
        <v>7</v>
      </c>
      <c r="B23" s="85"/>
      <c r="C23" s="86"/>
      <c r="D23" s="87">
        <v>5.1000000000000004E-3</v>
      </c>
      <c r="E23" s="93"/>
      <c r="F23" s="93"/>
      <c r="G23" s="93"/>
      <c r="H23" s="94"/>
      <c r="I23" s="90">
        <f>D23*1000*'Исход. данные'!$B$6</f>
        <v>5.1158100000000006</v>
      </c>
      <c r="J23" s="95"/>
      <c r="K23" s="95"/>
      <c r="L23" s="95"/>
      <c r="M23" s="96"/>
      <c r="N23" s="28"/>
      <c r="O23" s="28"/>
      <c r="P23" s="28"/>
      <c r="Q23" s="28"/>
      <c r="R23" s="28"/>
      <c r="S23" s="28"/>
      <c r="T23" s="28"/>
      <c r="U23" s="28"/>
      <c r="V23" s="28"/>
      <c r="W23" s="28"/>
      <c r="Z23" s="18"/>
      <c r="AA23" s="65">
        <f ca="1">ROUND(NORMINV(RAND(), $AA$27, $AA$27*$M$7/100*0.8)/(1000*'Исход. данные'!$B$6), 4)</f>
        <v>5.0000000000000001E-3</v>
      </c>
      <c r="AB23" s="65"/>
      <c r="AC23" s="65"/>
      <c r="AD23" s="65"/>
      <c r="AE23" s="65"/>
    </row>
    <row r="24" spans="1:31">
      <c r="A24" s="76">
        <v>8</v>
      </c>
      <c r="B24" s="85"/>
      <c r="C24" s="86"/>
      <c r="D24" s="87">
        <v>5.1000000000000004E-3</v>
      </c>
      <c r="E24" s="93"/>
      <c r="F24" s="93"/>
      <c r="G24" s="93"/>
      <c r="H24" s="94"/>
      <c r="I24" s="90">
        <f>D24*1000*'Исход. данные'!$B$6</f>
        <v>5.1158100000000006</v>
      </c>
      <c r="J24" s="95"/>
      <c r="K24" s="95"/>
      <c r="L24" s="95"/>
      <c r="M24" s="96"/>
      <c r="N24" s="28"/>
      <c r="O24" s="28"/>
      <c r="P24" s="28"/>
      <c r="Q24" s="28"/>
      <c r="R24" s="28"/>
      <c r="S24" s="28"/>
      <c r="T24" s="28"/>
      <c r="U24" s="28"/>
      <c r="V24" s="28"/>
      <c r="W24" s="28"/>
      <c r="AA24" s="65">
        <f ca="1">ROUND(NORMINV(RAND(), $AA$27, $AA$27*$M$7/100*0.8)/(1000*'Исход. данные'!$B$6), 4)</f>
        <v>5.0000000000000001E-3</v>
      </c>
      <c r="AB24" s="65"/>
      <c r="AC24" s="65"/>
      <c r="AD24" s="65"/>
      <c r="AE24" s="65"/>
    </row>
    <row r="25" spans="1:31">
      <c r="A25" s="76">
        <v>9</v>
      </c>
      <c r="B25" s="85"/>
      <c r="C25" s="86"/>
      <c r="D25" s="87">
        <v>5.0000000000000001E-3</v>
      </c>
      <c r="E25" s="93"/>
      <c r="F25" s="93"/>
      <c r="G25" s="93"/>
      <c r="H25" s="94"/>
      <c r="I25" s="90">
        <f>D25*1000*'Исход. данные'!$B$6</f>
        <v>5.0155000000000003</v>
      </c>
      <c r="J25" s="95"/>
      <c r="K25" s="95"/>
      <c r="L25" s="95"/>
      <c r="M25" s="96"/>
      <c r="N25" s="28"/>
      <c r="O25" s="28"/>
      <c r="P25" s="28"/>
      <c r="Q25" s="28"/>
      <c r="R25" s="28"/>
      <c r="S25" s="28"/>
      <c r="T25" s="28"/>
      <c r="U25" s="28"/>
      <c r="V25" s="29"/>
      <c r="W25" s="28"/>
      <c r="AA25" s="65">
        <f ca="1">ROUND(NORMINV(RAND(), $AA$27, $AA$27*$M$7/100*0.8)/(1000*'Исход. данные'!$B$6), 4)</f>
        <v>4.8999999999999998E-3</v>
      </c>
      <c r="AB25" s="65"/>
      <c r="AC25" s="65"/>
      <c r="AD25" s="65"/>
      <c r="AE25" s="65"/>
    </row>
    <row r="26" spans="1:31">
      <c r="A26" s="76">
        <v>10</v>
      </c>
      <c r="B26" s="85"/>
      <c r="C26" s="86"/>
      <c r="D26" s="87">
        <v>5.0000000000000001E-3</v>
      </c>
      <c r="E26" s="93"/>
      <c r="F26" s="93"/>
      <c r="G26" s="93"/>
      <c r="H26" s="94"/>
      <c r="I26" s="90">
        <f>D26*1000*'Исход. данные'!$B$6</f>
        <v>5.0155000000000003</v>
      </c>
      <c r="J26" s="95"/>
      <c r="K26" s="95"/>
      <c r="L26" s="95"/>
      <c r="M26" s="96"/>
      <c r="N26" s="28"/>
      <c r="O26" s="28"/>
      <c r="P26" s="28"/>
      <c r="Q26" s="28"/>
      <c r="R26" s="28"/>
      <c r="S26" s="28"/>
      <c r="T26" s="28"/>
      <c r="U26" s="28"/>
      <c r="V26" s="28"/>
      <c r="W26" s="28"/>
      <c r="AA26" s="65">
        <f ca="1">ROUND(NORMINV(RAND(), $AA$27, $AA$27*$M$7/100*0.8)/(1000*'Исход. данные'!$B$6), 4)</f>
        <v>5.0000000000000001E-3</v>
      </c>
      <c r="AB26" s="65"/>
      <c r="AC26" s="65"/>
      <c r="AD26" s="65"/>
      <c r="AE26" s="65"/>
    </row>
    <row r="27" spans="1:31">
      <c r="A27" s="76" t="s">
        <v>14</v>
      </c>
      <c r="B27" s="85"/>
      <c r="C27" s="86"/>
      <c r="D27" s="87">
        <f>AVERAGE(D17:H26)</f>
        <v>5.0200000000000002E-3</v>
      </c>
      <c r="E27" s="93"/>
      <c r="F27" s="93"/>
      <c r="G27" s="93"/>
      <c r="H27" s="94"/>
      <c r="I27" s="90">
        <f>ROUND(AVERAGE(I17:M26),2)</f>
        <v>5.04</v>
      </c>
      <c r="J27" s="95"/>
      <c r="K27" s="95"/>
      <c r="L27" s="95"/>
      <c r="M27" s="96"/>
      <c r="N27" s="47"/>
      <c r="O27" s="28"/>
      <c r="P27" s="28"/>
      <c r="Q27" s="28"/>
      <c r="R27" s="28"/>
      <c r="S27" s="28"/>
      <c r="T27" s="28"/>
      <c r="U27" s="28"/>
      <c r="V27" s="28"/>
      <c r="W27" s="28"/>
      <c r="AA27" s="66">
        <f ca="1">G7+G7*J9/100*0.9*(RAND()-RAND())</f>
        <v>4.9966711905468948</v>
      </c>
      <c r="AB27" s="66"/>
      <c r="AC27" s="66"/>
      <c r="AD27" s="66"/>
      <c r="AE27" s="66"/>
    </row>
    <row r="28" spans="1:31">
      <c r="A28" s="76" t="s">
        <v>15</v>
      </c>
      <c r="B28" s="85"/>
      <c r="C28" s="86"/>
      <c r="D28" s="106" t="str">
        <f>'Исход. данные'!$B$5</f>
        <v>Пупкин В.В.</v>
      </c>
      <c r="E28" s="107"/>
      <c r="F28" s="107"/>
      <c r="G28" s="107"/>
      <c r="H28" s="107"/>
      <c r="I28" s="107"/>
      <c r="J28" s="107"/>
      <c r="K28" s="107"/>
      <c r="L28" s="107"/>
      <c r="M28" s="108"/>
      <c r="N28" s="51"/>
      <c r="O28" s="51"/>
      <c r="P28" s="51"/>
      <c r="Q28" s="51"/>
      <c r="R28" s="51"/>
      <c r="S28" s="51"/>
      <c r="T28" s="51"/>
      <c r="U28" s="28"/>
      <c r="V28" s="28"/>
      <c r="W28" s="28"/>
    </row>
    <row r="29" spans="1:31">
      <c r="A29" s="56"/>
      <c r="B29" s="56"/>
      <c r="C29" s="56"/>
      <c r="D29" s="56"/>
      <c r="E29" s="56"/>
      <c r="F29" s="56"/>
      <c r="G29" s="56"/>
      <c r="H29" s="56"/>
      <c r="I29" s="56"/>
      <c r="J29" s="56"/>
      <c r="K29" s="56"/>
      <c r="L29" s="56"/>
      <c r="M29" s="56"/>
      <c r="N29" s="13"/>
      <c r="O29" s="13"/>
      <c r="P29" s="13"/>
      <c r="Q29" s="13"/>
      <c r="R29" s="13"/>
      <c r="S29" s="13"/>
      <c r="T29" s="13"/>
      <c r="U29" s="13"/>
      <c r="V29" s="13"/>
      <c r="W29" s="13"/>
    </row>
    <row r="30" spans="1:31">
      <c r="A30" s="97" t="s">
        <v>11</v>
      </c>
      <c r="B30" s="98"/>
      <c r="C30" s="99"/>
      <c r="D30" s="76" t="str">
        <f>"Объем дозирования " &amp; G8 &amp; " мкл"</f>
        <v>Объем дозирования 50 мкл</v>
      </c>
      <c r="E30" s="85"/>
      <c r="F30" s="85"/>
      <c r="G30" s="85"/>
      <c r="H30" s="85"/>
      <c r="I30" s="85"/>
      <c r="J30" s="85"/>
      <c r="K30" s="85"/>
      <c r="L30" s="85"/>
      <c r="M30" s="86"/>
      <c r="V30" s="3"/>
    </row>
    <row r="31" spans="1:31">
      <c r="A31" s="100"/>
      <c r="B31" s="101"/>
      <c r="C31" s="102"/>
      <c r="D31" s="76" t="s">
        <v>42</v>
      </c>
      <c r="E31" s="85"/>
      <c r="F31" s="85"/>
      <c r="G31" s="85"/>
      <c r="H31" s="86"/>
      <c r="I31" s="76" t="s">
        <v>13</v>
      </c>
      <c r="J31" s="85"/>
      <c r="K31" s="85"/>
      <c r="L31" s="85"/>
      <c r="M31" s="86"/>
      <c r="Q31" s="3"/>
      <c r="S31" s="2"/>
    </row>
    <row r="32" spans="1:31">
      <c r="A32" s="76">
        <v>1</v>
      </c>
      <c r="B32" s="85"/>
      <c r="C32" s="86"/>
      <c r="D32" s="103">
        <v>4.9700000000000001E-2</v>
      </c>
      <c r="E32" s="104"/>
      <c r="F32" s="104"/>
      <c r="G32" s="104"/>
      <c r="H32" s="105"/>
      <c r="I32" s="90">
        <f>D32*1000*'Исход. данные'!$B$6</f>
        <v>49.854070000000007</v>
      </c>
      <c r="J32" s="95"/>
      <c r="K32" s="95"/>
      <c r="L32" s="95"/>
      <c r="M32" s="96"/>
      <c r="Q32" s="3"/>
      <c r="AA32" s="65">
        <f ca="1">ROUND(NORMINV(RAND(), $AA$42, $AA$42*$M$8/100*0.8)/(1000*'Исход. данные'!$B$6), 4)</f>
        <v>4.9599999999999998E-2</v>
      </c>
      <c r="AB32" s="65"/>
      <c r="AC32" s="65"/>
      <c r="AD32" s="65"/>
      <c r="AE32" s="65"/>
    </row>
    <row r="33" spans="1:31">
      <c r="A33" s="76">
        <v>2</v>
      </c>
      <c r="B33" s="85"/>
      <c r="C33" s="86"/>
      <c r="D33" s="103">
        <v>4.9799999999999997E-2</v>
      </c>
      <c r="E33" s="104"/>
      <c r="F33" s="104"/>
      <c r="G33" s="104"/>
      <c r="H33" s="105"/>
      <c r="I33" s="90">
        <f>D33*1000*'Исход. данные'!$B$6</f>
        <v>49.95438</v>
      </c>
      <c r="J33" s="95"/>
      <c r="K33" s="95"/>
      <c r="L33" s="95"/>
      <c r="M33" s="96"/>
      <c r="Q33" s="3"/>
      <c r="S33" s="2"/>
      <c r="AA33" s="65">
        <f ca="1">ROUND(NORMINV(RAND(), $AA$42, $AA$42*$M$8/100*0.8)/(1000*'Исход. данные'!$B$6), 4)</f>
        <v>0.05</v>
      </c>
      <c r="AB33" s="65"/>
      <c r="AC33" s="65"/>
      <c r="AD33" s="65"/>
      <c r="AE33" s="65"/>
    </row>
    <row r="34" spans="1:31">
      <c r="A34" s="76">
        <v>3</v>
      </c>
      <c r="B34" s="85"/>
      <c r="C34" s="86"/>
      <c r="D34" s="103">
        <v>4.9599999999999998E-2</v>
      </c>
      <c r="E34" s="104"/>
      <c r="F34" s="104"/>
      <c r="G34" s="104"/>
      <c r="H34" s="105"/>
      <c r="I34" s="90">
        <f>D34*1000*'Исход. данные'!$B$6</f>
        <v>49.753760000000007</v>
      </c>
      <c r="J34" s="95"/>
      <c r="K34" s="95"/>
      <c r="L34" s="95"/>
      <c r="M34" s="96"/>
      <c r="Q34" s="3"/>
      <c r="AA34" s="65">
        <f ca="1">ROUND(NORMINV(RAND(), $AA$42, $AA$42*$M$8/100*0.8)/(1000*'Исход. данные'!$B$6), 4)</f>
        <v>4.9700000000000001E-2</v>
      </c>
      <c r="AB34" s="65"/>
      <c r="AC34" s="65"/>
      <c r="AD34" s="65"/>
      <c r="AE34" s="65"/>
    </row>
    <row r="35" spans="1:31">
      <c r="A35" s="76">
        <v>4</v>
      </c>
      <c r="B35" s="85"/>
      <c r="C35" s="86"/>
      <c r="D35" s="103">
        <v>4.9399999999999999E-2</v>
      </c>
      <c r="E35" s="104"/>
      <c r="F35" s="104"/>
      <c r="G35" s="104"/>
      <c r="H35" s="105"/>
      <c r="I35" s="90">
        <f>D35*1000*'Исход. данные'!$B$6</f>
        <v>49.553140000000006</v>
      </c>
      <c r="J35" s="95"/>
      <c r="K35" s="95"/>
      <c r="L35" s="95"/>
      <c r="M35" s="96"/>
      <c r="Q35" s="3"/>
      <c r="AA35" s="65">
        <f ca="1">ROUND(NORMINV(RAND(), $AA$42, $AA$42*$M$8/100*0.8)/(1000*'Исход. данные'!$B$6), 4)</f>
        <v>4.99E-2</v>
      </c>
      <c r="AB35" s="65"/>
      <c r="AC35" s="65"/>
      <c r="AD35" s="65"/>
      <c r="AE35" s="65"/>
    </row>
    <row r="36" spans="1:31">
      <c r="A36" s="76">
        <v>5</v>
      </c>
      <c r="B36" s="85"/>
      <c r="C36" s="86"/>
      <c r="D36" s="103">
        <v>4.9599999999999998E-2</v>
      </c>
      <c r="E36" s="104"/>
      <c r="F36" s="104"/>
      <c r="G36" s="104"/>
      <c r="H36" s="105"/>
      <c r="I36" s="90">
        <f>D36*1000*'Исход. данные'!$B$6</f>
        <v>49.753760000000007</v>
      </c>
      <c r="J36" s="95"/>
      <c r="K36" s="95"/>
      <c r="L36" s="95"/>
      <c r="M36" s="96"/>
      <c r="Q36" s="3"/>
      <c r="AA36" s="65">
        <f ca="1">ROUND(NORMINV(RAND(), $AA$42, $AA$42*$M$8/100*0.8)/(1000*'Исход. данные'!$B$6), 4)</f>
        <v>4.99E-2</v>
      </c>
      <c r="AB36" s="65"/>
      <c r="AC36" s="65"/>
      <c r="AD36" s="65"/>
      <c r="AE36" s="65"/>
    </row>
    <row r="37" spans="1:31">
      <c r="A37" s="76">
        <v>6</v>
      </c>
      <c r="B37" s="85"/>
      <c r="C37" s="86"/>
      <c r="D37" s="103">
        <v>4.9700000000000001E-2</v>
      </c>
      <c r="E37" s="104"/>
      <c r="F37" s="104"/>
      <c r="G37" s="104"/>
      <c r="H37" s="105"/>
      <c r="I37" s="90">
        <f>D37*1000*'Исход. данные'!$B$6</f>
        <v>49.854070000000007</v>
      </c>
      <c r="J37" s="95"/>
      <c r="K37" s="95"/>
      <c r="L37" s="95"/>
      <c r="M37" s="96"/>
      <c r="Q37" s="3"/>
      <c r="Y37" s="26"/>
      <c r="AA37" s="65">
        <f ca="1">ROUND(NORMINV(RAND(), $AA$42, $AA$42*$M$8/100*0.8)/(1000*'Исход. данные'!$B$6), 4)</f>
        <v>4.9700000000000001E-2</v>
      </c>
      <c r="AB37" s="65"/>
      <c r="AC37" s="65"/>
      <c r="AD37" s="65"/>
      <c r="AE37" s="65"/>
    </row>
    <row r="38" spans="1:31">
      <c r="A38" s="76">
        <v>7</v>
      </c>
      <c r="B38" s="85"/>
      <c r="C38" s="86"/>
      <c r="D38" s="103">
        <v>4.9700000000000001E-2</v>
      </c>
      <c r="E38" s="104"/>
      <c r="F38" s="104"/>
      <c r="G38" s="104"/>
      <c r="H38" s="105"/>
      <c r="I38" s="90">
        <f>D38*1000*'Исход. данные'!$B$6</f>
        <v>49.854070000000007</v>
      </c>
      <c r="J38" s="95"/>
      <c r="K38" s="95"/>
      <c r="L38" s="95"/>
      <c r="M38" s="96"/>
      <c r="Q38" s="3"/>
      <c r="AA38" s="65">
        <f ca="1">ROUND(NORMINV(RAND(), $AA$42, $AA$42*$M$8/100*0.8)/(1000*'Исход. данные'!$B$6), 4)</f>
        <v>4.9500000000000002E-2</v>
      </c>
      <c r="AB38" s="65"/>
      <c r="AC38" s="65"/>
      <c r="AD38" s="65"/>
      <c r="AE38" s="65"/>
    </row>
    <row r="39" spans="1:31">
      <c r="A39" s="76">
        <v>8</v>
      </c>
      <c r="B39" s="85"/>
      <c r="C39" s="86"/>
      <c r="D39" s="103">
        <v>4.9599999999999998E-2</v>
      </c>
      <c r="E39" s="104"/>
      <c r="F39" s="104"/>
      <c r="G39" s="104"/>
      <c r="H39" s="105"/>
      <c r="I39" s="90">
        <f>D39*1000*'Исход. данные'!$B$6</f>
        <v>49.753760000000007</v>
      </c>
      <c r="J39" s="95"/>
      <c r="K39" s="95"/>
      <c r="L39" s="95"/>
      <c r="M39" s="96"/>
      <c r="Q39" s="3"/>
      <c r="AA39" s="65">
        <f ca="1">ROUND(NORMINV(RAND(), $AA$42, $AA$42*$M$8/100*0.8)/(1000*'Исход. данные'!$B$6), 4)</f>
        <v>0.05</v>
      </c>
      <c r="AB39" s="65"/>
      <c r="AC39" s="65"/>
      <c r="AD39" s="65"/>
      <c r="AE39" s="65"/>
    </row>
    <row r="40" spans="1:31">
      <c r="A40" s="76">
        <v>9</v>
      </c>
      <c r="B40" s="85"/>
      <c r="C40" s="86"/>
      <c r="D40" s="103">
        <v>4.9799999999999997E-2</v>
      </c>
      <c r="E40" s="104"/>
      <c r="F40" s="104"/>
      <c r="G40" s="104"/>
      <c r="H40" s="105"/>
      <c r="I40" s="90">
        <f>D40*1000*'Исход. данные'!$B$6</f>
        <v>49.95438</v>
      </c>
      <c r="J40" s="95"/>
      <c r="K40" s="95"/>
      <c r="L40" s="95"/>
      <c r="M40" s="96"/>
      <c r="Q40" s="3"/>
      <c r="AA40" s="65">
        <f ca="1">ROUND(NORMINV(RAND(), $AA$42, $AA$42*$M$8/100*0.8)/(1000*'Исход. данные'!$B$6), 4)</f>
        <v>4.9599999999999998E-2</v>
      </c>
      <c r="AB40" s="65"/>
      <c r="AC40" s="65"/>
      <c r="AD40" s="65"/>
      <c r="AE40" s="65"/>
    </row>
    <row r="41" spans="1:31">
      <c r="A41" s="76">
        <v>10</v>
      </c>
      <c r="B41" s="85"/>
      <c r="C41" s="86"/>
      <c r="D41" s="103">
        <v>4.9799999999999997E-2</v>
      </c>
      <c r="E41" s="104"/>
      <c r="F41" s="104"/>
      <c r="G41" s="104"/>
      <c r="H41" s="105"/>
      <c r="I41" s="90">
        <f>D41*1000*'Исход. данные'!$B$6</f>
        <v>49.95438</v>
      </c>
      <c r="J41" s="95"/>
      <c r="K41" s="95"/>
      <c r="L41" s="95"/>
      <c r="M41" s="96"/>
      <c r="Q41" s="3"/>
      <c r="AA41" s="65">
        <f ca="1">ROUND(NORMINV(RAND(), $AA$42, $AA$42*$M$8/100*0.8)/(1000*'Исход. данные'!$B$6), 4)</f>
        <v>4.9700000000000001E-2</v>
      </c>
      <c r="AB41" s="65"/>
      <c r="AC41" s="65"/>
      <c r="AD41" s="65"/>
      <c r="AE41" s="65"/>
    </row>
    <row r="42" spans="1:31">
      <c r="A42" s="76" t="s">
        <v>14</v>
      </c>
      <c r="B42" s="85"/>
      <c r="C42" s="86"/>
      <c r="D42" s="109">
        <f>AVERAGE(D32:H41)</f>
        <v>4.9670000000000006E-2</v>
      </c>
      <c r="E42" s="110"/>
      <c r="F42" s="110"/>
      <c r="G42" s="110"/>
      <c r="H42" s="110"/>
      <c r="I42" s="111">
        <f>ROUND(AVERAGE(I32:M41), 2)</f>
        <v>49.82</v>
      </c>
      <c r="J42" s="111"/>
      <c r="K42" s="111"/>
      <c r="L42" s="111"/>
      <c r="M42" s="111"/>
      <c r="N42" s="8"/>
      <c r="O42" s="8"/>
      <c r="P42" s="8"/>
      <c r="Q42" s="8"/>
      <c r="R42" s="8"/>
      <c r="S42" s="8"/>
      <c r="T42" s="8"/>
      <c r="U42" s="8"/>
      <c r="V42" s="8"/>
      <c r="W42" s="8"/>
      <c r="X42" s="8"/>
      <c r="AA42" s="66">
        <f ca="1">G8+G8*J10/100*0.9*(RAND()-RAND())</f>
        <v>49.929141139982967</v>
      </c>
      <c r="AB42" s="66"/>
      <c r="AC42" s="66"/>
      <c r="AD42" s="66"/>
      <c r="AE42" s="66"/>
    </row>
    <row r="43" spans="1:31">
      <c r="A43" s="74" t="s">
        <v>15</v>
      </c>
      <c r="B43" s="74"/>
      <c r="C43" s="74"/>
      <c r="D43" s="112" t="str">
        <f>'Исход. данные'!$B$5</f>
        <v>Пупкин В.В.</v>
      </c>
      <c r="E43" s="112"/>
      <c r="F43" s="112"/>
      <c r="G43" s="112"/>
      <c r="H43" s="112"/>
      <c r="I43" s="112"/>
      <c r="J43" s="112"/>
      <c r="K43" s="112"/>
      <c r="L43" s="112"/>
      <c r="M43" s="112"/>
      <c r="N43" s="45"/>
      <c r="O43" s="45"/>
      <c r="P43" s="45"/>
      <c r="Q43" s="45"/>
      <c r="R43" s="45"/>
      <c r="S43" s="45"/>
      <c r="T43" s="8"/>
      <c r="U43" s="8"/>
      <c r="V43" s="8"/>
      <c r="W43" s="8"/>
      <c r="X43" s="8"/>
    </row>
    <row r="44" spans="1:31">
      <c r="A44" s="107" t="s">
        <v>16</v>
      </c>
      <c r="B44" s="107"/>
      <c r="C44" s="107"/>
      <c r="D44" s="107"/>
      <c r="E44" s="107"/>
      <c r="F44" s="107"/>
      <c r="G44" s="107"/>
      <c r="H44" s="107"/>
      <c r="I44" s="107"/>
      <c r="J44" s="107"/>
      <c r="K44" s="107"/>
      <c r="L44" s="107"/>
      <c r="M44" s="107"/>
      <c r="N44" s="16"/>
      <c r="O44" s="16"/>
      <c r="P44" s="16"/>
      <c r="Q44" s="16"/>
      <c r="R44" s="16"/>
      <c r="S44" s="16"/>
      <c r="T44" s="16"/>
      <c r="U44" s="16"/>
      <c r="V44" s="16"/>
      <c r="W44" s="16"/>
    </row>
    <row r="45" spans="1:31" ht="15" customHeight="1">
      <c r="A45" s="124" t="s">
        <v>5</v>
      </c>
      <c r="B45" s="125"/>
      <c r="C45" s="125"/>
      <c r="D45" s="115" t="s">
        <v>55</v>
      </c>
      <c r="E45" s="116"/>
      <c r="F45" s="116"/>
      <c r="G45" s="116"/>
      <c r="H45" s="117"/>
      <c r="I45" s="113" t="s">
        <v>57</v>
      </c>
      <c r="J45" s="113"/>
      <c r="K45" s="113"/>
      <c r="L45" s="113"/>
      <c r="M45" s="113"/>
      <c r="AA45">
        <f>IF(ABS(D46)&gt;J9, 0, IF(ABS(D47)&gt;J10, 0, IF(I46&gt;M7, 0, IF(I47&gt;M8, 0, 1))))</f>
        <v>1</v>
      </c>
    </row>
    <row r="46" spans="1:31">
      <c r="A46" s="76">
        <f>G7</f>
        <v>5</v>
      </c>
      <c r="B46" s="85"/>
      <c r="C46" s="86"/>
      <c r="D46" s="118">
        <f>ROUND(((I27-A46)/A46*100),2)</f>
        <v>0.8</v>
      </c>
      <c r="E46" s="119"/>
      <c r="F46" s="119"/>
      <c r="G46" s="119"/>
      <c r="H46" s="120"/>
      <c r="I46" s="114">
        <f>ROUND(STDEV(I17:I26)*100/I27,2)</f>
        <v>1.26</v>
      </c>
      <c r="J46" s="114"/>
      <c r="K46" s="114"/>
      <c r="L46" s="114"/>
      <c r="M46" s="114"/>
    </row>
    <row r="47" spans="1:31">
      <c r="A47" s="76">
        <f>G8</f>
        <v>50</v>
      </c>
      <c r="B47" s="85"/>
      <c r="C47" s="86"/>
      <c r="D47" s="118">
        <f>ROUND(((I42-A47)/A47*100),2)</f>
        <v>-0.36</v>
      </c>
      <c r="E47" s="119"/>
      <c r="F47" s="119"/>
      <c r="G47" s="119"/>
      <c r="H47" s="120"/>
      <c r="I47" s="114">
        <f>ROUND(STDEV(I32:I41)*100/I42,2)</f>
        <v>0.25</v>
      </c>
      <c r="J47" s="114"/>
      <c r="K47" s="114"/>
      <c r="L47" s="114"/>
      <c r="M47" s="114"/>
      <c r="N47" s="37"/>
      <c r="Q47" s="8"/>
    </row>
    <row r="48" spans="1:31" ht="15.75">
      <c r="A48" s="121" t="s">
        <v>17</v>
      </c>
      <c r="B48" s="121"/>
      <c r="C48" s="121"/>
      <c r="D48" s="121"/>
      <c r="E48" s="121"/>
      <c r="F48" s="121"/>
      <c r="G48" s="122" t="s">
        <v>18</v>
      </c>
      <c r="H48" s="122"/>
      <c r="I48" s="122"/>
      <c r="J48" s="122"/>
      <c r="K48" s="122"/>
      <c r="L48" s="122"/>
      <c r="M48" s="122"/>
      <c r="N48" s="44"/>
      <c r="O48" s="44"/>
      <c r="P48" s="44"/>
      <c r="Q48" s="44"/>
      <c r="R48" s="44"/>
      <c r="S48" s="44"/>
      <c r="T48" s="44"/>
      <c r="U48" s="44"/>
      <c r="V48" s="44"/>
      <c r="W48" s="44"/>
      <c r="X48" s="8"/>
    </row>
    <row r="49" spans="1:24">
      <c r="A49" s="79" t="s">
        <v>15</v>
      </c>
      <c r="B49" s="79"/>
      <c r="C49" s="79"/>
      <c r="D49" s="79"/>
      <c r="E49" s="79"/>
      <c r="F49" s="79"/>
      <c r="G49" s="107" t="str">
        <f>'Исход. данные'!$B$5</f>
        <v>Пупкин В.В.</v>
      </c>
      <c r="H49" s="107"/>
      <c r="I49" s="107"/>
      <c r="J49" s="107"/>
      <c r="K49" s="107"/>
      <c r="L49" s="107"/>
      <c r="M49" s="107"/>
      <c r="N49" s="16"/>
      <c r="O49" s="16"/>
      <c r="P49" s="16"/>
      <c r="Q49" s="16"/>
      <c r="R49" s="16"/>
      <c r="S49" s="16"/>
      <c r="T49" s="16"/>
      <c r="U49" s="16"/>
      <c r="V49" s="16"/>
      <c r="W49" s="16"/>
      <c r="X49" s="8"/>
    </row>
    <row r="50" spans="1:24">
      <c r="A50" s="56"/>
      <c r="B50" s="56"/>
      <c r="C50" s="56"/>
      <c r="D50" s="56"/>
      <c r="E50" s="56"/>
      <c r="F50" s="56"/>
      <c r="G50" s="123" t="s">
        <v>58</v>
      </c>
      <c r="H50" s="123"/>
      <c r="I50" s="123"/>
      <c r="J50" s="123"/>
      <c r="K50" s="123"/>
      <c r="L50" s="123"/>
      <c r="M50" s="123"/>
      <c r="N50" s="48"/>
      <c r="O50" s="48"/>
      <c r="P50" s="48"/>
      <c r="Q50" s="24"/>
      <c r="R50" s="24"/>
      <c r="S50" s="24"/>
      <c r="T50" s="24"/>
      <c r="U50" s="24"/>
      <c r="V50" s="24"/>
      <c r="W50" s="24"/>
    </row>
  </sheetData>
  <mergeCells count="152">
    <mergeCell ref="A47:C47"/>
    <mergeCell ref="A48:F48"/>
    <mergeCell ref="A49:F49"/>
    <mergeCell ref="I47:M47"/>
    <mergeCell ref="D47:H47"/>
    <mergeCell ref="G48:M48"/>
    <mergeCell ref="G49:M49"/>
    <mergeCell ref="G50:M50"/>
    <mergeCell ref="A45:C45"/>
    <mergeCell ref="A46:C46"/>
    <mergeCell ref="A42:C42"/>
    <mergeCell ref="D42:H42"/>
    <mergeCell ref="I42:M42"/>
    <mergeCell ref="A43:C43"/>
    <mergeCell ref="D43:M43"/>
    <mergeCell ref="I45:M45"/>
    <mergeCell ref="I46:M46"/>
    <mergeCell ref="D45:H45"/>
    <mergeCell ref="D46:H46"/>
    <mergeCell ref="A44:M44"/>
    <mergeCell ref="A40:C40"/>
    <mergeCell ref="D40:H40"/>
    <mergeCell ref="I40:M40"/>
    <mergeCell ref="A41:C41"/>
    <mergeCell ref="D41:H41"/>
    <mergeCell ref="I41:M41"/>
    <mergeCell ref="A38:C38"/>
    <mergeCell ref="D38:H38"/>
    <mergeCell ref="I38:M38"/>
    <mergeCell ref="A39:C39"/>
    <mergeCell ref="D39:H39"/>
    <mergeCell ref="I39:M39"/>
    <mergeCell ref="A36:C36"/>
    <mergeCell ref="D36:H36"/>
    <mergeCell ref="I36:M36"/>
    <mergeCell ref="A37:C37"/>
    <mergeCell ref="D37:H37"/>
    <mergeCell ref="I37:M37"/>
    <mergeCell ref="A34:C34"/>
    <mergeCell ref="D34:H34"/>
    <mergeCell ref="I34:M34"/>
    <mergeCell ref="A35:C35"/>
    <mergeCell ref="D35:H35"/>
    <mergeCell ref="I35:M35"/>
    <mergeCell ref="A32:C32"/>
    <mergeCell ref="D32:H32"/>
    <mergeCell ref="I32:M32"/>
    <mergeCell ref="A33:C33"/>
    <mergeCell ref="D33:H33"/>
    <mergeCell ref="I33:M33"/>
    <mergeCell ref="A27:C27"/>
    <mergeCell ref="D27:H27"/>
    <mergeCell ref="I27:M27"/>
    <mergeCell ref="A28:C28"/>
    <mergeCell ref="D28:M28"/>
    <mergeCell ref="A30:C31"/>
    <mergeCell ref="D30:M30"/>
    <mergeCell ref="D31:H31"/>
    <mergeCell ref="I31:M31"/>
    <mergeCell ref="A25:C25"/>
    <mergeCell ref="D25:H25"/>
    <mergeCell ref="I25:M25"/>
    <mergeCell ref="A26:C26"/>
    <mergeCell ref="D26:H26"/>
    <mergeCell ref="I26:M26"/>
    <mergeCell ref="A23:C23"/>
    <mergeCell ref="D23:H23"/>
    <mergeCell ref="I23:M23"/>
    <mergeCell ref="A24:C24"/>
    <mergeCell ref="D24:H24"/>
    <mergeCell ref="I24:M24"/>
    <mergeCell ref="A21:C21"/>
    <mergeCell ref="D21:H21"/>
    <mergeCell ref="I21:M21"/>
    <mergeCell ref="A22:C22"/>
    <mergeCell ref="D22:H22"/>
    <mergeCell ref="I22:M22"/>
    <mergeCell ref="A19:C19"/>
    <mergeCell ref="D19:H19"/>
    <mergeCell ref="I19:M19"/>
    <mergeCell ref="A20:C20"/>
    <mergeCell ref="D20:H20"/>
    <mergeCell ref="I20:M20"/>
    <mergeCell ref="A17:C17"/>
    <mergeCell ref="D17:H17"/>
    <mergeCell ref="I17:M17"/>
    <mergeCell ref="A18:C18"/>
    <mergeCell ref="D18:H18"/>
    <mergeCell ref="I18:M18"/>
    <mergeCell ref="A14:J14"/>
    <mergeCell ref="A15:C16"/>
    <mergeCell ref="D15:M15"/>
    <mergeCell ref="D16:H16"/>
    <mergeCell ref="I16:M16"/>
    <mergeCell ref="K14:M14"/>
    <mergeCell ref="A11:J11"/>
    <mergeCell ref="A12:J12"/>
    <mergeCell ref="A13:J13"/>
    <mergeCell ref="A9:C9"/>
    <mergeCell ref="D9:F9"/>
    <mergeCell ref="G9:I9"/>
    <mergeCell ref="J9:L9"/>
    <mergeCell ref="A10:C10"/>
    <mergeCell ref="D10:F10"/>
    <mergeCell ref="G10:I10"/>
    <mergeCell ref="J10:L10"/>
    <mergeCell ref="K11:M11"/>
    <mergeCell ref="K12:M12"/>
    <mergeCell ref="K13:M13"/>
    <mergeCell ref="A7:C7"/>
    <mergeCell ref="D7:F7"/>
    <mergeCell ref="G7:I7"/>
    <mergeCell ref="J7:L7"/>
    <mergeCell ref="A8:C8"/>
    <mergeCell ref="D8:F8"/>
    <mergeCell ref="G8:I8"/>
    <mergeCell ref="J8:L8"/>
    <mergeCell ref="A6:C6"/>
    <mergeCell ref="D6:F6"/>
    <mergeCell ref="G6:I6"/>
    <mergeCell ref="J6:L6"/>
    <mergeCell ref="A1:M1"/>
    <mergeCell ref="A3:G3"/>
    <mergeCell ref="Q3:W3"/>
    <mergeCell ref="A4:G4"/>
    <mergeCell ref="Q4:W4"/>
    <mergeCell ref="A2:M2"/>
    <mergeCell ref="I3:M3"/>
    <mergeCell ref="I4:M4"/>
    <mergeCell ref="A5:M5"/>
    <mergeCell ref="AA17:AE17"/>
    <mergeCell ref="AA18:AE18"/>
    <mergeCell ref="AA19:AE19"/>
    <mergeCell ref="AA20:AE20"/>
    <mergeCell ref="AA21:AE21"/>
    <mergeCell ref="AA22:AE22"/>
    <mergeCell ref="AA23:AE23"/>
    <mergeCell ref="AA24:AE24"/>
    <mergeCell ref="AA25:AE25"/>
    <mergeCell ref="AA39:AE39"/>
    <mergeCell ref="AA40:AE40"/>
    <mergeCell ref="AA41:AE41"/>
    <mergeCell ref="AA42:AE42"/>
    <mergeCell ref="AA26:AE26"/>
    <mergeCell ref="AA27:AE27"/>
    <mergeCell ref="AA32:AE32"/>
    <mergeCell ref="AA33:AE33"/>
    <mergeCell ref="AA34:AE34"/>
    <mergeCell ref="AA35:AE35"/>
    <mergeCell ref="AA36:AE36"/>
    <mergeCell ref="AA37:AE37"/>
    <mergeCell ref="AA38:AE38"/>
  </mergeCells>
  <conditionalFormatting sqref="D46">
    <cfRule type="expression" dxfId="315" priority="5">
      <formula>ABS($D$46)&gt;--MID($J$7,2,5)</formula>
    </cfRule>
  </conditionalFormatting>
  <conditionalFormatting sqref="D47">
    <cfRule type="expression" dxfId="314" priority="6">
      <formula>ABS($D$47)&gt;--MID($J$8,2,5)</formula>
    </cfRule>
  </conditionalFormatting>
  <conditionalFormatting sqref="I46">
    <cfRule type="cellIs" dxfId="313" priority="4" operator="greaterThan">
      <formula>$M$7</formula>
    </cfRule>
  </conditionalFormatting>
  <conditionalFormatting sqref="I47">
    <cfRule type="cellIs" dxfId="312" priority="3" operator="greaterThan">
      <formula>$M$8</formula>
    </cfRule>
  </conditionalFormatting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>
  <sheetPr codeName="Лист3">
    <tabColor rgb="FF00B0F0"/>
  </sheetPr>
  <dimension ref="A1:AE50"/>
  <sheetViews>
    <sheetView zoomScale="90" zoomScaleNormal="90" workbookViewId="0">
      <selection activeCell="D32" sqref="D32:H41"/>
    </sheetView>
  </sheetViews>
  <sheetFormatPr defaultRowHeight="15"/>
  <cols>
    <col min="1" max="1" width="6.7109375" customWidth="1"/>
    <col min="2" max="2" width="6.5703125" customWidth="1"/>
    <col min="3" max="3" width="5.5703125" customWidth="1"/>
    <col min="4" max="4" width="7" customWidth="1"/>
    <col min="5" max="7" width="3.7109375" customWidth="1"/>
    <col min="8" max="8" width="11.7109375" customWidth="1"/>
    <col min="9" max="9" width="2.7109375" customWidth="1"/>
    <col min="10" max="10" width="6.7109375" customWidth="1"/>
    <col min="11" max="12" width="3.7109375" customWidth="1"/>
    <col min="13" max="13" width="14.7109375" customWidth="1"/>
    <col min="14" max="14" width="5.7109375" customWidth="1"/>
    <col min="15" max="16" width="3.7109375" hidden="1" customWidth="1"/>
    <col min="17" max="17" width="1.7109375" hidden="1" customWidth="1"/>
    <col min="18" max="21" width="3.7109375" hidden="1" customWidth="1"/>
    <col min="22" max="22" width="2" hidden="1" customWidth="1"/>
    <col min="23" max="23" width="0" hidden="1" customWidth="1"/>
    <col min="27" max="27" width="9.28515625" hidden="1" customWidth="1"/>
    <col min="28" max="31" width="9.140625" hidden="1" customWidth="1"/>
  </cols>
  <sheetData>
    <row r="1" spans="1:24">
      <c r="A1" s="67" t="s">
        <v>32</v>
      </c>
      <c r="B1" s="67"/>
      <c r="C1" s="67"/>
      <c r="D1" s="67"/>
      <c r="E1" s="67"/>
      <c r="F1" s="67"/>
      <c r="G1" s="67"/>
      <c r="H1" s="67"/>
      <c r="I1" s="67"/>
      <c r="J1" s="67"/>
      <c r="K1" s="67"/>
      <c r="L1" s="67"/>
      <c r="M1" s="67"/>
      <c r="N1" s="40"/>
      <c r="O1" s="40"/>
      <c r="P1" s="40"/>
      <c r="Q1" s="40"/>
      <c r="R1" s="40"/>
      <c r="S1" s="40"/>
      <c r="T1" s="40"/>
      <c r="U1" s="40"/>
      <c r="V1" s="40"/>
      <c r="W1" s="28"/>
      <c r="X1" s="10" t="s">
        <v>49</v>
      </c>
    </row>
    <row r="2" spans="1:24">
      <c r="A2" s="71" t="s">
        <v>33</v>
      </c>
      <c r="B2" s="71"/>
      <c r="C2" s="71"/>
      <c r="D2" s="71"/>
      <c r="E2" s="71"/>
      <c r="F2" s="71"/>
      <c r="G2" s="71"/>
      <c r="H2" s="71"/>
      <c r="I2" s="71"/>
      <c r="J2" s="71"/>
      <c r="K2" s="71"/>
      <c r="L2" s="71"/>
      <c r="M2" s="71"/>
      <c r="N2" s="7"/>
      <c r="O2" s="7"/>
      <c r="P2" s="7"/>
      <c r="Q2" s="7"/>
      <c r="R2" s="7"/>
      <c r="S2" s="7"/>
      <c r="T2" s="7"/>
      <c r="U2" s="7"/>
      <c r="V2" s="7"/>
      <c r="W2" s="7"/>
    </row>
    <row r="3" spans="1:24" ht="15.75">
      <c r="A3" s="68" t="s">
        <v>27</v>
      </c>
      <c r="B3" s="68"/>
      <c r="C3" s="68"/>
      <c r="D3" s="68"/>
      <c r="E3" s="68"/>
      <c r="F3" s="68"/>
      <c r="G3" s="68"/>
      <c r="H3" s="56"/>
      <c r="I3" s="72" t="s">
        <v>50</v>
      </c>
      <c r="J3" s="72"/>
      <c r="K3" s="72"/>
      <c r="L3" s="72"/>
      <c r="M3" s="72"/>
      <c r="N3" s="16"/>
      <c r="O3" s="23"/>
      <c r="P3" s="25"/>
      <c r="Q3" s="69"/>
      <c r="R3" s="69"/>
      <c r="S3" s="69"/>
      <c r="T3" s="69"/>
      <c r="U3" s="69"/>
      <c r="V3" s="69"/>
      <c r="W3" s="69"/>
    </row>
    <row r="4" spans="1:24">
      <c r="A4" s="70" t="s">
        <v>0</v>
      </c>
      <c r="B4" s="70"/>
      <c r="C4" s="70"/>
      <c r="D4" s="70"/>
      <c r="E4" s="70"/>
      <c r="F4" s="70"/>
      <c r="G4" s="70"/>
      <c r="H4" s="56"/>
      <c r="I4" s="70" t="s">
        <v>1</v>
      </c>
      <c r="J4" s="70"/>
      <c r="K4" s="70"/>
      <c r="L4" s="70"/>
      <c r="M4" s="70"/>
      <c r="N4" s="46"/>
      <c r="O4" s="42"/>
      <c r="P4" s="25"/>
      <c r="Q4" s="69"/>
      <c r="R4" s="69"/>
      <c r="S4" s="69"/>
      <c r="T4" s="69"/>
      <c r="U4" s="69"/>
      <c r="V4" s="69"/>
      <c r="W4" s="69"/>
    </row>
    <row r="5" spans="1:24">
      <c r="A5" s="73" t="s">
        <v>2</v>
      </c>
      <c r="B5" s="73"/>
      <c r="C5" s="73"/>
      <c r="D5" s="73"/>
      <c r="E5" s="73"/>
      <c r="F5" s="73"/>
      <c r="G5" s="73"/>
      <c r="H5" s="73"/>
      <c r="I5" s="73"/>
      <c r="J5" s="73"/>
      <c r="K5" s="73"/>
      <c r="L5" s="73"/>
      <c r="M5" s="73"/>
      <c r="N5" s="14"/>
      <c r="O5" s="14"/>
      <c r="P5" s="14"/>
      <c r="Q5" s="14"/>
      <c r="R5" s="14"/>
      <c r="S5" s="14"/>
      <c r="T5" s="14"/>
      <c r="U5" s="14"/>
      <c r="V5" s="14"/>
      <c r="W5" s="14"/>
    </row>
    <row r="6" spans="1:24">
      <c r="A6" s="77" t="s">
        <v>3</v>
      </c>
      <c r="B6" s="77"/>
      <c r="C6" s="77"/>
      <c r="D6" s="77" t="s">
        <v>4</v>
      </c>
      <c r="E6" s="77"/>
      <c r="F6" s="77"/>
      <c r="G6" s="77" t="s">
        <v>5</v>
      </c>
      <c r="H6" s="77"/>
      <c r="I6" s="77"/>
      <c r="J6" s="77" t="s">
        <v>55</v>
      </c>
      <c r="K6" s="77"/>
      <c r="L6" s="78"/>
      <c r="M6" s="58" t="s">
        <v>56</v>
      </c>
      <c r="N6" s="35"/>
      <c r="O6" s="31"/>
      <c r="P6" s="32"/>
      <c r="Q6" s="28"/>
      <c r="R6" s="28"/>
      <c r="S6" s="28"/>
      <c r="T6" s="28"/>
      <c r="U6" s="28"/>
      <c r="V6" s="28"/>
      <c r="W6" s="28"/>
    </row>
    <row r="7" spans="1:24">
      <c r="A7" s="74">
        <v>8</v>
      </c>
      <c r="B7" s="74"/>
      <c r="C7" s="74"/>
      <c r="D7" s="75" t="str">
        <f>G7 &amp; " - " &amp; G8</f>
        <v>5 - 50</v>
      </c>
      <c r="E7" s="75"/>
      <c r="F7" s="75"/>
      <c r="G7" s="74">
        <v>5</v>
      </c>
      <c r="H7" s="74"/>
      <c r="I7" s="74"/>
      <c r="J7" s="74" t="s">
        <v>28</v>
      </c>
      <c r="K7" s="74"/>
      <c r="L7" s="76"/>
      <c r="M7" s="59">
        <v>5</v>
      </c>
      <c r="N7" s="16"/>
      <c r="O7" s="27"/>
      <c r="P7" s="30"/>
      <c r="Q7" s="28"/>
      <c r="R7" s="28"/>
      <c r="S7" s="28"/>
      <c r="T7" s="28"/>
      <c r="U7" s="28"/>
      <c r="V7" s="28"/>
      <c r="W7" s="28"/>
    </row>
    <row r="8" spans="1:24">
      <c r="A8" s="74"/>
      <c r="B8" s="74"/>
      <c r="C8" s="74"/>
      <c r="D8" s="74"/>
      <c r="E8" s="74"/>
      <c r="F8" s="74"/>
      <c r="G8" s="74">
        <v>50</v>
      </c>
      <c r="H8" s="74"/>
      <c r="I8" s="74"/>
      <c r="J8" s="74" t="s">
        <v>6</v>
      </c>
      <c r="K8" s="74"/>
      <c r="L8" s="76"/>
      <c r="M8" s="59">
        <v>2.5</v>
      </c>
      <c r="N8" s="16"/>
      <c r="O8" s="27"/>
      <c r="P8" s="30"/>
      <c r="Q8" s="28"/>
      <c r="R8" s="28"/>
      <c r="S8" s="28"/>
      <c r="T8" s="28"/>
      <c r="U8" s="28"/>
      <c r="V8" s="28"/>
      <c r="W8" s="28"/>
    </row>
    <row r="9" spans="1:24">
      <c r="A9" s="74"/>
      <c r="B9" s="74"/>
      <c r="C9" s="74"/>
      <c r="D9" s="74"/>
      <c r="E9" s="74"/>
      <c r="F9" s="74"/>
      <c r="G9" s="74"/>
      <c r="H9" s="74"/>
      <c r="I9" s="74"/>
      <c r="J9" s="80">
        <f>--MID(J7,2,3)</f>
        <v>5</v>
      </c>
      <c r="K9" s="80"/>
      <c r="L9" s="81"/>
      <c r="M9" s="57"/>
      <c r="N9" s="16"/>
      <c r="O9" s="27"/>
      <c r="P9" s="30"/>
      <c r="Q9" s="28"/>
      <c r="R9" s="28"/>
      <c r="S9" s="28"/>
      <c r="T9" s="28"/>
      <c r="U9" s="28"/>
      <c r="V9" s="28"/>
      <c r="W9" s="28"/>
    </row>
    <row r="10" spans="1:24">
      <c r="A10" s="74"/>
      <c r="B10" s="74"/>
      <c r="C10" s="74"/>
      <c r="D10" s="74"/>
      <c r="E10" s="74"/>
      <c r="F10" s="74"/>
      <c r="G10" s="74"/>
      <c r="H10" s="74"/>
      <c r="I10" s="74"/>
      <c r="J10" s="82">
        <f>--MID(J8,2,3)</f>
        <v>2</v>
      </c>
      <c r="K10" s="82"/>
      <c r="L10" s="83"/>
      <c r="M10" s="57"/>
      <c r="N10" s="16"/>
      <c r="O10" s="52"/>
      <c r="P10" s="54"/>
      <c r="Q10" s="28"/>
      <c r="R10" s="28"/>
      <c r="S10" s="28"/>
      <c r="T10" s="28"/>
      <c r="U10" s="28"/>
      <c r="V10" s="28"/>
      <c r="W10" s="28"/>
    </row>
    <row r="11" spans="1:24">
      <c r="A11" s="79" t="s">
        <v>7</v>
      </c>
      <c r="B11" s="79"/>
      <c r="C11" s="79"/>
      <c r="D11" s="79"/>
      <c r="E11" s="79"/>
      <c r="F11" s="79"/>
      <c r="G11" s="79"/>
      <c r="H11" s="79"/>
      <c r="I11" s="79"/>
      <c r="J11" s="79"/>
      <c r="K11" s="84" t="str">
        <f>'Исход. данные'!$B$1</f>
        <v>18.10.2024г.</v>
      </c>
      <c r="L11" s="84"/>
      <c r="M11" s="84"/>
      <c r="N11" s="15"/>
      <c r="O11" s="15"/>
      <c r="P11" s="15"/>
      <c r="Q11" s="15"/>
      <c r="R11" s="15"/>
      <c r="S11" s="15"/>
      <c r="T11" s="15"/>
      <c r="U11" s="15"/>
      <c r="V11" s="15"/>
      <c r="W11" s="15"/>
      <c r="X11" s="8"/>
    </row>
    <row r="12" spans="1:24">
      <c r="A12" s="79" t="s">
        <v>8</v>
      </c>
      <c r="B12" s="79"/>
      <c r="C12" s="79"/>
      <c r="D12" s="79"/>
      <c r="E12" s="79"/>
      <c r="F12" s="79"/>
      <c r="G12" s="79"/>
      <c r="H12" s="79"/>
      <c r="I12" s="79"/>
      <c r="J12" s="79"/>
      <c r="K12" s="85" t="str">
        <f>'Исход. данные'!$B$2</f>
        <v>ВР-300S № 181024</v>
      </c>
      <c r="L12" s="85"/>
      <c r="M12" s="85"/>
      <c r="N12" s="16"/>
      <c r="O12" s="16"/>
      <c r="P12" s="16"/>
      <c r="Q12" s="16"/>
      <c r="R12" s="16"/>
      <c r="S12" s="16"/>
      <c r="T12" s="16"/>
      <c r="U12" s="16"/>
      <c r="V12" s="16"/>
      <c r="W12" s="16"/>
      <c r="X12" s="8"/>
    </row>
    <row r="13" spans="1:24">
      <c r="A13" s="79" t="s">
        <v>9</v>
      </c>
      <c r="B13" s="79"/>
      <c r="C13" s="79"/>
      <c r="D13" s="79"/>
      <c r="E13" s="79"/>
      <c r="F13" s="79"/>
      <c r="G13" s="79"/>
      <c r="H13" s="79"/>
      <c r="I13" s="79"/>
      <c r="J13" s="79"/>
      <c r="K13" s="85">
        <f>'Исход. данные'!$B$3</f>
        <v>21.2</v>
      </c>
      <c r="L13" s="85"/>
      <c r="M13" s="85"/>
      <c r="N13" s="16"/>
      <c r="O13" s="16"/>
      <c r="P13" s="16"/>
      <c r="Q13" s="16"/>
      <c r="R13" s="16"/>
      <c r="S13" s="16"/>
      <c r="T13" s="16"/>
      <c r="U13" s="16"/>
      <c r="V13" s="16"/>
      <c r="W13" s="16"/>
      <c r="X13" s="8"/>
    </row>
    <row r="14" spans="1:24">
      <c r="A14" s="79" t="s">
        <v>10</v>
      </c>
      <c r="B14" s="79"/>
      <c r="C14" s="79"/>
      <c r="D14" s="79"/>
      <c r="E14" s="79"/>
      <c r="F14" s="79"/>
      <c r="G14" s="79"/>
      <c r="H14" s="79"/>
      <c r="I14" s="79"/>
      <c r="J14" s="79"/>
      <c r="K14" s="85">
        <f>'Исход. данные'!$B$4</f>
        <v>60.7</v>
      </c>
      <c r="L14" s="85"/>
      <c r="M14" s="85"/>
      <c r="N14" s="16"/>
      <c r="O14" s="16"/>
      <c r="P14" s="16"/>
      <c r="Q14" s="16"/>
      <c r="R14" s="16"/>
      <c r="S14" s="16"/>
      <c r="T14" s="16"/>
      <c r="U14" s="16"/>
      <c r="V14" s="16"/>
      <c r="W14" s="16"/>
      <c r="X14" s="8"/>
    </row>
    <row r="15" spans="1:24">
      <c r="A15" s="97" t="s">
        <v>11</v>
      </c>
      <c r="B15" s="98"/>
      <c r="C15" s="99"/>
      <c r="D15" s="76" t="str">
        <f>"Объем дозирования " &amp; G7 &amp; " мкл"</f>
        <v>Объем дозирования 5 мкл</v>
      </c>
      <c r="E15" s="85"/>
      <c r="F15" s="85"/>
      <c r="G15" s="85"/>
      <c r="H15" s="85"/>
      <c r="I15" s="85"/>
      <c r="J15" s="85"/>
      <c r="K15" s="85"/>
      <c r="L15" s="85"/>
      <c r="M15" s="86"/>
      <c r="N15" s="47"/>
      <c r="O15" s="28"/>
      <c r="P15" s="28"/>
      <c r="Q15" s="28"/>
      <c r="R15" s="28"/>
      <c r="S15" s="28"/>
      <c r="T15" s="28"/>
      <c r="U15" s="28"/>
      <c r="V15" s="28"/>
      <c r="W15" s="28"/>
    </row>
    <row r="16" spans="1:24">
      <c r="A16" s="100"/>
      <c r="B16" s="101"/>
      <c r="C16" s="102"/>
      <c r="D16" s="76" t="s">
        <v>42</v>
      </c>
      <c r="E16" s="85"/>
      <c r="F16" s="85"/>
      <c r="G16" s="85"/>
      <c r="H16" s="86"/>
      <c r="I16" s="76" t="s">
        <v>13</v>
      </c>
      <c r="J16" s="85"/>
      <c r="K16" s="85"/>
      <c r="L16" s="85"/>
      <c r="M16" s="86"/>
      <c r="N16" s="28"/>
      <c r="O16" s="28"/>
      <c r="P16" s="28"/>
      <c r="Q16" s="28"/>
      <c r="R16" s="28"/>
      <c r="S16" s="28"/>
      <c r="T16" s="28"/>
      <c r="U16" s="28"/>
      <c r="V16" s="28"/>
      <c r="W16" s="28"/>
    </row>
    <row r="17" spans="1:31">
      <c r="A17" s="76">
        <v>1</v>
      </c>
      <c r="B17" s="85"/>
      <c r="C17" s="86"/>
      <c r="D17" s="87">
        <v>5.1000000000000004E-3</v>
      </c>
      <c r="E17" s="88"/>
      <c r="F17" s="88"/>
      <c r="G17" s="88"/>
      <c r="H17" s="89"/>
      <c r="I17" s="90">
        <f>D17*1000*'Исход. данные'!$B$6</f>
        <v>5.1158100000000006</v>
      </c>
      <c r="J17" s="91"/>
      <c r="K17" s="91"/>
      <c r="L17" s="91"/>
      <c r="M17" s="92"/>
      <c r="N17" s="28"/>
      <c r="O17" s="28"/>
      <c r="P17" s="28"/>
      <c r="Q17" s="28"/>
      <c r="R17" s="28"/>
      <c r="S17" s="28"/>
      <c r="T17" s="28"/>
      <c r="U17" s="28"/>
      <c r="V17" s="28"/>
      <c r="W17" s="28"/>
      <c r="AA17" s="65">
        <f ca="1">ROUND(NORMINV(RAND(), $AA$27, $AA$27*$M$7/100*0.8)/(1000*'Исход. данные'!$B$6), 4)</f>
        <v>4.8999999999999998E-3</v>
      </c>
      <c r="AB17" s="65"/>
      <c r="AC17" s="65"/>
      <c r="AD17" s="65"/>
      <c r="AE17" s="65"/>
    </row>
    <row r="18" spans="1:31">
      <c r="A18" s="76">
        <v>2</v>
      </c>
      <c r="B18" s="85"/>
      <c r="C18" s="86"/>
      <c r="D18" s="87">
        <v>4.7000000000000002E-3</v>
      </c>
      <c r="E18" s="88"/>
      <c r="F18" s="88"/>
      <c r="G18" s="88"/>
      <c r="H18" s="89"/>
      <c r="I18" s="90">
        <f>D18*1000*'Исход. данные'!$B$6</f>
        <v>4.714570000000001</v>
      </c>
      <c r="J18" s="95"/>
      <c r="K18" s="95"/>
      <c r="L18" s="95"/>
      <c r="M18" s="96"/>
      <c r="N18" s="28"/>
      <c r="O18" s="28"/>
      <c r="P18" s="28"/>
      <c r="Q18" s="28"/>
      <c r="R18" s="28"/>
      <c r="S18" s="28"/>
      <c r="T18" s="28"/>
      <c r="U18" s="28"/>
      <c r="V18" s="28"/>
      <c r="W18" s="28"/>
      <c r="AA18" s="65">
        <f ca="1">ROUND(NORMINV(RAND(), $AA$27, $AA$27*$M$7/100*0.8)/(1000*'Исход. данные'!$B$6), 4)</f>
        <v>5.3E-3</v>
      </c>
      <c r="AB18" s="65"/>
      <c r="AC18" s="65"/>
      <c r="AD18" s="65"/>
      <c r="AE18" s="65"/>
    </row>
    <row r="19" spans="1:31">
      <c r="A19" s="76">
        <v>3</v>
      </c>
      <c r="B19" s="85"/>
      <c r="C19" s="86"/>
      <c r="D19" s="87">
        <v>5.1000000000000004E-3</v>
      </c>
      <c r="E19" s="88"/>
      <c r="F19" s="88"/>
      <c r="G19" s="88"/>
      <c r="H19" s="89"/>
      <c r="I19" s="90">
        <f>D19*1000*'Исход. данные'!$B$6</f>
        <v>5.1158100000000006</v>
      </c>
      <c r="J19" s="95"/>
      <c r="K19" s="95"/>
      <c r="L19" s="95"/>
      <c r="M19" s="96"/>
      <c r="N19" s="28"/>
      <c r="O19" s="28"/>
      <c r="P19" s="28"/>
      <c r="Q19" s="28"/>
      <c r="R19" s="28"/>
      <c r="S19" s="28"/>
      <c r="T19" s="28"/>
      <c r="U19" s="28"/>
      <c r="V19" s="28"/>
      <c r="W19" s="28"/>
      <c r="AA19" s="65">
        <f ca="1">ROUND(NORMINV(RAND(), $AA$27, $AA$27*$M$7/100*0.8)/(1000*'Исход. данные'!$B$6), 4)</f>
        <v>4.8999999999999998E-3</v>
      </c>
      <c r="AB19" s="65"/>
      <c r="AC19" s="65"/>
      <c r="AD19" s="65"/>
      <c r="AE19" s="65"/>
    </row>
    <row r="20" spans="1:31">
      <c r="A20" s="76">
        <v>4</v>
      </c>
      <c r="B20" s="85"/>
      <c r="C20" s="86"/>
      <c r="D20" s="87">
        <v>5.4000000000000003E-3</v>
      </c>
      <c r="E20" s="88"/>
      <c r="F20" s="88"/>
      <c r="G20" s="88"/>
      <c r="H20" s="89"/>
      <c r="I20" s="90">
        <f>D20*1000*'Исход. данные'!$B$6</f>
        <v>5.4167400000000008</v>
      </c>
      <c r="J20" s="95"/>
      <c r="K20" s="95"/>
      <c r="L20" s="95"/>
      <c r="M20" s="96"/>
      <c r="N20" s="28"/>
      <c r="O20" s="28"/>
      <c r="P20" s="28"/>
      <c r="Q20" s="28"/>
      <c r="R20" s="28"/>
      <c r="S20" s="28"/>
      <c r="T20" s="28"/>
      <c r="U20" s="28"/>
      <c r="V20" s="28"/>
      <c r="W20" s="28"/>
      <c r="AA20" s="65">
        <f ca="1">ROUND(NORMINV(RAND(), $AA$27, $AA$27*$M$7/100*0.8)/(1000*'Исход. данные'!$B$6), 4)</f>
        <v>5.4000000000000003E-3</v>
      </c>
      <c r="AB20" s="65"/>
      <c r="AC20" s="65"/>
      <c r="AD20" s="65"/>
      <c r="AE20" s="65"/>
    </row>
    <row r="21" spans="1:31">
      <c r="A21" s="76">
        <v>5</v>
      </c>
      <c r="B21" s="85"/>
      <c r="C21" s="86"/>
      <c r="D21" s="87">
        <v>5.1000000000000004E-3</v>
      </c>
      <c r="E21" s="88"/>
      <c r="F21" s="88"/>
      <c r="G21" s="88"/>
      <c r="H21" s="89"/>
      <c r="I21" s="90">
        <f>D21*1000*'Исход. данные'!$B$6</f>
        <v>5.1158100000000006</v>
      </c>
      <c r="J21" s="95"/>
      <c r="K21" s="95"/>
      <c r="L21" s="95"/>
      <c r="M21" s="96"/>
      <c r="N21" s="28"/>
      <c r="O21" s="28"/>
      <c r="P21" s="28"/>
      <c r="Q21" s="28"/>
      <c r="R21" s="28"/>
      <c r="S21" s="28"/>
      <c r="T21" s="28"/>
      <c r="U21" s="28"/>
      <c r="V21" s="28"/>
      <c r="W21" s="28"/>
      <c r="AA21" s="65">
        <f ca="1">ROUND(NORMINV(RAND(), $AA$27, $AA$27*$M$7/100*0.8)/(1000*'Исход. данные'!$B$6), 4)</f>
        <v>4.8999999999999998E-3</v>
      </c>
      <c r="AB21" s="65"/>
      <c r="AC21" s="65"/>
      <c r="AD21" s="65"/>
      <c r="AE21" s="65"/>
    </row>
    <row r="22" spans="1:31">
      <c r="A22" s="76">
        <v>6</v>
      </c>
      <c r="B22" s="85"/>
      <c r="C22" s="86"/>
      <c r="D22" s="87">
        <v>5.1000000000000004E-3</v>
      </c>
      <c r="E22" s="88"/>
      <c r="F22" s="88"/>
      <c r="G22" s="88"/>
      <c r="H22" s="89"/>
      <c r="I22" s="90">
        <f>D22*1000*'Исход. данные'!$B$6</f>
        <v>5.1158100000000006</v>
      </c>
      <c r="J22" s="95"/>
      <c r="K22" s="95"/>
      <c r="L22" s="95"/>
      <c r="M22" s="96"/>
      <c r="N22" s="28"/>
      <c r="O22" s="28"/>
      <c r="P22" s="28"/>
      <c r="Q22" s="28"/>
      <c r="R22" s="28"/>
      <c r="S22" s="28"/>
      <c r="T22" s="28"/>
      <c r="U22" s="28"/>
      <c r="V22" s="28"/>
      <c r="W22" s="28"/>
      <c r="AA22" s="65">
        <f ca="1">ROUND(NORMINV(RAND(), $AA$27, $AA$27*$M$7/100*0.8)/(1000*'Исход. данные'!$B$6), 4)</f>
        <v>4.7000000000000002E-3</v>
      </c>
      <c r="AB22" s="65"/>
      <c r="AC22" s="65"/>
      <c r="AD22" s="65"/>
      <c r="AE22" s="65"/>
    </row>
    <row r="23" spans="1:31">
      <c r="A23" s="76">
        <v>7</v>
      </c>
      <c r="B23" s="85"/>
      <c r="C23" s="86"/>
      <c r="D23" s="87">
        <v>5.3E-3</v>
      </c>
      <c r="E23" s="88"/>
      <c r="F23" s="88"/>
      <c r="G23" s="88"/>
      <c r="H23" s="89"/>
      <c r="I23" s="90">
        <f>D23*1000*'Исход. данные'!$B$6</f>
        <v>5.3164300000000004</v>
      </c>
      <c r="J23" s="95"/>
      <c r="K23" s="95"/>
      <c r="L23" s="95"/>
      <c r="M23" s="96"/>
      <c r="N23" s="28"/>
      <c r="O23" s="28"/>
      <c r="P23" s="28"/>
      <c r="Q23" s="28"/>
      <c r="R23" s="28"/>
      <c r="S23" s="28"/>
      <c r="T23" s="28"/>
      <c r="U23" s="28"/>
      <c r="V23" s="28"/>
      <c r="W23" s="28"/>
      <c r="AA23" s="65">
        <f ca="1">ROUND(NORMINV(RAND(), $AA$27, $AA$27*$M$7/100*0.8)/(1000*'Исход. данные'!$B$6), 4)</f>
        <v>4.7999999999999996E-3</v>
      </c>
      <c r="AB23" s="65"/>
      <c r="AC23" s="65"/>
      <c r="AD23" s="65"/>
      <c r="AE23" s="65"/>
    </row>
    <row r="24" spans="1:31">
      <c r="A24" s="76">
        <v>8</v>
      </c>
      <c r="B24" s="85"/>
      <c r="C24" s="86"/>
      <c r="D24" s="87">
        <v>4.8999999999999998E-3</v>
      </c>
      <c r="E24" s="88"/>
      <c r="F24" s="88"/>
      <c r="G24" s="88"/>
      <c r="H24" s="89"/>
      <c r="I24" s="90">
        <f>D24*1000*'Исход. данные'!$B$6</f>
        <v>4.9151899999999999</v>
      </c>
      <c r="J24" s="95"/>
      <c r="K24" s="95"/>
      <c r="L24" s="95"/>
      <c r="M24" s="96"/>
      <c r="N24" s="28"/>
      <c r="O24" s="28"/>
      <c r="P24" s="28"/>
      <c r="Q24" s="28"/>
      <c r="R24" s="28"/>
      <c r="S24" s="28"/>
      <c r="T24" s="28"/>
      <c r="U24" s="28"/>
      <c r="V24" s="28"/>
      <c r="W24" s="28"/>
      <c r="AA24" s="65">
        <f ca="1">ROUND(NORMINV(RAND(), $AA$27, $AA$27*$M$7/100*0.8)/(1000*'Исход. данные'!$B$6), 4)</f>
        <v>5.4000000000000003E-3</v>
      </c>
      <c r="AB24" s="65"/>
      <c r="AC24" s="65"/>
      <c r="AD24" s="65"/>
      <c r="AE24" s="65"/>
    </row>
    <row r="25" spans="1:31">
      <c r="A25" s="76">
        <v>9</v>
      </c>
      <c r="B25" s="85"/>
      <c r="C25" s="86"/>
      <c r="D25" s="87">
        <v>4.7999999999999996E-3</v>
      </c>
      <c r="E25" s="88"/>
      <c r="F25" s="88"/>
      <c r="G25" s="88"/>
      <c r="H25" s="89"/>
      <c r="I25" s="90">
        <f>D25*1000*'Исход. данные'!$B$6</f>
        <v>4.8148800000000005</v>
      </c>
      <c r="J25" s="95"/>
      <c r="K25" s="95"/>
      <c r="L25" s="95"/>
      <c r="M25" s="96"/>
      <c r="N25" s="28"/>
      <c r="O25" s="28"/>
      <c r="P25" s="28"/>
      <c r="Q25" s="28"/>
      <c r="R25" s="28"/>
      <c r="S25" s="28"/>
      <c r="T25" s="28"/>
      <c r="U25" s="28"/>
      <c r="V25" s="29"/>
      <c r="W25" s="28"/>
      <c r="AA25" s="65">
        <f ca="1">ROUND(NORMINV(RAND(), $AA$27, $AA$27*$M$7/100*0.8)/(1000*'Исход. данные'!$B$6), 4)</f>
        <v>5.1999999999999998E-3</v>
      </c>
      <c r="AB25" s="65"/>
      <c r="AC25" s="65"/>
      <c r="AD25" s="65"/>
      <c r="AE25" s="65"/>
    </row>
    <row r="26" spans="1:31">
      <c r="A26" s="76">
        <v>10</v>
      </c>
      <c r="B26" s="85"/>
      <c r="C26" s="86"/>
      <c r="D26" s="87">
        <v>5.0000000000000001E-3</v>
      </c>
      <c r="E26" s="88"/>
      <c r="F26" s="88"/>
      <c r="G26" s="88"/>
      <c r="H26" s="89"/>
      <c r="I26" s="90">
        <f>D26*1000*'Исход. данные'!$B$6</f>
        <v>5.0155000000000003</v>
      </c>
      <c r="J26" s="95"/>
      <c r="K26" s="95"/>
      <c r="L26" s="95"/>
      <c r="M26" s="96"/>
      <c r="N26" s="28"/>
      <c r="O26" s="28"/>
      <c r="P26" s="28"/>
      <c r="Q26" s="28"/>
      <c r="R26" s="28"/>
      <c r="S26" s="28"/>
      <c r="T26" s="28"/>
      <c r="U26" s="28"/>
      <c r="V26" s="28"/>
      <c r="W26" s="28"/>
      <c r="AA26" s="65">
        <f ca="1">ROUND(NORMINV(RAND(), $AA$27, $AA$27*$M$7/100*0.8)/(1000*'Исход. данные'!$B$6), 4)</f>
        <v>5.1999999999999998E-3</v>
      </c>
      <c r="AB26" s="65"/>
      <c r="AC26" s="65"/>
      <c r="AD26" s="65"/>
      <c r="AE26" s="65"/>
    </row>
    <row r="27" spans="1:31">
      <c r="A27" s="76" t="s">
        <v>14</v>
      </c>
      <c r="B27" s="85"/>
      <c r="C27" s="86"/>
      <c r="D27" s="87">
        <f>AVERAGE(D17:H26)</f>
        <v>5.0499999999999998E-3</v>
      </c>
      <c r="E27" s="126"/>
      <c r="F27" s="126"/>
      <c r="G27" s="126"/>
      <c r="H27" s="127"/>
      <c r="I27" s="90">
        <f>AVERAGE(I17:M26)</f>
        <v>5.0656550000000014</v>
      </c>
      <c r="J27" s="95"/>
      <c r="K27" s="95"/>
      <c r="L27" s="95"/>
      <c r="M27" s="96"/>
      <c r="N27" s="47"/>
      <c r="O27" s="28"/>
      <c r="P27" s="28"/>
      <c r="Q27" s="28"/>
      <c r="R27" s="28"/>
      <c r="S27" s="28"/>
      <c r="T27" s="28"/>
      <c r="U27" s="28"/>
      <c r="V27" s="28"/>
      <c r="W27" s="28"/>
      <c r="AA27" s="66">
        <f ca="1">G7+G7*J9/100*0.9*(RAND()-RAND())</f>
        <v>5.0229597234402323</v>
      </c>
      <c r="AB27" s="66"/>
      <c r="AC27" s="66"/>
      <c r="AD27" s="66"/>
      <c r="AE27" s="66"/>
    </row>
    <row r="28" spans="1:31">
      <c r="A28" s="76" t="s">
        <v>15</v>
      </c>
      <c r="B28" s="85"/>
      <c r="C28" s="86"/>
      <c r="D28" s="106" t="str">
        <f>'Исход. данные'!$B$5</f>
        <v>Пупкин В.В.</v>
      </c>
      <c r="E28" s="107"/>
      <c r="F28" s="107"/>
      <c r="G28" s="107"/>
      <c r="H28" s="107"/>
      <c r="I28" s="107"/>
      <c r="J28" s="107"/>
      <c r="K28" s="107"/>
      <c r="L28" s="107"/>
      <c r="M28" s="108"/>
      <c r="N28" s="16"/>
      <c r="O28" s="52"/>
      <c r="P28" s="52"/>
      <c r="Q28" s="52"/>
      <c r="R28" s="52"/>
      <c r="S28" s="52"/>
      <c r="T28" s="52"/>
      <c r="U28" s="28"/>
      <c r="V28" s="28"/>
      <c r="W28" s="28"/>
    </row>
    <row r="29" spans="1:31">
      <c r="A29" s="56"/>
      <c r="B29" s="56"/>
      <c r="C29" s="56"/>
      <c r="D29" s="85"/>
      <c r="E29" s="85"/>
      <c r="F29" s="85"/>
      <c r="G29" s="85"/>
      <c r="H29" s="85"/>
      <c r="I29" s="85"/>
      <c r="J29" s="85"/>
      <c r="K29" s="85"/>
      <c r="L29" s="85"/>
      <c r="M29" s="85"/>
      <c r="N29" s="11"/>
      <c r="O29" s="11"/>
      <c r="P29" s="11"/>
      <c r="Q29" s="11"/>
      <c r="R29" s="11"/>
      <c r="S29" s="11"/>
      <c r="T29" s="11"/>
      <c r="U29" s="11"/>
      <c r="V29" s="11"/>
      <c r="W29" s="11"/>
    </row>
    <row r="30" spans="1:31">
      <c r="A30" s="97" t="s">
        <v>11</v>
      </c>
      <c r="B30" s="98"/>
      <c r="C30" s="99"/>
      <c r="D30" s="76" t="str">
        <f>"Объем дозирования " &amp; G8 &amp; " мкл"</f>
        <v>Объем дозирования 50 мкл</v>
      </c>
      <c r="E30" s="85"/>
      <c r="F30" s="85"/>
      <c r="G30" s="85"/>
      <c r="H30" s="85"/>
      <c r="I30" s="85"/>
      <c r="J30" s="85"/>
      <c r="K30" s="85"/>
      <c r="L30" s="85"/>
      <c r="M30" s="86"/>
      <c r="V30" s="3"/>
    </row>
    <row r="31" spans="1:31">
      <c r="A31" s="100"/>
      <c r="B31" s="101"/>
      <c r="C31" s="102"/>
      <c r="D31" s="76" t="s">
        <v>42</v>
      </c>
      <c r="E31" s="85"/>
      <c r="F31" s="85"/>
      <c r="G31" s="85"/>
      <c r="H31" s="86"/>
      <c r="I31" s="76" t="s">
        <v>13</v>
      </c>
      <c r="J31" s="85"/>
      <c r="K31" s="85"/>
      <c r="L31" s="85"/>
      <c r="M31" s="86"/>
      <c r="Q31" s="3"/>
      <c r="S31" s="2"/>
    </row>
    <row r="32" spans="1:31">
      <c r="A32" s="76">
        <v>1</v>
      </c>
      <c r="B32" s="85"/>
      <c r="C32" s="86"/>
      <c r="D32" s="87">
        <v>5.0200000000000002E-2</v>
      </c>
      <c r="E32" s="88"/>
      <c r="F32" s="88"/>
      <c r="G32" s="88"/>
      <c r="H32" s="89"/>
      <c r="I32" s="90">
        <f>D32*1000*'Исход. данные'!$B$6</f>
        <v>50.355620000000009</v>
      </c>
      <c r="J32" s="95"/>
      <c r="K32" s="95"/>
      <c r="L32" s="95"/>
      <c r="M32" s="96"/>
      <c r="Q32" s="3"/>
      <c r="AA32" s="65">
        <f ca="1">ROUND(NORMINV(RAND(), $AA$42, $AA$42*$M$8/100*0.8)/(1000*'Исход. данные'!$B$6), 4)</f>
        <v>5.04E-2</v>
      </c>
      <c r="AB32" s="65"/>
      <c r="AC32" s="65"/>
      <c r="AD32" s="65"/>
      <c r="AE32" s="65"/>
    </row>
    <row r="33" spans="1:31">
      <c r="A33" s="76">
        <v>2</v>
      </c>
      <c r="B33" s="85"/>
      <c r="C33" s="86"/>
      <c r="D33" s="87">
        <v>4.9599999999999998E-2</v>
      </c>
      <c r="E33" s="88"/>
      <c r="F33" s="88"/>
      <c r="G33" s="88"/>
      <c r="H33" s="89"/>
      <c r="I33" s="90">
        <f>D33*1000*'Исход. данные'!$B$6</f>
        <v>49.753760000000007</v>
      </c>
      <c r="J33" s="95"/>
      <c r="K33" s="95"/>
      <c r="L33" s="95"/>
      <c r="M33" s="96"/>
      <c r="Q33" s="3"/>
      <c r="S33" s="2"/>
      <c r="AA33" s="65">
        <f ca="1">ROUND(NORMINV(RAND(), $AA$42, $AA$42*$M$8/100*0.8)/(1000*'Исход. данные'!$B$6), 4)</f>
        <v>5.11E-2</v>
      </c>
      <c r="AB33" s="65"/>
      <c r="AC33" s="65"/>
      <c r="AD33" s="65"/>
      <c r="AE33" s="65"/>
    </row>
    <row r="34" spans="1:31">
      <c r="A34" s="76">
        <v>3</v>
      </c>
      <c r="B34" s="85"/>
      <c r="C34" s="86"/>
      <c r="D34" s="87">
        <v>5.2600000000000001E-2</v>
      </c>
      <c r="E34" s="88"/>
      <c r="F34" s="88"/>
      <c r="G34" s="88"/>
      <c r="H34" s="89"/>
      <c r="I34" s="90">
        <f>D34*1000*'Исход. данные'!$B$6</f>
        <v>52.76306000000001</v>
      </c>
      <c r="J34" s="95"/>
      <c r="K34" s="95"/>
      <c r="L34" s="95"/>
      <c r="M34" s="96"/>
      <c r="Q34" s="3"/>
      <c r="AA34" s="65">
        <f ca="1">ROUND(NORMINV(RAND(), $AA$42, $AA$42*$M$8/100*0.8)/(1000*'Исход. данные'!$B$6), 4)</f>
        <v>4.9000000000000002E-2</v>
      </c>
      <c r="AB34" s="65"/>
      <c r="AC34" s="65"/>
      <c r="AD34" s="65"/>
      <c r="AE34" s="65"/>
    </row>
    <row r="35" spans="1:31">
      <c r="A35" s="76">
        <v>4</v>
      </c>
      <c r="B35" s="85"/>
      <c r="C35" s="86"/>
      <c r="D35" s="87">
        <v>5.0299999999999997E-2</v>
      </c>
      <c r="E35" s="88"/>
      <c r="F35" s="88"/>
      <c r="G35" s="88"/>
      <c r="H35" s="89"/>
      <c r="I35" s="90">
        <f>D35*1000*'Исход. данные'!$B$6</f>
        <v>50.455930000000002</v>
      </c>
      <c r="J35" s="95"/>
      <c r="K35" s="95"/>
      <c r="L35" s="95"/>
      <c r="M35" s="96"/>
      <c r="Q35" s="3"/>
      <c r="AA35" s="65">
        <f ca="1">ROUND(NORMINV(RAND(), $AA$42, $AA$42*$M$8/100*0.8)/(1000*'Исход. данные'!$B$6), 4)</f>
        <v>5.1499999999999997E-2</v>
      </c>
      <c r="AB35" s="65"/>
      <c r="AC35" s="65"/>
      <c r="AD35" s="65"/>
      <c r="AE35" s="65"/>
    </row>
    <row r="36" spans="1:31">
      <c r="A36" s="76">
        <v>5</v>
      </c>
      <c r="B36" s="85"/>
      <c r="C36" s="86"/>
      <c r="D36" s="87">
        <v>4.9500000000000002E-2</v>
      </c>
      <c r="E36" s="88"/>
      <c r="F36" s="88"/>
      <c r="G36" s="88"/>
      <c r="H36" s="89"/>
      <c r="I36" s="90">
        <f>D36*1000*'Исход. данные'!$B$6</f>
        <v>49.653450000000007</v>
      </c>
      <c r="J36" s="95"/>
      <c r="K36" s="95"/>
      <c r="L36" s="95"/>
      <c r="M36" s="96"/>
      <c r="Q36" s="3"/>
      <c r="AA36" s="65">
        <f ca="1">ROUND(NORMINV(RAND(), $AA$42, $AA$42*$M$8/100*0.8)/(1000*'Исход. данные'!$B$6), 4)</f>
        <v>5.16E-2</v>
      </c>
      <c r="AB36" s="65"/>
      <c r="AC36" s="65"/>
      <c r="AD36" s="65"/>
      <c r="AE36" s="65"/>
    </row>
    <row r="37" spans="1:31">
      <c r="A37" s="76">
        <v>6</v>
      </c>
      <c r="B37" s="85"/>
      <c r="C37" s="86"/>
      <c r="D37" s="87">
        <v>4.9099999999999998E-2</v>
      </c>
      <c r="E37" s="88"/>
      <c r="F37" s="88"/>
      <c r="G37" s="88"/>
      <c r="H37" s="89"/>
      <c r="I37" s="90">
        <f>D37*1000*'Исход. данные'!$B$6</f>
        <v>49.252209999999998</v>
      </c>
      <c r="J37" s="95"/>
      <c r="K37" s="95"/>
      <c r="L37" s="95"/>
      <c r="M37" s="96"/>
      <c r="Q37" s="3"/>
      <c r="Y37" s="26"/>
      <c r="AA37" s="65">
        <f ca="1">ROUND(NORMINV(RAND(), $AA$42, $AA$42*$M$8/100*0.8)/(1000*'Исход. данные'!$B$6), 4)</f>
        <v>4.9099999999999998E-2</v>
      </c>
      <c r="AB37" s="65"/>
      <c r="AC37" s="65"/>
      <c r="AD37" s="65"/>
      <c r="AE37" s="65"/>
    </row>
    <row r="38" spans="1:31">
      <c r="A38" s="76">
        <v>7</v>
      </c>
      <c r="B38" s="85"/>
      <c r="C38" s="86"/>
      <c r="D38" s="87">
        <v>5.0099999999999999E-2</v>
      </c>
      <c r="E38" s="88"/>
      <c r="F38" s="88"/>
      <c r="G38" s="88"/>
      <c r="H38" s="89"/>
      <c r="I38" s="90">
        <f>D38*1000*'Исход. данные'!$B$6</f>
        <v>50.255310000000009</v>
      </c>
      <c r="J38" s="95"/>
      <c r="K38" s="95"/>
      <c r="L38" s="95"/>
      <c r="M38" s="96"/>
      <c r="Q38" s="3"/>
      <c r="AA38" s="65">
        <f ca="1">ROUND(NORMINV(RAND(), $AA$42, $AA$42*$M$8/100*0.8)/(1000*'Исход. данные'!$B$6), 4)</f>
        <v>4.9099999999999998E-2</v>
      </c>
      <c r="AB38" s="65"/>
      <c r="AC38" s="65"/>
      <c r="AD38" s="65"/>
      <c r="AE38" s="65"/>
    </row>
    <row r="39" spans="1:31">
      <c r="A39" s="76">
        <v>8</v>
      </c>
      <c r="B39" s="85"/>
      <c r="C39" s="86"/>
      <c r="D39" s="87">
        <v>5.0099999999999999E-2</v>
      </c>
      <c r="E39" s="88"/>
      <c r="F39" s="88"/>
      <c r="G39" s="88"/>
      <c r="H39" s="89"/>
      <c r="I39" s="90">
        <f>D39*1000*'Исход. данные'!$B$6</f>
        <v>50.255310000000009</v>
      </c>
      <c r="J39" s="95"/>
      <c r="K39" s="95"/>
      <c r="L39" s="95"/>
      <c r="M39" s="96"/>
      <c r="Q39" s="3"/>
      <c r="AA39" s="65">
        <f ca="1">ROUND(NORMINV(RAND(), $AA$42, $AA$42*$M$8/100*0.8)/(1000*'Исход. данные'!$B$6), 4)</f>
        <v>5.04E-2</v>
      </c>
      <c r="AB39" s="65"/>
      <c r="AC39" s="65"/>
      <c r="AD39" s="65"/>
      <c r="AE39" s="65"/>
    </row>
    <row r="40" spans="1:31">
      <c r="A40" s="76">
        <v>9</v>
      </c>
      <c r="B40" s="85"/>
      <c r="C40" s="86"/>
      <c r="D40" s="87">
        <v>4.9000000000000002E-2</v>
      </c>
      <c r="E40" s="88"/>
      <c r="F40" s="88"/>
      <c r="G40" s="88"/>
      <c r="H40" s="89"/>
      <c r="I40" s="90">
        <f>D40*1000*'Исход. данные'!$B$6</f>
        <v>49.151900000000005</v>
      </c>
      <c r="J40" s="95"/>
      <c r="K40" s="95"/>
      <c r="L40" s="95"/>
      <c r="M40" s="96"/>
      <c r="Q40" s="3"/>
      <c r="AA40" s="65">
        <f ca="1">ROUND(NORMINV(RAND(), $AA$42, $AA$42*$M$8/100*0.8)/(1000*'Исход. данные'!$B$6), 4)</f>
        <v>5.0200000000000002E-2</v>
      </c>
      <c r="AB40" s="65"/>
      <c r="AC40" s="65"/>
      <c r="AD40" s="65"/>
      <c r="AE40" s="65"/>
    </row>
    <row r="41" spans="1:31">
      <c r="A41" s="76">
        <v>10</v>
      </c>
      <c r="B41" s="85"/>
      <c r="C41" s="86"/>
      <c r="D41" s="87">
        <v>4.9299999999999997E-2</v>
      </c>
      <c r="E41" s="88"/>
      <c r="F41" s="88"/>
      <c r="G41" s="88"/>
      <c r="H41" s="89"/>
      <c r="I41" s="90">
        <f>D41*1000*'Исход. данные'!$B$6</f>
        <v>49.452829999999999</v>
      </c>
      <c r="J41" s="95"/>
      <c r="K41" s="95"/>
      <c r="L41" s="95"/>
      <c r="M41" s="96"/>
      <c r="Q41" s="3"/>
      <c r="AA41" s="65">
        <f ca="1">ROUND(NORMINV(RAND(), $AA$42, $AA$42*$M$8/100*0.8)/(1000*'Исход. данные'!$B$6), 4)</f>
        <v>5.0799999999999998E-2</v>
      </c>
      <c r="AB41" s="65"/>
      <c r="AC41" s="65"/>
      <c r="AD41" s="65"/>
      <c r="AE41" s="65"/>
    </row>
    <row r="42" spans="1:31">
      <c r="A42" s="76" t="s">
        <v>14</v>
      </c>
      <c r="B42" s="85"/>
      <c r="C42" s="86"/>
      <c r="D42" s="109">
        <f>AVERAGE(D32:H41)</f>
        <v>4.997999999999999E-2</v>
      </c>
      <c r="E42" s="110"/>
      <c r="F42" s="110"/>
      <c r="G42" s="110"/>
      <c r="H42" s="110"/>
      <c r="I42" s="111">
        <f>AVERAGE(I32:M41)</f>
        <v>50.134938000000005</v>
      </c>
      <c r="J42" s="111"/>
      <c r="K42" s="111"/>
      <c r="L42" s="111"/>
      <c r="M42" s="111"/>
      <c r="N42" s="8"/>
      <c r="O42" s="8"/>
      <c r="P42" s="8"/>
      <c r="Q42" s="8"/>
      <c r="R42" s="8"/>
      <c r="S42" s="8"/>
      <c r="T42" s="8"/>
      <c r="U42" s="8"/>
      <c r="V42" s="8"/>
      <c r="W42" s="8"/>
      <c r="X42" s="8"/>
      <c r="AA42" s="66">
        <f ca="1">G8+G8*J10/100*0.9*(RAND()-RAND())</f>
        <v>50.33650002110037</v>
      </c>
      <c r="AB42" s="66"/>
      <c r="AC42" s="66"/>
      <c r="AD42" s="66"/>
      <c r="AE42" s="66"/>
    </row>
    <row r="43" spans="1:31">
      <c r="A43" s="74" t="s">
        <v>15</v>
      </c>
      <c r="B43" s="74"/>
      <c r="C43" s="74"/>
      <c r="D43" s="112" t="str">
        <f>'Исход. данные'!$B$5</f>
        <v>Пупкин В.В.</v>
      </c>
      <c r="E43" s="112"/>
      <c r="F43" s="112"/>
      <c r="G43" s="112"/>
      <c r="H43" s="112"/>
      <c r="I43" s="112"/>
      <c r="J43" s="112"/>
      <c r="K43" s="112"/>
      <c r="L43" s="112"/>
      <c r="M43" s="112"/>
      <c r="N43" s="45"/>
      <c r="O43" s="45"/>
      <c r="P43" s="45"/>
      <c r="Q43" s="45"/>
      <c r="R43" s="45"/>
      <c r="S43" s="45"/>
      <c r="T43" s="8"/>
      <c r="U43" s="8"/>
      <c r="V43" s="8"/>
      <c r="W43" s="8"/>
      <c r="X43" s="8"/>
    </row>
    <row r="44" spans="1:31">
      <c r="A44" s="107" t="s">
        <v>16</v>
      </c>
      <c r="B44" s="107"/>
      <c r="C44" s="107"/>
      <c r="D44" s="107"/>
      <c r="E44" s="107"/>
      <c r="F44" s="107"/>
      <c r="G44" s="107"/>
      <c r="H44" s="107"/>
      <c r="I44" s="107"/>
      <c r="J44" s="107"/>
      <c r="K44" s="107"/>
      <c r="L44" s="107"/>
      <c r="M44" s="107"/>
      <c r="N44" s="16"/>
      <c r="O44" s="16"/>
      <c r="P44" s="16"/>
      <c r="Q44" s="16"/>
      <c r="R44" s="16"/>
      <c r="S44" s="16"/>
      <c r="T44" s="16"/>
      <c r="U44" s="16"/>
      <c r="V44" s="16"/>
      <c r="W44" s="16"/>
    </row>
    <row r="45" spans="1:31" ht="15" customHeight="1">
      <c r="A45" s="124" t="s">
        <v>5</v>
      </c>
      <c r="B45" s="125"/>
      <c r="C45" s="125"/>
      <c r="D45" s="115" t="s">
        <v>55</v>
      </c>
      <c r="E45" s="116"/>
      <c r="F45" s="116"/>
      <c r="G45" s="116"/>
      <c r="H45" s="117"/>
      <c r="I45" s="113" t="s">
        <v>57</v>
      </c>
      <c r="J45" s="113"/>
      <c r="K45" s="113"/>
      <c r="L45" s="113"/>
      <c r="M45" s="113"/>
      <c r="AA45">
        <f>IF(ABS(D46)&gt;J9, 0, IF(ABS(D47)&gt;J10, 0, IF(I46&gt;M7, 0, IF(I47&gt;M8, 0, 1))))</f>
        <v>1</v>
      </c>
    </row>
    <row r="46" spans="1:31">
      <c r="A46" s="76">
        <f>G7</f>
        <v>5</v>
      </c>
      <c r="B46" s="85"/>
      <c r="C46" s="86"/>
      <c r="D46" s="118">
        <f>ROUND(((I27-A46)/A46*100),2)</f>
        <v>1.31</v>
      </c>
      <c r="E46" s="119"/>
      <c r="F46" s="119"/>
      <c r="G46" s="119"/>
      <c r="H46" s="120"/>
      <c r="I46" s="114">
        <f>ROUND(STDEV(I17:I26)*100/I27,2)</f>
        <v>4.2</v>
      </c>
      <c r="J46" s="114"/>
      <c r="K46" s="114"/>
      <c r="L46" s="114"/>
      <c r="M46" s="114"/>
    </row>
    <row r="47" spans="1:31">
      <c r="A47" s="76">
        <f>G8</f>
        <v>50</v>
      </c>
      <c r="B47" s="85"/>
      <c r="C47" s="86"/>
      <c r="D47" s="118">
        <f>ROUND(((I42-A47)/A47*100),2)</f>
        <v>0.27</v>
      </c>
      <c r="E47" s="119"/>
      <c r="F47" s="119"/>
      <c r="G47" s="119"/>
      <c r="H47" s="120"/>
      <c r="I47" s="114">
        <f>ROUND(STDEV(I32:I41)*100/I42,2)</f>
        <v>2.0699999999999998</v>
      </c>
      <c r="J47" s="114"/>
      <c r="K47" s="114"/>
      <c r="L47" s="114"/>
      <c r="M47" s="114"/>
      <c r="N47" s="8"/>
      <c r="Q47" s="8"/>
    </row>
    <row r="48" spans="1:31" ht="15.75">
      <c r="A48" s="121" t="s">
        <v>17</v>
      </c>
      <c r="B48" s="121"/>
      <c r="C48" s="121"/>
      <c r="D48" s="121"/>
      <c r="E48" s="121"/>
      <c r="F48" s="121"/>
      <c r="G48" s="122" t="s">
        <v>18</v>
      </c>
      <c r="H48" s="122"/>
      <c r="I48" s="122"/>
      <c r="J48" s="122"/>
      <c r="K48" s="122"/>
      <c r="L48" s="122"/>
      <c r="M48" s="122"/>
      <c r="N48" s="44"/>
      <c r="O48" s="44"/>
      <c r="P48" s="44"/>
      <c r="Q48" s="44"/>
      <c r="R48" s="44"/>
      <c r="S48" s="44"/>
      <c r="T48" s="44"/>
      <c r="U48" s="44"/>
      <c r="V48" s="44"/>
      <c r="W48" s="44"/>
      <c r="X48" s="8"/>
    </row>
    <row r="49" spans="1:24">
      <c r="A49" s="79" t="s">
        <v>15</v>
      </c>
      <c r="B49" s="79"/>
      <c r="C49" s="79"/>
      <c r="D49" s="79"/>
      <c r="E49" s="79"/>
      <c r="F49" s="79"/>
      <c r="G49" s="107" t="str">
        <f>'Исход. данные'!$B$5</f>
        <v>Пупкин В.В.</v>
      </c>
      <c r="H49" s="107"/>
      <c r="I49" s="107"/>
      <c r="J49" s="107"/>
      <c r="K49" s="107"/>
      <c r="L49" s="107"/>
      <c r="M49" s="107"/>
      <c r="N49" s="16"/>
      <c r="O49" s="16"/>
      <c r="P49" s="16"/>
      <c r="Q49" s="16"/>
      <c r="R49" s="16"/>
      <c r="S49" s="16"/>
      <c r="T49" s="16"/>
      <c r="U49" s="16"/>
      <c r="V49" s="16"/>
      <c r="W49" s="16"/>
      <c r="X49" s="8"/>
    </row>
    <row r="50" spans="1:24">
      <c r="A50" s="56"/>
      <c r="B50" s="56"/>
      <c r="C50" s="56"/>
      <c r="D50" s="56"/>
      <c r="E50" s="56"/>
      <c r="F50" s="56"/>
      <c r="G50" s="123" t="s">
        <v>58</v>
      </c>
      <c r="H50" s="123"/>
      <c r="I50" s="123"/>
      <c r="J50" s="123"/>
      <c r="K50" s="123"/>
      <c r="L50" s="123"/>
      <c r="M50" s="123"/>
      <c r="N50" s="48"/>
      <c r="O50" s="48"/>
      <c r="P50" s="48"/>
      <c r="Q50" s="123"/>
      <c r="R50" s="123"/>
      <c r="S50" s="123"/>
      <c r="T50" s="123"/>
      <c r="U50" s="123"/>
      <c r="V50" s="123"/>
      <c r="W50" s="123"/>
    </row>
  </sheetData>
  <mergeCells count="155">
    <mergeCell ref="A6:C6"/>
    <mergeCell ref="D6:F6"/>
    <mergeCell ref="G6:I6"/>
    <mergeCell ref="J6:L6"/>
    <mergeCell ref="A3:G3"/>
    <mergeCell ref="Q3:W3"/>
    <mergeCell ref="A4:G4"/>
    <mergeCell ref="Q4:W4"/>
    <mergeCell ref="A1:M1"/>
    <mergeCell ref="A2:M2"/>
    <mergeCell ref="I3:M3"/>
    <mergeCell ref="I4:M4"/>
    <mergeCell ref="A5:M5"/>
    <mergeCell ref="A7:C7"/>
    <mergeCell ref="D7:F7"/>
    <mergeCell ref="G7:I7"/>
    <mergeCell ref="J7:L7"/>
    <mergeCell ref="A8:C8"/>
    <mergeCell ref="D8:F8"/>
    <mergeCell ref="G8:I8"/>
    <mergeCell ref="J8:L8"/>
    <mergeCell ref="A11:J11"/>
    <mergeCell ref="A12:J12"/>
    <mergeCell ref="A13:J13"/>
    <mergeCell ref="A9:C9"/>
    <mergeCell ref="D9:F9"/>
    <mergeCell ref="G9:I9"/>
    <mergeCell ref="J9:L9"/>
    <mergeCell ref="A10:C10"/>
    <mergeCell ref="D10:F10"/>
    <mergeCell ref="G10:I10"/>
    <mergeCell ref="J10:L10"/>
    <mergeCell ref="K11:M11"/>
    <mergeCell ref="K12:M12"/>
    <mergeCell ref="K13:M13"/>
    <mergeCell ref="A17:C17"/>
    <mergeCell ref="D17:H17"/>
    <mergeCell ref="I17:M17"/>
    <mergeCell ref="A18:C18"/>
    <mergeCell ref="D18:H18"/>
    <mergeCell ref="I18:M18"/>
    <mergeCell ref="A14:J14"/>
    <mergeCell ref="A15:C16"/>
    <mergeCell ref="D15:M15"/>
    <mergeCell ref="D16:H16"/>
    <mergeCell ref="I16:M16"/>
    <mergeCell ref="K14:M14"/>
    <mergeCell ref="A21:C21"/>
    <mergeCell ref="D21:H21"/>
    <mergeCell ref="I21:M21"/>
    <mergeCell ref="A22:C22"/>
    <mergeCell ref="D22:H22"/>
    <mergeCell ref="I22:M22"/>
    <mergeCell ref="A19:C19"/>
    <mergeCell ref="D19:H19"/>
    <mergeCell ref="I19:M19"/>
    <mergeCell ref="A20:C20"/>
    <mergeCell ref="D20:H20"/>
    <mergeCell ref="I20:M20"/>
    <mergeCell ref="A25:C25"/>
    <mergeCell ref="D25:H25"/>
    <mergeCell ref="I25:M25"/>
    <mergeCell ref="A26:C26"/>
    <mergeCell ref="D26:H26"/>
    <mergeCell ref="I26:M26"/>
    <mergeCell ref="A23:C23"/>
    <mergeCell ref="D23:H23"/>
    <mergeCell ref="I23:M23"/>
    <mergeCell ref="A24:C24"/>
    <mergeCell ref="D24:H24"/>
    <mergeCell ref="I24:M24"/>
    <mergeCell ref="A32:C32"/>
    <mergeCell ref="D32:H32"/>
    <mergeCell ref="I32:M32"/>
    <mergeCell ref="A33:C33"/>
    <mergeCell ref="D33:H33"/>
    <mergeCell ref="I33:M33"/>
    <mergeCell ref="A27:C27"/>
    <mergeCell ref="D27:H27"/>
    <mergeCell ref="I27:M27"/>
    <mergeCell ref="A28:C28"/>
    <mergeCell ref="A30:C31"/>
    <mergeCell ref="D30:M30"/>
    <mergeCell ref="D31:H31"/>
    <mergeCell ref="I31:M31"/>
    <mergeCell ref="D28:M28"/>
    <mergeCell ref="D29:H29"/>
    <mergeCell ref="I29:M29"/>
    <mergeCell ref="A36:C36"/>
    <mergeCell ref="D36:H36"/>
    <mergeCell ref="I36:M36"/>
    <mergeCell ref="A37:C37"/>
    <mergeCell ref="D37:H37"/>
    <mergeCell ref="I37:M37"/>
    <mergeCell ref="A34:C34"/>
    <mergeCell ref="D34:H34"/>
    <mergeCell ref="I34:M34"/>
    <mergeCell ref="A35:C35"/>
    <mergeCell ref="D35:H35"/>
    <mergeCell ref="I35:M35"/>
    <mergeCell ref="A40:C40"/>
    <mergeCell ref="D40:H40"/>
    <mergeCell ref="I40:M40"/>
    <mergeCell ref="A41:C41"/>
    <mergeCell ref="D41:H41"/>
    <mergeCell ref="I41:M41"/>
    <mergeCell ref="A38:C38"/>
    <mergeCell ref="D38:H38"/>
    <mergeCell ref="I38:M38"/>
    <mergeCell ref="A39:C39"/>
    <mergeCell ref="D39:H39"/>
    <mergeCell ref="I39:M39"/>
    <mergeCell ref="A45:C45"/>
    <mergeCell ref="A46:C46"/>
    <mergeCell ref="A42:C42"/>
    <mergeCell ref="D42:H42"/>
    <mergeCell ref="I42:M42"/>
    <mergeCell ref="A43:C43"/>
    <mergeCell ref="D43:M43"/>
    <mergeCell ref="I45:M45"/>
    <mergeCell ref="I46:M46"/>
    <mergeCell ref="D45:H45"/>
    <mergeCell ref="D46:H46"/>
    <mergeCell ref="A44:M44"/>
    <mergeCell ref="Q50:W50"/>
    <mergeCell ref="A47:C47"/>
    <mergeCell ref="A48:F48"/>
    <mergeCell ref="A49:F49"/>
    <mergeCell ref="I47:M47"/>
    <mergeCell ref="D47:H47"/>
    <mergeCell ref="G48:M48"/>
    <mergeCell ref="G49:M49"/>
    <mergeCell ref="G50:M50"/>
    <mergeCell ref="AA42:AE42"/>
    <mergeCell ref="AA41:AE41"/>
    <mergeCell ref="AA17:AE17"/>
    <mergeCell ref="AA18:AE18"/>
    <mergeCell ref="AA19:AE19"/>
    <mergeCell ref="AA20:AE20"/>
    <mergeCell ref="AA21:AE21"/>
    <mergeCell ref="AA22:AE22"/>
    <mergeCell ref="AA23:AE23"/>
    <mergeCell ref="AA24:AE24"/>
    <mergeCell ref="AA25:AE25"/>
    <mergeCell ref="AA26:AE26"/>
    <mergeCell ref="AA27:AE27"/>
    <mergeCell ref="AA32:AE32"/>
    <mergeCell ref="AA33:AE33"/>
    <mergeCell ref="AA34:AE34"/>
    <mergeCell ref="AA35:AE35"/>
    <mergeCell ref="AA36:AE36"/>
    <mergeCell ref="AA37:AE37"/>
    <mergeCell ref="AA38:AE38"/>
    <mergeCell ref="AA39:AE39"/>
    <mergeCell ref="AA40:AE40"/>
  </mergeCells>
  <conditionalFormatting sqref="D46">
    <cfRule type="expression" dxfId="311" priority="20">
      <formula>ABS($D$46)&gt;--MID($J$7,2,5)</formula>
    </cfRule>
  </conditionalFormatting>
  <conditionalFormatting sqref="D47">
    <cfRule type="expression" dxfId="310" priority="19">
      <formula>ABS($D$47)&gt;--MID($J$8,2,5)</formula>
    </cfRule>
  </conditionalFormatting>
  <conditionalFormatting sqref="I46">
    <cfRule type="cellIs" dxfId="309" priority="18" operator="greaterThan">
      <formula>$M$7</formula>
    </cfRule>
  </conditionalFormatting>
  <conditionalFormatting sqref="I47">
    <cfRule type="cellIs" dxfId="308" priority="17" operator="greaterThan">
      <formula>$M$8</formula>
    </cfRule>
  </conditionalFormatting>
  <conditionalFormatting sqref="D46">
    <cfRule type="expression" dxfId="307" priority="16">
      <formula>ABS($D$46)&gt;--MID($J$7,2,5)</formula>
    </cfRule>
  </conditionalFormatting>
  <conditionalFormatting sqref="D47">
    <cfRule type="expression" dxfId="306" priority="15">
      <formula>ABS($D$47)&gt;--MID($J$8,2,5)</formula>
    </cfRule>
  </conditionalFormatting>
  <conditionalFormatting sqref="I46">
    <cfRule type="cellIs" dxfId="305" priority="14" operator="greaterThan">
      <formula>$M$7</formula>
    </cfRule>
  </conditionalFormatting>
  <conditionalFormatting sqref="I47">
    <cfRule type="cellIs" dxfId="304" priority="13" operator="greaterThan">
      <formula>$M$8</formula>
    </cfRule>
  </conditionalFormatting>
  <conditionalFormatting sqref="D46">
    <cfRule type="expression" dxfId="303" priority="12">
      <formula>ABS($D$46)&gt;--MID($J$7,2,5)</formula>
    </cfRule>
  </conditionalFormatting>
  <conditionalFormatting sqref="D47">
    <cfRule type="expression" dxfId="302" priority="11">
      <formula>ABS($D$47)&gt;--MID($J$8,2,5)</formula>
    </cfRule>
  </conditionalFormatting>
  <conditionalFormatting sqref="I46">
    <cfRule type="cellIs" dxfId="301" priority="10" operator="greaterThan">
      <formula>$M$7</formula>
    </cfRule>
  </conditionalFormatting>
  <conditionalFormatting sqref="I47">
    <cfRule type="cellIs" dxfId="300" priority="9" operator="greaterThan">
      <formula>$M$8</formula>
    </cfRule>
  </conditionalFormatting>
  <conditionalFormatting sqref="D46">
    <cfRule type="expression" dxfId="299" priority="8">
      <formula>ABS($D$46)&gt;--MID($J$7,2,5)</formula>
    </cfRule>
  </conditionalFormatting>
  <conditionalFormatting sqref="D47">
    <cfRule type="expression" dxfId="298" priority="7">
      <formula>ABS($D$47)&gt;--MID($J$8,2,5)</formula>
    </cfRule>
  </conditionalFormatting>
  <conditionalFormatting sqref="I46">
    <cfRule type="cellIs" dxfId="297" priority="6" operator="greaterThan">
      <formula>$M$7</formula>
    </cfRule>
  </conditionalFormatting>
  <conditionalFormatting sqref="I47">
    <cfRule type="cellIs" dxfId="296" priority="5" operator="greaterThan">
      <formula>$M$8</formula>
    </cfRule>
  </conditionalFormatting>
  <conditionalFormatting sqref="D46">
    <cfRule type="expression" dxfId="295" priority="4">
      <formula>ABS($D$46)&gt;--MID($J$7,2,5)</formula>
    </cfRule>
  </conditionalFormatting>
  <conditionalFormatting sqref="D47">
    <cfRule type="expression" dxfId="294" priority="3">
      <formula>ABS($D$47)&gt;--MID($J$8,2,5)</formula>
    </cfRule>
  </conditionalFormatting>
  <conditionalFormatting sqref="I46">
    <cfRule type="cellIs" dxfId="293" priority="2" operator="greaterThan">
      <formula>$M$7</formula>
    </cfRule>
  </conditionalFormatting>
  <conditionalFormatting sqref="I47">
    <cfRule type="cellIs" dxfId="292" priority="1" operator="greaterThan">
      <formula>$M$8</formula>
    </cfRule>
  </conditionalFormatting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>
  <sheetPr codeName="Лист4">
    <tabColor rgb="FF00B0F0"/>
  </sheetPr>
  <dimension ref="A1:AE50"/>
  <sheetViews>
    <sheetView zoomScale="90" zoomScaleNormal="90" workbookViewId="0">
      <selection activeCell="D32" sqref="D32:H41"/>
    </sheetView>
  </sheetViews>
  <sheetFormatPr defaultRowHeight="15"/>
  <cols>
    <col min="1" max="1" width="6.7109375" customWidth="1"/>
    <col min="2" max="2" width="6.5703125" customWidth="1"/>
    <col min="3" max="3" width="5.5703125" customWidth="1"/>
    <col min="4" max="4" width="7" customWidth="1"/>
    <col min="5" max="7" width="3.7109375" customWidth="1"/>
    <col min="8" max="8" width="11.7109375" customWidth="1"/>
    <col min="9" max="9" width="2.7109375" customWidth="1"/>
    <col min="10" max="10" width="6.7109375" customWidth="1"/>
    <col min="11" max="12" width="3.7109375" customWidth="1"/>
    <col min="13" max="13" width="14.7109375" customWidth="1"/>
    <col min="14" max="14" width="5.7109375" customWidth="1"/>
    <col min="15" max="23" width="0" hidden="1" customWidth="1"/>
    <col min="27" max="27" width="9.28515625" hidden="1" customWidth="1"/>
    <col min="28" max="31" width="9.140625" hidden="1" customWidth="1"/>
  </cols>
  <sheetData>
    <row r="1" spans="1:24">
      <c r="A1" s="67" t="s">
        <v>32</v>
      </c>
      <c r="B1" s="67"/>
      <c r="C1" s="67"/>
      <c r="D1" s="67"/>
      <c r="E1" s="67"/>
      <c r="F1" s="67"/>
      <c r="G1" s="67"/>
      <c r="H1" s="67"/>
      <c r="I1" s="67"/>
      <c r="J1" s="67"/>
      <c r="K1" s="67"/>
      <c r="L1" s="67"/>
      <c r="M1" s="67"/>
      <c r="N1" s="40"/>
      <c r="O1" s="40"/>
      <c r="P1" s="40"/>
      <c r="Q1" s="40"/>
      <c r="R1" s="40"/>
      <c r="S1" s="40"/>
      <c r="T1" s="40"/>
      <c r="U1" s="40"/>
      <c r="V1" s="40"/>
      <c r="W1" s="28"/>
    </row>
    <row r="2" spans="1:24">
      <c r="A2" s="71" t="s">
        <v>33</v>
      </c>
      <c r="B2" s="71"/>
      <c r="C2" s="71"/>
      <c r="D2" s="71"/>
      <c r="E2" s="71"/>
      <c r="F2" s="71"/>
      <c r="G2" s="71"/>
      <c r="H2" s="71"/>
      <c r="I2" s="71"/>
      <c r="J2" s="71"/>
      <c r="K2" s="71"/>
      <c r="L2" s="71"/>
      <c r="M2" s="71"/>
      <c r="N2" s="7"/>
      <c r="O2" s="7"/>
      <c r="P2" s="7"/>
      <c r="Q2" s="7"/>
      <c r="R2" s="7"/>
      <c r="S2" s="7"/>
      <c r="T2" s="7"/>
      <c r="U2" s="7"/>
      <c r="V2" s="7"/>
      <c r="W2" s="7"/>
    </row>
    <row r="3" spans="1:24" ht="15.75">
      <c r="A3" s="68" t="s">
        <v>25</v>
      </c>
      <c r="B3" s="68"/>
      <c r="C3" s="68"/>
      <c r="D3" s="68"/>
      <c r="E3" s="68"/>
      <c r="F3" s="68"/>
      <c r="G3" s="68"/>
      <c r="H3" s="56"/>
      <c r="I3" s="72">
        <v>38583953</v>
      </c>
      <c r="J3" s="72"/>
      <c r="K3" s="72"/>
      <c r="L3" s="72"/>
      <c r="M3" s="72"/>
      <c r="N3" s="16"/>
      <c r="O3" s="23"/>
      <c r="P3" s="25"/>
      <c r="Q3" s="69"/>
      <c r="R3" s="69"/>
      <c r="S3" s="69"/>
      <c r="T3" s="69"/>
      <c r="U3" s="69"/>
      <c r="V3" s="69"/>
      <c r="W3" s="69"/>
    </row>
    <row r="4" spans="1:24">
      <c r="A4" s="70" t="s">
        <v>0</v>
      </c>
      <c r="B4" s="70"/>
      <c r="C4" s="70"/>
      <c r="D4" s="70"/>
      <c r="E4" s="70"/>
      <c r="F4" s="70"/>
      <c r="G4" s="70"/>
      <c r="H4" s="56"/>
      <c r="I4" s="70" t="s">
        <v>1</v>
      </c>
      <c r="J4" s="70"/>
      <c r="K4" s="70"/>
      <c r="L4" s="70"/>
      <c r="M4" s="70"/>
      <c r="N4" s="46"/>
      <c r="O4" s="42"/>
      <c r="P4" s="25"/>
      <c r="Q4" s="69"/>
      <c r="R4" s="69"/>
      <c r="S4" s="69"/>
      <c r="T4" s="69"/>
      <c r="U4" s="69"/>
      <c r="V4" s="69"/>
      <c r="W4" s="69"/>
    </row>
    <row r="5" spans="1:24">
      <c r="A5" s="73" t="s">
        <v>2</v>
      </c>
      <c r="B5" s="73"/>
      <c r="C5" s="73"/>
      <c r="D5" s="73"/>
      <c r="E5" s="73"/>
      <c r="F5" s="73"/>
      <c r="G5" s="73"/>
      <c r="H5" s="73"/>
      <c r="I5" s="73"/>
      <c r="J5" s="73"/>
      <c r="K5" s="73"/>
      <c r="L5" s="73"/>
      <c r="M5" s="73"/>
      <c r="N5" s="14"/>
      <c r="O5" s="14"/>
      <c r="P5" s="14"/>
      <c r="Q5" s="14"/>
      <c r="R5" s="14"/>
      <c r="S5" s="14"/>
      <c r="T5" s="14"/>
      <c r="U5" s="14"/>
      <c r="V5" s="14"/>
      <c r="W5" s="14"/>
    </row>
    <row r="6" spans="1:24">
      <c r="A6" s="77" t="s">
        <v>3</v>
      </c>
      <c r="B6" s="77"/>
      <c r="C6" s="77"/>
      <c r="D6" s="77" t="s">
        <v>4</v>
      </c>
      <c r="E6" s="77"/>
      <c r="F6" s="77"/>
      <c r="G6" s="77" t="s">
        <v>5</v>
      </c>
      <c r="H6" s="77"/>
      <c r="I6" s="77"/>
      <c r="J6" s="77" t="s">
        <v>55</v>
      </c>
      <c r="K6" s="77"/>
      <c r="L6" s="78"/>
      <c r="M6" s="58" t="s">
        <v>56</v>
      </c>
      <c r="N6" s="35"/>
      <c r="O6" s="31"/>
      <c r="P6" s="32"/>
      <c r="Q6" s="28"/>
      <c r="R6" s="28"/>
      <c r="S6" s="28"/>
      <c r="T6" s="28"/>
      <c r="U6" s="28"/>
      <c r="V6" s="28"/>
      <c r="W6" s="28"/>
    </row>
    <row r="7" spans="1:24">
      <c r="A7" s="74">
        <v>1</v>
      </c>
      <c r="B7" s="74"/>
      <c r="C7" s="74"/>
      <c r="D7" s="75" t="str">
        <f>G7 &amp; " - " &amp; G8</f>
        <v>20 - 200</v>
      </c>
      <c r="E7" s="75"/>
      <c r="F7" s="75"/>
      <c r="G7" s="74">
        <v>20</v>
      </c>
      <c r="H7" s="74"/>
      <c r="I7" s="74"/>
      <c r="J7" s="74" t="s">
        <v>24</v>
      </c>
      <c r="K7" s="74"/>
      <c r="L7" s="76"/>
      <c r="M7" s="59">
        <v>0.8</v>
      </c>
      <c r="N7" s="16"/>
      <c r="O7" s="27"/>
      <c r="P7" s="30"/>
      <c r="Q7" s="28"/>
      <c r="R7" s="28"/>
      <c r="S7" s="28"/>
      <c r="T7" s="28"/>
      <c r="U7" s="28"/>
      <c r="V7" s="28"/>
      <c r="W7" s="28"/>
    </row>
    <row r="8" spans="1:24">
      <c r="A8" s="74"/>
      <c r="B8" s="74"/>
      <c r="C8" s="74"/>
      <c r="D8" s="74"/>
      <c r="E8" s="74"/>
      <c r="F8" s="74"/>
      <c r="G8" s="74">
        <v>200</v>
      </c>
      <c r="H8" s="74"/>
      <c r="I8" s="74"/>
      <c r="J8" s="74" t="s">
        <v>23</v>
      </c>
      <c r="K8" s="74"/>
      <c r="L8" s="76"/>
      <c r="M8" s="59">
        <v>0.3</v>
      </c>
      <c r="N8" s="16"/>
      <c r="O8" s="27"/>
      <c r="P8" s="30"/>
      <c r="Q8" s="28"/>
      <c r="R8" s="28"/>
      <c r="S8" s="28"/>
      <c r="T8" s="28"/>
      <c r="U8" s="28"/>
      <c r="V8" s="28"/>
      <c r="W8" s="28"/>
    </row>
    <row r="9" spans="1:24">
      <c r="A9" s="74"/>
      <c r="B9" s="74"/>
      <c r="C9" s="74"/>
      <c r="D9" s="74"/>
      <c r="E9" s="74"/>
      <c r="F9" s="74"/>
      <c r="G9" s="74"/>
      <c r="H9" s="74"/>
      <c r="I9" s="74"/>
      <c r="J9" s="80">
        <f>--MID(J7,2,3)</f>
        <v>2.5</v>
      </c>
      <c r="K9" s="80"/>
      <c r="L9" s="81"/>
      <c r="M9" s="57"/>
      <c r="N9" s="16"/>
      <c r="O9" s="27"/>
      <c r="P9" s="30"/>
      <c r="Q9" s="28"/>
      <c r="R9" s="28"/>
      <c r="S9" s="28"/>
      <c r="T9" s="28"/>
      <c r="U9" s="28"/>
      <c r="V9" s="28"/>
      <c r="W9" s="28"/>
    </row>
    <row r="10" spans="1:24">
      <c r="A10" s="74"/>
      <c r="B10" s="74"/>
      <c r="C10" s="74"/>
      <c r="D10" s="74"/>
      <c r="E10" s="74"/>
      <c r="F10" s="74"/>
      <c r="G10" s="74"/>
      <c r="H10" s="74"/>
      <c r="I10" s="74"/>
      <c r="J10" s="82">
        <f>--MID(J8,2,3)</f>
        <v>0.6</v>
      </c>
      <c r="K10" s="82"/>
      <c r="L10" s="83"/>
      <c r="M10" s="57"/>
      <c r="N10" s="16"/>
      <c r="O10" s="52"/>
      <c r="P10" s="54"/>
      <c r="Q10" s="28"/>
      <c r="R10" s="28"/>
      <c r="S10" s="28"/>
      <c r="T10" s="28"/>
      <c r="U10" s="28"/>
      <c r="V10" s="28"/>
      <c r="W10" s="28"/>
    </row>
    <row r="11" spans="1:24">
      <c r="A11" s="79" t="s">
        <v>7</v>
      </c>
      <c r="B11" s="79"/>
      <c r="C11" s="79"/>
      <c r="D11" s="79"/>
      <c r="E11" s="79"/>
      <c r="F11" s="79"/>
      <c r="G11" s="79"/>
      <c r="H11" s="79"/>
      <c r="I11" s="79"/>
      <c r="J11" s="79"/>
      <c r="K11" s="84" t="str">
        <f>'Исход. данные'!$B$1</f>
        <v>18.10.2024г.</v>
      </c>
      <c r="L11" s="84"/>
      <c r="M11" s="84"/>
      <c r="N11" s="15"/>
      <c r="O11" s="15"/>
      <c r="P11" s="15"/>
      <c r="Q11" s="15"/>
      <c r="R11" s="15"/>
      <c r="S11" s="15"/>
      <c r="T11" s="15"/>
      <c r="U11" s="15"/>
      <c r="V11" s="15"/>
      <c r="W11" s="15"/>
      <c r="X11" s="8"/>
    </row>
    <row r="12" spans="1:24">
      <c r="A12" s="79" t="s">
        <v>8</v>
      </c>
      <c r="B12" s="79"/>
      <c r="C12" s="79"/>
      <c r="D12" s="79"/>
      <c r="E12" s="79"/>
      <c r="F12" s="79"/>
      <c r="G12" s="79"/>
      <c r="H12" s="79"/>
      <c r="I12" s="79"/>
      <c r="J12" s="79"/>
      <c r="K12" s="85" t="str">
        <f>'Исход. данные'!$B$2</f>
        <v>ВР-300S № 181024</v>
      </c>
      <c r="L12" s="85"/>
      <c r="M12" s="85"/>
      <c r="N12" s="16"/>
      <c r="O12" s="16"/>
      <c r="P12" s="16"/>
      <c r="Q12" s="16"/>
      <c r="R12" s="16"/>
      <c r="S12" s="16"/>
      <c r="T12" s="16"/>
      <c r="U12" s="16"/>
      <c r="V12" s="16"/>
      <c r="W12" s="16"/>
      <c r="X12" s="8"/>
    </row>
    <row r="13" spans="1:24">
      <c r="A13" s="79" t="s">
        <v>9</v>
      </c>
      <c r="B13" s="79"/>
      <c r="C13" s="79"/>
      <c r="D13" s="79"/>
      <c r="E13" s="79"/>
      <c r="F13" s="79"/>
      <c r="G13" s="79"/>
      <c r="H13" s="79"/>
      <c r="I13" s="79"/>
      <c r="J13" s="79"/>
      <c r="K13" s="85">
        <f>'Исход. данные'!$B$3</f>
        <v>21.2</v>
      </c>
      <c r="L13" s="85"/>
      <c r="M13" s="85"/>
      <c r="N13" s="16"/>
      <c r="O13" s="16"/>
      <c r="P13" s="16"/>
      <c r="Q13" s="16"/>
      <c r="R13" s="16"/>
      <c r="S13" s="16"/>
      <c r="T13" s="16"/>
      <c r="U13" s="16"/>
      <c r="V13" s="16"/>
      <c r="W13" s="16"/>
      <c r="X13" s="8"/>
    </row>
    <row r="14" spans="1:24">
      <c r="A14" s="79" t="s">
        <v>10</v>
      </c>
      <c r="B14" s="79"/>
      <c r="C14" s="79"/>
      <c r="D14" s="79"/>
      <c r="E14" s="79"/>
      <c r="F14" s="79"/>
      <c r="G14" s="79"/>
      <c r="H14" s="79"/>
      <c r="I14" s="79"/>
      <c r="J14" s="79"/>
      <c r="K14" s="85">
        <f>'Исход. данные'!$B$4</f>
        <v>60.7</v>
      </c>
      <c r="L14" s="85"/>
      <c r="M14" s="85"/>
      <c r="N14" s="16"/>
      <c r="O14" s="16"/>
      <c r="P14" s="16"/>
      <c r="Q14" s="16"/>
      <c r="R14" s="16"/>
      <c r="S14" s="16"/>
      <c r="T14" s="16"/>
      <c r="U14" s="16"/>
      <c r="V14" s="16"/>
      <c r="W14" s="16"/>
      <c r="X14" s="8"/>
    </row>
    <row r="15" spans="1:24">
      <c r="A15" s="97" t="s">
        <v>11</v>
      </c>
      <c r="B15" s="98"/>
      <c r="C15" s="99"/>
      <c r="D15" s="76" t="str">
        <f>"Объем дозирования " &amp; G7 &amp; " мкл"</f>
        <v>Объем дозирования 20 мкл</v>
      </c>
      <c r="E15" s="85"/>
      <c r="F15" s="85"/>
      <c r="G15" s="85"/>
      <c r="H15" s="85"/>
      <c r="I15" s="85"/>
      <c r="J15" s="85"/>
      <c r="K15" s="85"/>
      <c r="L15" s="85"/>
      <c r="M15" s="86"/>
      <c r="N15" s="47"/>
      <c r="O15" s="28"/>
      <c r="P15" s="28"/>
      <c r="Q15" s="28"/>
      <c r="R15" s="28"/>
      <c r="S15" s="28"/>
      <c r="T15" s="28"/>
      <c r="U15" s="28"/>
      <c r="V15" s="28"/>
      <c r="W15" s="28"/>
    </row>
    <row r="16" spans="1:24">
      <c r="A16" s="100"/>
      <c r="B16" s="101"/>
      <c r="C16" s="102"/>
      <c r="D16" s="76" t="s">
        <v>42</v>
      </c>
      <c r="E16" s="85"/>
      <c r="F16" s="85"/>
      <c r="G16" s="85"/>
      <c r="H16" s="86"/>
      <c r="I16" s="76" t="s">
        <v>13</v>
      </c>
      <c r="J16" s="85"/>
      <c r="K16" s="85"/>
      <c r="L16" s="85"/>
      <c r="M16" s="86"/>
      <c r="N16" s="28"/>
      <c r="O16" s="28"/>
      <c r="P16" s="28"/>
      <c r="Q16" s="28"/>
      <c r="R16" s="28"/>
      <c r="S16" s="28"/>
      <c r="T16" s="28"/>
      <c r="U16" s="28"/>
      <c r="V16" s="28"/>
      <c r="W16" s="28"/>
    </row>
    <row r="17" spans="1:31">
      <c r="A17" s="76">
        <v>1</v>
      </c>
      <c r="B17" s="85"/>
      <c r="C17" s="86"/>
      <c r="D17" s="87">
        <v>1.9800000000000002E-2</v>
      </c>
      <c r="E17" s="88"/>
      <c r="F17" s="88"/>
      <c r="G17" s="88"/>
      <c r="H17" s="89"/>
      <c r="I17" s="90">
        <f>D17*1000*'Исход. данные'!$B$6</f>
        <v>19.861380000000004</v>
      </c>
      <c r="J17" s="91"/>
      <c r="K17" s="91"/>
      <c r="L17" s="91"/>
      <c r="M17" s="92"/>
      <c r="N17" s="28"/>
      <c r="O17" s="28"/>
      <c r="P17" s="28"/>
      <c r="Q17" s="28"/>
      <c r="R17" s="28"/>
      <c r="S17" s="28"/>
      <c r="T17" s="28"/>
      <c r="U17" s="28"/>
      <c r="V17" s="28"/>
      <c r="W17" s="28"/>
      <c r="AA17" s="65">
        <f ca="1">ROUND(NORMINV(RAND(), $AA$27, $AA$27*$M$7/100*0.8)/(1000*'Исход. данные'!$B$6), 4)</f>
        <v>1.9900000000000001E-2</v>
      </c>
      <c r="AB17" s="65"/>
      <c r="AC17" s="65"/>
      <c r="AD17" s="65"/>
      <c r="AE17" s="65"/>
    </row>
    <row r="18" spans="1:31">
      <c r="A18" s="76">
        <v>2</v>
      </c>
      <c r="B18" s="85"/>
      <c r="C18" s="86"/>
      <c r="D18" s="87">
        <v>1.9900000000000001E-2</v>
      </c>
      <c r="E18" s="88"/>
      <c r="F18" s="88"/>
      <c r="G18" s="88"/>
      <c r="H18" s="89"/>
      <c r="I18" s="90">
        <f>D18*1000*'Исход. данные'!$B$6</f>
        <v>19.961690000000004</v>
      </c>
      <c r="J18" s="95"/>
      <c r="K18" s="95"/>
      <c r="L18" s="95"/>
      <c r="M18" s="96"/>
      <c r="N18" s="28"/>
      <c r="O18" s="28"/>
      <c r="P18" s="28"/>
      <c r="Q18" s="28"/>
      <c r="R18" s="28"/>
      <c r="S18" s="28"/>
      <c r="T18" s="28"/>
      <c r="U18" s="28"/>
      <c r="V18" s="28"/>
      <c r="W18" s="28"/>
      <c r="AA18" s="65">
        <f ca="1">ROUND(NORMINV(RAND(), $AA$27, $AA$27*$M$7/100*0.8)/(1000*'Исход. данные'!$B$6), 4)</f>
        <v>1.9900000000000001E-2</v>
      </c>
      <c r="AB18" s="65"/>
      <c r="AC18" s="65"/>
      <c r="AD18" s="65"/>
      <c r="AE18" s="65"/>
    </row>
    <row r="19" spans="1:31">
      <c r="A19" s="76">
        <v>3</v>
      </c>
      <c r="B19" s="85"/>
      <c r="C19" s="86"/>
      <c r="D19" s="87">
        <v>1.9800000000000002E-2</v>
      </c>
      <c r="E19" s="88"/>
      <c r="F19" s="88"/>
      <c r="G19" s="88"/>
      <c r="H19" s="89"/>
      <c r="I19" s="90">
        <f>D19*1000*'Исход. данные'!$B$6</f>
        <v>19.861380000000004</v>
      </c>
      <c r="J19" s="95"/>
      <c r="K19" s="95"/>
      <c r="L19" s="95"/>
      <c r="M19" s="96"/>
      <c r="N19" s="28"/>
      <c r="O19" s="28"/>
      <c r="P19" s="28"/>
      <c r="Q19" s="28"/>
      <c r="R19" s="28"/>
      <c r="S19" s="28"/>
      <c r="T19" s="28"/>
      <c r="U19" s="28"/>
      <c r="V19" s="28"/>
      <c r="W19" s="28"/>
      <c r="AA19" s="65">
        <f ca="1">ROUND(NORMINV(RAND(), $AA$27, $AA$27*$M$7/100*0.8)/(1000*'Исход. данные'!$B$6), 4)</f>
        <v>1.9400000000000001E-2</v>
      </c>
      <c r="AB19" s="65"/>
      <c r="AC19" s="65"/>
      <c r="AD19" s="65"/>
      <c r="AE19" s="65"/>
    </row>
    <row r="20" spans="1:31">
      <c r="A20" s="76">
        <v>4</v>
      </c>
      <c r="B20" s="85"/>
      <c r="C20" s="86"/>
      <c r="D20" s="87">
        <v>0.02</v>
      </c>
      <c r="E20" s="88"/>
      <c r="F20" s="88"/>
      <c r="G20" s="88"/>
      <c r="H20" s="89"/>
      <c r="I20" s="90">
        <f>D20*1000*'Исход. данные'!$B$6</f>
        <v>20.062000000000001</v>
      </c>
      <c r="J20" s="95"/>
      <c r="K20" s="95"/>
      <c r="L20" s="95"/>
      <c r="M20" s="96"/>
      <c r="N20" s="28"/>
      <c r="O20" s="28"/>
      <c r="P20" s="28"/>
      <c r="Q20" s="28"/>
      <c r="R20" s="28"/>
      <c r="S20" s="28"/>
      <c r="T20" s="28"/>
      <c r="U20" s="28"/>
      <c r="V20" s="28"/>
      <c r="W20" s="28"/>
      <c r="AA20" s="65">
        <f ca="1">ROUND(NORMINV(RAND(), $AA$27, $AA$27*$M$7/100*0.8)/(1000*'Исход. данные'!$B$6), 4)</f>
        <v>1.9699999999999999E-2</v>
      </c>
      <c r="AB20" s="65"/>
      <c r="AC20" s="65"/>
      <c r="AD20" s="65"/>
      <c r="AE20" s="65"/>
    </row>
    <row r="21" spans="1:31">
      <c r="A21" s="76">
        <v>5</v>
      </c>
      <c r="B21" s="85"/>
      <c r="C21" s="86"/>
      <c r="D21" s="87">
        <v>1.9800000000000002E-2</v>
      </c>
      <c r="E21" s="88"/>
      <c r="F21" s="88"/>
      <c r="G21" s="88"/>
      <c r="H21" s="89"/>
      <c r="I21" s="90">
        <f>D21*1000*'Исход. данные'!$B$6</f>
        <v>19.861380000000004</v>
      </c>
      <c r="J21" s="95"/>
      <c r="K21" s="95"/>
      <c r="L21" s="95"/>
      <c r="M21" s="96"/>
      <c r="N21" s="28"/>
      <c r="O21" s="28"/>
      <c r="P21" s="28"/>
      <c r="Q21" s="28"/>
      <c r="R21" s="28"/>
      <c r="S21" s="28"/>
      <c r="T21" s="28"/>
      <c r="U21" s="28"/>
      <c r="V21" s="28"/>
      <c r="W21" s="28"/>
      <c r="AA21" s="65">
        <f ca="1">ROUND(NORMINV(RAND(), $AA$27, $AA$27*$M$7/100*0.8)/(1000*'Исход. данные'!$B$6), 4)</f>
        <v>1.9699999999999999E-2</v>
      </c>
      <c r="AB21" s="65"/>
      <c r="AC21" s="65"/>
      <c r="AD21" s="65"/>
      <c r="AE21" s="65"/>
    </row>
    <row r="22" spans="1:31">
      <c r="A22" s="76">
        <v>6</v>
      </c>
      <c r="B22" s="85"/>
      <c r="C22" s="86"/>
      <c r="D22" s="87">
        <v>1.9900000000000001E-2</v>
      </c>
      <c r="E22" s="88"/>
      <c r="F22" s="88"/>
      <c r="G22" s="88"/>
      <c r="H22" s="89"/>
      <c r="I22" s="90">
        <f>D22*1000*'Исход. данные'!$B$6</f>
        <v>19.961690000000004</v>
      </c>
      <c r="J22" s="95"/>
      <c r="K22" s="95"/>
      <c r="L22" s="95"/>
      <c r="M22" s="96"/>
      <c r="N22" s="28"/>
      <c r="O22" s="28"/>
      <c r="P22" s="28"/>
      <c r="Q22" s="28"/>
      <c r="R22" s="28"/>
      <c r="S22" s="28"/>
      <c r="T22" s="28"/>
      <c r="U22" s="28"/>
      <c r="V22" s="28"/>
      <c r="W22" s="28"/>
      <c r="AA22" s="65">
        <f ca="1">ROUND(NORMINV(RAND(), $AA$27, $AA$27*$M$7/100*0.8)/(1000*'Исход. данные'!$B$6), 4)</f>
        <v>1.9800000000000002E-2</v>
      </c>
      <c r="AB22" s="65"/>
      <c r="AC22" s="65"/>
      <c r="AD22" s="65"/>
      <c r="AE22" s="65"/>
    </row>
    <row r="23" spans="1:31">
      <c r="A23" s="76">
        <v>7</v>
      </c>
      <c r="B23" s="85"/>
      <c r="C23" s="86"/>
      <c r="D23" s="87">
        <v>0.02</v>
      </c>
      <c r="E23" s="88"/>
      <c r="F23" s="88"/>
      <c r="G23" s="88"/>
      <c r="H23" s="89"/>
      <c r="I23" s="90">
        <f>D23*1000*'Исход. данные'!$B$6</f>
        <v>20.062000000000001</v>
      </c>
      <c r="J23" s="95"/>
      <c r="K23" s="95"/>
      <c r="L23" s="95"/>
      <c r="M23" s="96"/>
      <c r="N23" s="28"/>
      <c r="O23" s="28"/>
      <c r="P23" s="28"/>
      <c r="Q23" s="28"/>
      <c r="R23" s="28"/>
      <c r="S23" s="28"/>
      <c r="T23" s="28"/>
      <c r="U23" s="28"/>
      <c r="V23" s="28"/>
      <c r="W23" s="28"/>
      <c r="AA23" s="65">
        <f ca="1">ROUND(NORMINV(RAND(), $AA$27, $AA$27*$M$7/100*0.8)/(1000*'Исход. данные'!$B$6), 4)</f>
        <v>1.9900000000000001E-2</v>
      </c>
      <c r="AB23" s="65"/>
      <c r="AC23" s="65"/>
      <c r="AD23" s="65"/>
      <c r="AE23" s="65"/>
    </row>
    <row r="24" spans="1:31">
      <c r="A24" s="76">
        <v>8</v>
      </c>
      <c r="B24" s="85"/>
      <c r="C24" s="86"/>
      <c r="D24" s="87">
        <v>1.9699999999999999E-2</v>
      </c>
      <c r="E24" s="88"/>
      <c r="F24" s="88"/>
      <c r="G24" s="88"/>
      <c r="H24" s="89"/>
      <c r="I24" s="90">
        <f>D24*1000*'Исход. данные'!$B$6</f>
        <v>19.76107</v>
      </c>
      <c r="J24" s="95"/>
      <c r="K24" s="95"/>
      <c r="L24" s="95"/>
      <c r="M24" s="96"/>
      <c r="N24" s="28"/>
      <c r="O24" s="28"/>
      <c r="P24" s="28"/>
      <c r="Q24" s="28"/>
      <c r="R24" s="28"/>
      <c r="S24" s="28"/>
      <c r="T24" s="28"/>
      <c r="U24" s="28"/>
      <c r="V24" s="28"/>
      <c r="W24" s="28"/>
      <c r="AA24" s="65">
        <f ca="1">ROUND(NORMINV(RAND(), $AA$27, $AA$27*$M$7/100*0.8)/(1000*'Исход. данные'!$B$6), 4)</f>
        <v>0.02</v>
      </c>
      <c r="AB24" s="65"/>
      <c r="AC24" s="65"/>
      <c r="AD24" s="65"/>
      <c r="AE24" s="65"/>
    </row>
    <row r="25" spans="1:31">
      <c r="A25" s="76">
        <v>9</v>
      </c>
      <c r="B25" s="85"/>
      <c r="C25" s="86"/>
      <c r="D25" s="87">
        <v>1.9800000000000002E-2</v>
      </c>
      <c r="E25" s="88"/>
      <c r="F25" s="88"/>
      <c r="G25" s="88"/>
      <c r="H25" s="89"/>
      <c r="I25" s="90">
        <f>D25*1000*'Исход. данные'!$B$6</f>
        <v>19.861380000000004</v>
      </c>
      <c r="J25" s="95"/>
      <c r="K25" s="95"/>
      <c r="L25" s="95"/>
      <c r="M25" s="96"/>
      <c r="N25" s="28"/>
      <c r="O25" s="28"/>
      <c r="P25" s="28"/>
      <c r="Q25" s="28"/>
      <c r="R25" s="28"/>
      <c r="S25" s="28"/>
      <c r="T25" s="28"/>
      <c r="U25" s="28"/>
      <c r="V25" s="29"/>
      <c r="W25" s="28"/>
      <c r="AA25" s="65">
        <f ca="1">ROUND(NORMINV(RAND(), $AA$27, $AA$27*$M$7/100*0.8)/(1000*'Исход. данные'!$B$6), 4)</f>
        <v>1.9599999999999999E-2</v>
      </c>
      <c r="AB25" s="65"/>
      <c r="AC25" s="65"/>
      <c r="AD25" s="65"/>
      <c r="AE25" s="65"/>
    </row>
    <row r="26" spans="1:31">
      <c r="A26" s="76">
        <v>10</v>
      </c>
      <c r="B26" s="85"/>
      <c r="C26" s="86"/>
      <c r="D26" s="87">
        <v>1.9900000000000001E-2</v>
      </c>
      <c r="E26" s="88"/>
      <c r="F26" s="88"/>
      <c r="G26" s="88"/>
      <c r="H26" s="89"/>
      <c r="I26" s="90">
        <f>D26*1000*'Исход. данные'!$B$6</f>
        <v>19.961690000000004</v>
      </c>
      <c r="J26" s="95"/>
      <c r="K26" s="95"/>
      <c r="L26" s="95"/>
      <c r="M26" s="96"/>
      <c r="N26" s="28"/>
      <c r="O26" s="28"/>
      <c r="P26" s="28"/>
      <c r="Q26" s="28"/>
      <c r="R26" s="28"/>
      <c r="S26" s="28"/>
      <c r="T26" s="28"/>
      <c r="U26" s="28"/>
      <c r="V26" s="28"/>
      <c r="W26" s="28"/>
      <c r="AA26" s="65">
        <f ca="1">ROUND(NORMINV(RAND(), $AA$27, $AA$27*$M$7/100*0.8)/(1000*'Исход. данные'!$B$6), 4)</f>
        <v>1.9599999999999999E-2</v>
      </c>
      <c r="AB26" s="65"/>
      <c r="AC26" s="65"/>
      <c r="AD26" s="65"/>
      <c r="AE26" s="65"/>
    </row>
    <row r="27" spans="1:31">
      <c r="A27" s="76" t="s">
        <v>14</v>
      </c>
      <c r="B27" s="85"/>
      <c r="C27" s="86"/>
      <c r="D27" s="87">
        <f>AVERAGE(D17:H26)</f>
        <v>1.9859999999999999E-2</v>
      </c>
      <c r="E27" s="126"/>
      <c r="F27" s="126"/>
      <c r="G27" s="126"/>
      <c r="H27" s="127"/>
      <c r="I27" s="90">
        <f>AVERAGE(I17:M26)</f>
        <v>19.921566000000002</v>
      </c>
      <c r="J27" s="95"/>
      <c r="K27" s="95"/>
      <c r="L27" s="95"/>
      <c r="M27" s="96"/>
      <c r="N27" s="47"/>
      <c r="O27" s="28"/>
      <c r="P27" s="28"/>
      <c r="Q27" s="28"/>
      <c r="R27" s="28"/>
      <c r="S27" s="28"/>
      <c r="T27" s="28"/>
      <c r="U27" s="28"/>
      <c r="V27" s="28"/>
      <c r="W27" s="28"/>
      <c r="AA27" s="66">
        <f ca="1">G7+G7*J9/100*0.9*(RAND()-RAND())</f>
        <v>19.837041809908598</v>
      </c>
      <c r="AB27" s="66"/>
      <c r="AC27" s="66"/>
      <c r="AD27" s="66"/>
      <c r="AE27" s="66"/>
    </row>
    <row r="28" spans="1:31">
      <c r="A28" s="76" t="s">
        <v>15</v>
      </c>
      <c r="B28" s="85"/>
      <c r="C28" s="86"/>
      <c r="D28" s="106" t="str">
        <f>'Исход. данные'!$B$5</f>
        <v>Пупкин В.В.</v>
      </c>
      <c r="E28" s="107"/>
      <c r="F28" s="107"/>
      <c r="G28" s="107"/>
      <c r="H28" s="107"/>
      <c r="I28" s="107"/>
      <c r="J28" s="107"/>
      <c r="K28" s="107"/>
      <c r="L28" s="107"/>
      <c r="M28" s="108"/>
      <c r="N28" s="16"/>
      <c r="O28" s="52"/>
      <c r="P28" s="52"/>
      <c r="Q28" s="52"/>
      <c r="R28" s="52"/>
      <c r="S28" s="52"/>
      <c r="T28" s="51"/>
      <c r="U28" s="28"/>
      <c r="V28" s="28"/>
      <c r="W28" s="28"/>
    </row>
    <row r="29" spans="1:31">
      <c r="A29" s="56"/>
      <c r="B29" s="56"/>
      <c r="C29" s="56"/>
      <c r="D29" s="85"/>
      <c r="E29" s="85"/>
      <c r="F29" s="85"/>
      <c r="G29" s="85"/>
      <c r="H29" s="85"/>
      <c r="I29" s="85"/>
      <c r="J29" s="85"/>
      <c r="K29" s="85"/>
      <c r="L29" s="85"/>
      <c r="M29" s="85"/>
      <c r="N29" s="4"/>
      <c r="O29" s="4"/>
      <c r="P29" s="4"/>
      <c r="Q29" s="4"/>
      <c r="R29" s="4"/>
      <c r="S29" s="4"/>
      <c r="T29" s="4"/>
      <c r="U29" s="4"/>
      <c r="V29" s="4"/>
      <c r="W29" s="4"/>
    </row>
    <row r="30" spans="1:31">
      <c r="A30" s="97" t="s">
        <v>11</v>
      </c>
      <c r="B30" s="98"/>
      <c r="C30" s="99"/>
      <c r="D30" s="76" t="str">
        <f>"Объем дозирования " &amp; G8 &amp; " мкл"</f>
        <v>Объем дозирования 200 мкл</v>
      </c>
      <c r="E30" s="85"/>
      <c r="F30" s="85"/>
      <c r="G30" s="85"/>
      <c r="H30" s="85"/>
      <c r="I30" s="85"/>
      <c r="J30" s="85"/>
      <c r="K30" s="85"/>
      <c r="L30" s="85"/>
      <c r="M30" s="86"/>
      <c r="V30" s="3"/>
    </row>
    <row r="31" spans="1:31">
      <c r="A31" s="100"/>
      <c r="B31" s="101"/>
      <c r="C31" s="102"/>
      <c r="D31" s="76" t="s">
        <v>42</v>
      </c>
      <c r="E31" s="85"/>
      <c r="F31" s="85"/>
      <c r="G31" s="85"/>
      <c r="H31" s="86"/>
      <c r="I31" s="76" t="s">
        <v>13</v>
      </c>
      <c r="J31" s="85"/>
      <c r="K31" s="85"/>
      <c r="L31" s="85"/>
      <c r="M31" s="86"/>
      <c r="Q31" s="3"/>
      <c r="S31" s="2"/>
    </row>
    <row r="32" spans="1:31">
      <c r="A32" s="76">
        <v>1</v>
      </c>
      <c r="B32" s="85"/>
      <c r="C32" s="86"/>
      <c r="D32" s="87">
        <v>0.19889999999999999</v>
      </c>
      <c r="E32" s="88"/>
      <c r="F32" s="88"/>
      <c r="G32" s="88"/>
      <c r="H32" s="89"/>
      <c r="I32" s="90">
        <f>D32*1000*'Исход. данные'!$B$6</f>
        <v>199.51659000000004</v>
      </c>
      <c r="J32" s="95"/>
      <c r="K32" s="95"/>
      <c r="L32" s="95"/>
      <c r="M32" s="96"/>
      <c r="Q32" s="3"/>
      <c r="AA32" s="65">
        <f ca="1">ROUND(NORMINV(RAND(), $AA$42, $AA$42*$M$8/100*0.8)/(1000*'Исход. данные'!$B$6), 4)</f>
        <v>0.19980000000000001</v>
      </c>
      <c r="AB32" s="65"/>
      <c r="AC32" s="65"/>
      <c r="AD32" s="65"/>
      <c r="AE32" s="65"/>
    </row>
    <row r="33" spans="1:31">
      <c r="A33" s="76">
        <v>2</v>
      </c>
      <c r="B33" s="85"/>
      <c r="C33" s="86"/>
      <c r="D33" s="87">
        <v>0.1991</v>
      </c>
      <c r="E33" s="88"/>
      <c r="F33" s="88"/>
      <c r="G33" s="88"/>
      <c r="H33" s="89"/>
      <c r="I33" s="90">
        <f>D33*1000*'Исход. данные'!$B$6</f>
        <v>199.71721000000002</v>
      </c>
      <c r="J33" s="95"/>
      <c r="K33" s="95"/>
      <c r="L33" s="95"/>
      <c r="M33" s="96"/>
      <c r="Q33" s="3"/>
      <c r="S33" s="2"/>
      <c r="AA33" s="65">
        <f ca="1">ROUND(NORMINV(RAND(), $AA$42, $AA$42*$M$8/100*0.8)/(1000*'Исход. данные'!$B$6), 4)</f>
        <v>0.19969999999999999</v>
      </c>
      <c r="AB33" s="65"/>
      <c r="AC33" s="65"/>
      <c r="AD33" s="65"/>
      <c r="AE33" s="65"/>
    </row>
    <row r="34" spans="1:31">
      <c r="A34" s="76">
        <v>3</v>
      </c>
      <c r="B34" s="85"/>
      <c r="C34" s="86"/>
      <c r="D34" s="87">
        <v>0.19789999999999999</v>
      </c>
      <c r="E34" s="88"/>
      <c r="F34" s="88"/>
      <c r="G34" s="88"/>
      <c r="H34" s="89"/>
      <c r="I34" s="90">
        <f>D34*1000*'Исход. данные'!$B$6</f>
        <v>198.51349000000002</v>
      </c>
      <c r="J34" s="95"/>
      <c r="K34" s="95"/>
      <c r="L34" s="95"/>
      <c r="M34" s="96"/>
      <c r="Q34" s="3"/>
      <c r="AA34" s="65">
        <f ca="1">ROUND(NORMINV(RAND(), $AA$42, $AA$42*$M$8/100*0.8)/(1000*'Исход. данные'!$B$6), 4)</f>
        <v>0.19969999999999999</v>
      </c>
      <c r="AB34" s="65"/>
      <c r="AC34" s="65"/>
      <c r="AD34" s="65"/>
      <c r="AE34" s="65"/>
    </row>
    <row r="35" spans="1:31">
      <c r="A35" s="76">
        <v>4</v>
      </c>
      <c r="B35" s="85"/>
      <c r="C35" s="86"/>
      <c r="D35" s="87">
        <v>0.19889999999999999</v>
      </c>
      <c r="E35" s="88"/>
      <c r="F35" s="88"/>
      <c r="G35" s="88"/>
      <c r="H35" s="89"/>
      <c r="I35" s="90">
        <f>D35*1000*'Исход. данные'!$B$6</f>
        <v>199.51659000000004</v>
      </c>
      <c r="J35" s="95"/>
      <c r="K35" s="95"/>
      <c r="L35" s="95"/>
      <c r="M35" s="96"/>
      <c r="Q35" s="3"/>
      <c r="AA35" s="65">
        <f ca="1">ROUND(NORMINV(RAND(), $AA$42, $AA$42*$M$8/100*0.8)/(1000*'Исход. данные'!$B$6), 4)</f>
        <v>0.19919999999999999</v>
      </c>
      <c r="AB35" s="65"/>
      <c r="AC35" s="65"/>
      <c r="AD35" s="65"/>
      <c r="AE35" s="65"/>
    </row>
    <row r="36" spans="1:31">
      <c r="A36" s="76">
        <v>5</v>
      </c>
      <c r="B36" s="85"/>
      <c r="C36" s="86"/>
      <c r="D36" s="87">
        <v>0.19919999999999999</v>
      </c>
      <c r="E36" s="88"/>
      <c r="F36" s="88"/>
      <c r="G36" s="88"/>
      <c r="H36" s="89"/>
      <c r="I36" s="90">
        <f>D36*1000*'Исход. данные'!$B$6</f>
        <v>199.81752</v>
      </c>
      <c r="J36" s="95"/>
      <c r="K36" s="95"/>
      <c r="L36" s="95"/>
      <c r="M36" s="96"/>
      <c r="Q36" s="3"/>
      <c r="AA36" s="65">
        <f ca="1">ROUND(NORMINV(RAND(), $AA$42, $AA$42*$M$8/100*0.8)/(1000*'Исход. данные'!$B$6), 4)</f>
        <v>0.19939999999999999</v>
      </c>
      <c r="AB36" s="65"/>
      <c r="AC36" s="65"/>
      <c r="AD36" s="65"/>
      <c r="AE36" s="65"/>
    </row>
    <row r="37" spans="1:31">
      <c r="A37" s="76">
        <v>6</v>
      </c>
      <c r="B37" s="85"/>
      <c r="C37" s="86"/>
      <c r="D37" s="87">
        <v>0.19800000000000001</v>
      </c>
      <c r="E37" s="88"/>
      <c r="F37" s="88"/>
      <c r="G37" s="88"/>
      <c r="H37" s="89"/>
      <c r="I37" s="90">
        <f>D37*1000*'Исход. данные'!$B$6</f>
        <v>198.61380000000003</v>
      </c>
      <c r="J37" s="95"/>
      <c r="K37" s="95"/>
      <c r="L37" s="95"/>
      <c r="M37" s="96"/>
      <c r="Q37" s="3"/>
      <c r="Y37" s="26"/>
      <c r="AA37" s="65">
        <f ca="1">ROUND(NORMINV(RAND(), $AA$42, $AA$42*$M$8/100*0.8)/(1000*'Исход. данные'!$B$6), 4)</f>
        <v>0.19989999999999999</v>
      </c>
      <c r="AB37" s="65"/>
      <c r="AC37" s="65"/>
      <c r="AD37" s="65"/>
      <c r="AE37" s="65"/>
    </row>
    <row r="38" spans="1:31">
      <c r="A38" s="76">
        <v>7</v>
      </c>
      <c r="B38" s="85"/>
      <c r="C38" s="86"/>
      <c r="D38" s="87">
        <v>0.19850000000000001</v>
      </c>
      <c r="E38" s="88"/>
      <c r="F38" s="88"/>
      <c r="G38" s="88"/>
      <c r="H38" s="89"/>
      <c r="I38" s="90">
        <f>D38*1000*'Исход. данные'!$B$6</f>
        <v>199.11535000000001</v>
      </c>
      <c r="J38" s="95"/>
      <c r="K38" s="95"/>
      <c r="L38" s="95"/>
      <c r="M38" s="96"/>
      <c r="Q38" s="3"/>
      <c r="AA38" s="65">
        <f ca="1">ROUND(NORMINV(RAND(), $AA$42, $AA$42*$M$8/100*0.8)/(1000*'Исход. данные'!$B$6), 4)</f>
        <v>0.1996</v>
      </c>
      <c r="AB38" s="65"/>
      <c r="AC38" s="65"/>
      <c r="AD38" s="65"/>
      <c r="AE38" s="65"/>
    </row>
    <row r="39" spans="1:31">
      <c r="A39" s="76">
        <v>8</v>
      </c>
      <c r="B39" s="85"/>
      <c r="C39" s="86"/>
      <c r="D39" s="87">
        <v>0.19819999999999999</v>
      </c>
      <c r="E39" s="88"/>
      <c r="F39" s="88"/>
      <c r="G39" s="88"/>
      <c r="H39" s="89"/>
      <c r="I39" s="90">
        <f>D39*1000*'Исход. данные'!$B$6</f>
        <v>198.81442000000001</v>
      </c>
      <c r="J39" s="95"/>
      <c r="K39" s="95"/>
      <c r="L39" s="95"/>
      <c r="M39" s="96"/>
      <c r="Q39" s="3"/>
      <c r="AA39" s="65">
        <f ca="1">ROUND(NORMINV(RAND(), $AA$42, $AA$42*$M$8/100*0.8)/(1000*'Исход. данные'!$B$6), 4)</f>
        <v>0.1988</v>
      </c>
      <c r="AB39" s="65"/>
      <c r="AC39" s="65"/>
      <c r="AD39" s="65"/>
      <c r="AE39" s="65"/>
    </row>
    <row r="40" spans="1:31">
      <c r="A40" s="76">
        <v>9</v>
      </c>
      <c r="B40" s="85"/>
      <c r="C40" s="86"/>
      <c r="D40" s="87">
        <v>0.19819999999999999</v>
      </c>
      <c r="E40" s="88"/>
      <c r="F40" s="88"/>
      <c r="G40" s="88"/>
      <c r="H40" s="89"/>
      <c r="I40" s="90">
        <f>D40*1000*'Исход. данные'!$B$6</f>
        <v>198.81442000000001</v>
      </c>
      <c r="J40" s="95"/>
      <c r="K40" s="95"/>
      <c r="L40" s="95"/>
      <c r="M40" s="96"/>
      <c r="Q40" s="3"/>
      <c r="AA40" s="65">
        <f ca="1">ROUND(NORMINV(RAND(), $AA$42, $AA$42*$M$8/100*0.8)/(1000*'Исход. данные'!$B$6), 4)</f>
        <v>0.19989999999999999</v>
      </c>
      <c r="AB40" s="65"/>
      <c r="AC40" s="65"/>
      <c r="AD40" s="65"/>
      <c r="AE40" s="65"/>
    </row>
    <row r="41" spans="1:31">
      <c r="A41" s="76">
        <v>10</v>
      </c>
      <c r="B41" s="85"/>
      <c r="C41" s="86"/>
      <c r="D41" s="87">
        <v>0.1983</v>
      </c>
      <c r="E41" s="88"/>
      <c r="F41" s="88"/>
      <c r="G41" s="88"/>
      <c r="H41" s="89"/>
      <c r="I41" s="90">
        <f>D41*1000*'Исход. данные'!$B$6</f>
        <v>198.91473000000002</v>
      </c>
      <c r="J41" s="95"/>
      <c r="K41" s="95"/>
      <c r="L41" s="95"/>
      <c r="M41" s="96"/>
      <c r="Q41" s="3"/>
      <c r="AA41" s="65">
        <f ca="1">ROUND(NORMINV(RAND(), $AA$42, $AA$42*$M$8/100*0.8)/(1000*'Исход. данные'!$B$6), 4)</f>
        <v>0.19889999999999999</v>
      </c>
      <c r="AB41" s="65"/>
      <c r="AC41" s="65"/>
      <c r="AD41" s="65"/>
      <c r="AE41" s="65"/>
    </row>
    <row r="42" spans="1:31">
      <c r="A42" s="76" t="s">
        <v>14</v>
      </c>
      <c r="B42" s="85"/>
      <c r="C42" s="86"/>
      <c r="D42" s="109">
        <f>AVERAGE(D32:H41)</f>
        <v>0.19851999999999997</v>
      </c>
      <c r="E42" s="110"/>
      <c r="F42" s="110"/>
      <c r="G42" s="110"/>
      <c r="H42" s="110"/>
      <c r="I42" s="111">
        <f>AVERAGE(I32:M41)</f>
        <v>199.13541200000003</v>
      </c>
      <c r="J42" s="111"/>
      <c r="K42" s="111"/>
      <c r="L42" s="111"/>
      <c r="M42" s="111"/>
      <c r="N42" s="8"/>
      <c r="O42" s="8"/>
      <c r="P42" s="8"/>
      <c r="Q42" s="8"/>
      <c r="R42" s="8"/>
      <c r="S42" s="8"/>
      <c r="T42" s="8"/>
      <c r="U42" s="8"/>
      <c r="V42" s="8"/>
      <c r="W42" s="8"/>
      <c r="X42" s="8"/>
      <c r="AA42" s="66">
        <f ca="1">G8+G8*J10/100*0.9*(RAND()-RAND())</f>
        <v>200.03837329260779</v>
      </c>
      <c r="AB42" s="66"/>
      <c r="AC42" s="66"/>
      <c r="AD42" s="66"/>
      <c r="AE42" s="66"/>
    </row>
    <row r="43" spans="1:31">
      <c r="A43" s="74" t="s">
        <v>15</v>
      </c>
      <c r="B43" s="74"/>
      <c r="C43" s="74"/>
      <c r="D43" s="112" t="str">
        <f>'Исход. данные'!$B$5</f>
        <v>Пупкин В.В.</v>
      </c>
      <c r="E43" s="112"/>
      <c r="F43" s="112"/>
      <c r="G43" s="112"/>
      <c r="H43" s="112"/>
      <c r="I43" s="112"/>
      <c r="J43" s="112"/>
      <c r="K43" s="112"/>
      <c r="L43" s="112"/>
      <c r="M43" s="112"/>
      <c r="N43" s="16"/>
      <c r="O43" s="16"/>
      <c r="P43" s="16"/>
      <c r="Q43" s="16"/>
      <c r="R43" s="16"/>
      <c r="S43" s="16"/>
      <c r="T43" s="8"/>
      <c r="U43" s="8"/>
      <c r="V43" s="8"/>
      <c r="W43" s="8"/>
      <c r="X43" s="8"/>
    </row>
    <row r="44" spans="1:31">
      <c r="A44" s="107" t="s">
        <v>16</v>
      </c>
      <c r="B44" s="107"/>
      <c r="C44" s="107"/>
      <c r="D44" s="107"/>
      <c r="E44" s="107"/>
      <c r="F44" s="107"/>
      <c r="G44" s="107"/>
      <c r="H44" s="107"/>
      <c r="I44" s="107"/>
      <c r="J44" s="107"/>
      <c r="K44" s="107"/>
      <c r="L44" s="107"/>
      <c r="M44" s="107"/>
      <c r="N44" s="16"/>
      <c r="O44" s="16"/>
      <c r="P44" s="16"/>
      <c r="Q44" s="16"/>
      <c r="R44" s="16"/>
      <c r="S44" s="16"/>
      <c r="T44" s="16"/>
      <c r="U44" s="16"/>
      <c r="V44" s="16"/>
      <c r="W44" s="16"/>
    </row>
    <row r="45" spans="1:31" ht="15" customHeight="1">
      <c r="A45" s="124" t="s">
        <v>5</v>
      </c>
      <c r="B45" s="125"/>
      <c r="C45" s="125"/>
      <c r="D45" s="115" t="s">
        <v>55</v>
      </c>
      <c r="E45" s="116"/>
      <c r="F45" s="116"/>
      <c r="G45" s="116"/>
      <c r="H45" s="117"/>
      <c r="I45" s="113" t="s">
        <v>57</v>
      </c>
      <c r="J45" s="113"/>
      <c r="K45" s="113"/>
      <c r="L45" s="113"/>
      <c r="M45" s="113"/>
      <c r="AA45">
        <f>IF(ABS(D46)&gt;J9, 0, IF(ABS(D47)&gt;J10, 0, IF(I46&gt;M7, 0, IF(I47&gt;M8, 0, 1))))</f>
        <v>1</v>
      </c>
    </row>
    <row r="46" spans="1:31">
      <c r="A46" s="76">
        <f>G7</f>
        <v>20</v>
      </c>
      <c r="B46" s="85"/>
      <c r="C46" s="86"/>
      <c r="D46" s="118">
        <f>ROUND(((I27-A46)/A46*100),2)</f>
        <v>-0.39</v>
      </c>
      <c r="E46" s="119"/>
      <c r="F46" s="119"/>
      <c r="G46" s="119"/>
      <c r="H46" s="120"/>
      <c r="I46" s="114">
        <f>ROUND(STDEV(I17:I26)*100/I27,2)</f>
        <v>0.49</v>
      </c>
      <c r="J46" s="114"/>
      <c r="K46" s="114"/>
      <c r="L46" s="114"/>
      <c r="M46" s="114"/>
    </row>
    <row r="47" spans="1:31">
      <c r="A47" s="76">
        <f>G8</f>
        <v>200</v>
      </c>
      <c r="B47" s="85"/>
      <c r="C47" s="86"/>
      <c r="D47" s="118">
        <f>ROUND(((I42-A47)/A47*100),2)</f>
        <v>-0.43</v>
      </c>
      <c r="E47" s="119"/>
      <c r="F47" s="119"/>
      <c r="G47" s="119"/>
      <c r="H47" s="120"/>
      <c r="I47" s="114">
        <f>ROUND(STDEV(I32:I41)*100/I42,2)</f>
        <v>0.24</v>
      </c>
      <c r="J47" s="114"/>
      <c r="K47" s="114"/>
      <c r="L47" s="114"/>
      <c r="M47" s="114"/>
      <c r="N47" s="8"/>
      <c r="Q47" s="8"/>
    </row>
    <row r="48" spans="1:31" ht="15.75">
      <c r="A48" s="121" t="s">
        <v>17</v>
      </c>
      <c r="B48" s="121"/>
      <c r="C48" s="121"/>
      <c r="D48" s="121"/>
      <c r="E48" s="121"/>
      <c r="F48" s="121"/>
      <c r="G48" s="122" t="s">
        <v>18</v>
      </c>
      <c r="H48" s="122"/>
      <c r="I48" s="122"/>
      <c r="J48" s="122"/>
      <c r="K48" s="122"/>
      <c r="L48" s="122"/>
      <c r="M48" s="122"/>
      <c r="N48" s="44"/>
      <c r="O48" s="44"/>
      <c r="P48" s="44"/>
      <c r="Q48" s="44"/>
      <c r="R48" s="44"/>
      <c r="S48" s="44"/>
      <c r="T48" s="44"/>
      <c r="U48" s="44"/>
      <c r="V48" s="44"/>
      <c r="W48" s="44"/>
      <c r="X48" s="8"/>
    </row>
    <row r="49" spans="1:24">
      <c r="A49" s="79" t="s">
        <v>15</v>
      </c>
      <c r="B49" s="79"/>
      <c r="C49" s="79"/>
      <c r="D49" s="79"/>
      <c r="E49" s="79"/>
      <c r="F49" s="79"/>
      <c r="G49" s="107" t="str">
        <f>'Исход. данные'!$B$5</f>
        <v>Пупкин В.В.</v>
      </c>
      <c r="H49" s="107"/>
      <c r="I49" s="107"/>
      <c r="J49" s="107"/>
      <c r="K49" s="107"/>
      <c r="L49" s="107"/>
      <c r="M49" s="107"/>
      <c r="N49" s="16"/>
      <c r="O49" s="16"/>
      <c r="P49" s="16"/>
      <c r="Q49" s="16"/>
      <c r="R49" s="16"/>
      <c r="S49" s="16"/>
      <c r="T49" s="16"/>
      <c r="U49" s="16"/>
      <c r="V49" s="16"/>
      <c r="W49" s="16"/>
      <c r="X49" s="8"/>
    </row>
    <row r="50" spans="1:24">
      <c r="A50" s="56"/>
      <c r="B50" s="56"/>
      <c r="C50" s="56"/>
      <c r="D50" s="56"/>
      <c r="E50" s="56"/>
      <c r="F50" s="56"/>
      <c r="G50" s="123" t="s">
        <v>58</v>
      </c>
      <c r="H50" s="123"/>
      <c r="I50" s="123"/>
      <c r="J50" s="123"/>
      <c r="K50" s="123"/>
      <c r="L50" s="123"/>
      <c r="M50" s="123"/>
      <c r="N50" s="48"/>
      <c r="O50" s="48"/>
      <c r="P50" s="48"/>
      <c r="Q50" s="24"/>
      <c r="R50" s="24"/>
      <c r="S50" s="24"/>
      <c r="T50" s="24"/>
      <c r="U50" s="24"/>
      <c r="V50" s="24"/>
      <c r="W50" s="24"/>
    </row>
  </sheetData>
  <mergeCells count="154">
    <mergeCell ref="A47:C47"/>
    <mergeCell ref="A48:F48"/>
    <mergeCell ref="A49:F49"/>
    <mergeCell ref="I47:M47"/>
    <mergeCell ref="D47:H47"/>
    <mergeCell ref="G48:M48"/>
    <mergeCell ref="G49:M49"/>
    <mergeCell ref="G50:M50"/>
    <mergeCell ref="A45:C45"/>
    <mergeCell ref="A46:C46"/>
    <mergeCell ref="A42:C42"/>
    <mergeCell ref="D42:H42"/>
    <mergeCell ref="I42:M42"/>
    <mergeCell ref="A43:C43"/>
    <mergeCell ref="I45:M45"/>
    <mergeCell ref="I46:M46"/>
    <mergeCell ref="D45:H45"/>
    <mergeCell ref="D46:H46"/>
    <mergeCell ref="D43:M43"/>
    <mergeCell ref="A44:M44"/>
    <mergeCell ref="A40:C40"/>
    <mergeCell ref="D40:H40"/>
    <mergeCell ref="I40:M40"/>
    <mergeCell ref="A41:C41"/>
    <mergeCell ref="D41:H41"/>
    <mergeCell ref="I41:M41"/>
    <mergeCell ref="A38:C38"/>
    <mergeCell ref="D38:H38"/>
    <mergeCell ref="I38:M38"/>
    <mergeCell ref="A39:C39"/>
    <mergeCell ref="D39:H39"/>
    <mergeCell ref="I39:M39"/>
    <mergeCell ref="A36:C36"/>
    <mergeCell ref="D36:H36"/>
    <mergeCell ref="I36:M36"/>
    <mergeCell ref="A37:C37"/>
    <mergeCell ref="D37:H37"/>
    <mergeCell ref="I37:M37"/>
    <mergeCell ref="A34:C34"/>
    <mergeCell ref="D34:H34"/>
    <mergeCell ref="I34:M34"/>
    <mergeCell ref="A35:C35"/>
    <mergeCell ref="D35:H35"/>
    <mergeCell ref="I35:M35"/>
    <mergeCell ref="A32:C32"/>
    <mergeCell ref="D32:H32"/>
    <mergeCell ref="I32:M32"/>
    <mergeCell ref="A33:C33"/>
    <mergeCell ref="D33:H33"/>
    <mergeCell ref="I33:M33"/>
    <mergeCell ref="A27:C27"/>
    <mergeCell ref="D27:H27"/>
    <mergeCell ref="I27:M27"/>
    <mergeCell ref="A28:C28"/>
    <mergeCell ref="A30:C31"/>
    <mergeCell ref="D30:M30"/>
    <mergeCell ref="D31:H31"/>
    <mergeCell ref="I31:M31"/>
    <mergeCell ref="D28:M28"/>
    <mergeCell ref="D29:H29"/>
    <mergeCell ref="I29:M29"/>
    <mergeCell ref="A25:C25"/>
    <mergeCell ref="D25:H25"/>
    <mergeCell ref="I25:M25"/>
    <mergeCell ref="A26:C26"/>
    <mergeCell ref="D26:H26"/>
    <mergeCell ref="I26:M26"/>
    <mergeCell ref="A23:C23"/>
    <mergeCell ref="D23:H23"/>
    <mergeCell ref="I23:M23"/>
    <mergeCell ref="A24:C24"/>
    <mergeCell ref="D24:H24"/>
    <mergeCell ref="I24:M24"/>
    <mergeCell ref="A21:C21"/>
    <mergeCell ref="D21:H21"/>
    <mergeCell ref="I21:M21"/>
    <mergeCell ref="A22:C22"/>
    <mergeCell ref="D22:H22"/>
    <mergeCell ref="I22:M22"/>
    <mergeCell ref="A19:C19"/>
    <mergeCell ref="D19:H19"/>
    <mergeCell ref="I19:M19"/>
    <mergeCell ref="A20:C20"/>
    <mergeCell ref="D20:H20"/>
    <mergeCell ref="I20:M20"/>
    <mergeCell ref="A17:C17"/>
    <mergeCell ref="D17:H17"/>
    <mergeCell ref="I17:M17"/>
    <mergeCell ref="A18:C18"/>
    <mergeCell ref="D18:H18"/>
    <mergeCell ref="I18:M18"/>
    <mergeCell ref="A14:J14"/>
    <mergeCell ref="A15:C16"/>
    <mergeCell ref="D15:M15"/>
    <mergeCell ref="D16:H16"/>
    <mergeCell ref="I16:M16"/>
    <mergeCell ref="K14:M14"/>
    <mergeCell ref="A11:J11"/>
    <mergeCell ref="A12:J12"/>
    <mergeCell ref="A13:J13"/>
    <mergeCell ref="A9:C9"/>
    <mergeCell ref="D9:F9"/>
    <mergeCell ref="G9:I9"/>
    <mergeCell ref="J9:L9"/>
    <mergeCell ref="A10:C10"/>
    <mergeCell ref="D10:F10"/>
    <mergeCell ref="G10:I10"/>
    <mergeCell ref="J10:L10"/>
    <mergeCell ref="K11:M11"/>
    <mergeCell ref="K12:M12"/>
    <mergeCell ref="K13:M13"/>
    <mergeCell ref="A7:C7"/>
    <mergeCell ref="D7:F7"/>
    <mergeCell ref="G7:I7"/>
    <mergeCell ref="J7:L7"/>
    <mergeCell ref="A8:C8"/>
    <mergeCell ref="D8:F8"/>
    <mergeCell ref="G8:I8"/>
    <mergeCell ref="J8:L8"/>
    <mergeCell ref="A6:C6"/>
    <mergeCell ref="D6:F6"/>
    <mergeCell ref="G6:I6"/>
    <mergeCell ref="J6:L6"/>
    <mergeCell ref="A3:G3"/>
    <mergeCell ref="Q3:W3"/>
    <mergeCell ref="A4:G4"/>
    <mergeCell ref="Q4:W4"/>
    <mergeCell ref="A1:M1"/>
    <mergeCell ref="A2:M2"/>
    <mergeCell ref="I3:M3"/>
    <mergeCell ref="I4:M4"/>
    <mergeCell ref="A5:M5"/>
    <mergeCell ref="AA42:AE42"/>
    <mergeCell ref="AA41:AE41"/>
    <mergeCell ref="AA17:AE17"/>
    <mergeCell ref="AA18:AE18"/>
    <mergeCell ref="AA19:AE19"/>
    <mergeCell ref="AA20:AE20"/>
    <mergeCell ref="AA21:AE21"/>
    <mergeCell ref="AA22:AE22"/>
    <mergeCell ref="AA23:AE23"/>
    <mergeCell ref="AA24:AE24"/>
    <mergeCell ref="AA25:AE25"/>
    <mergeCell ref="AA26:AE26"/>
    <mergeCell ref="AA27:AE27"/>
    <mergeCell ref="AA32:AE32"/>
    <mergeCell ref="AA33:AE33"/>
    <mergeCell ref="AA34:AE34"/>
    <mergeCell ref="AA35:AE35"/>
    <mergeCell ref="AA36:AE36"/>
    <mergeCell ref="AA37:AE37"/>
    <mergeCell ref="AA38:AE38"/>
    <mergeCell ref="AA39:AE39"/>
    <mergeCell ref="AA40:AE40"/>
  </mergeCells>
  <conditionalFormatting sqref="D46">
    <cfRule type="expression" dxfId="291" priority="4">
      <formula>ABS($D$46)&gt;--MID($J$7,2,5)</formula>
    </cfRule>
  </conditionalFormatting>
  <conditionalFormatting sqref="D47">
    <cfRule type="expression" dxfId="290" priority="3">
      <formula>ABS($D$47)&gt;--MID($J$8,2,5)</formula>
    </cfRule>
  </conditionalFormatting>
  <conditionalFormatting sqref="I46">
    <cfRule type="cellIs" dxfId="289" priority="2" operator="greaterThan">
      <formula>$M$7</formula>
    </cfRule>
  </conditionalFormatting>
  <conditionalFormatting sqref="I47">
    <cfRule type="cellIs" dxfId="288" priority="1" operator="greaterThan">
      <formula>$M$8</formula>
    </cfRule>
  </conditionalFormatting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>
  <sheetPr codeName="Лист5">
    <tabColor rgb="FF00B0F0"/>
  </sheetPr>
  <dimension ref="A1:AE53"/>
  <sheetViews>
    <sheetView zoomScale="90" zoomScaleNormal="90" workbookViewId="0">
      <selection activeCell="D32" sqref="D32:H41"/>
    </sheetView>
  </sheetViews>
  <sheetFormatPr defaultRowHeight="15"/>
  <cols>
    <col min="1" max="1" width="6.7109375" customWidth="1"/>
    <col min="2" max="2" width="6.5703125" customWidth="1"/>
    <col min="3" max="3" width="5.5703125" customWidth="1"/>
    <col min="4" max="4" width="7" customWidth="1"/>
    <col min="5" max="7" width="3.7109375" customWidth="1"/>
    <col min="8" max="8" width="11.7109375" customWidth="1"/>
    <col min="9" max="9" width="2.7109375" customWidth="1"/>
    <col min="10" max="10" width="6.7109375" customWidth="1"/>
    <col min="11" max="12" width="3.7109375" customWidth="1"/>
    <col min="13" max="13" width="14.7109375" customWidth="1"/>
    <col min="14" max="14" width="5.7109375" customWidth="1"/>
    <col min="15" max="15" width="3.7109375" hidden="1" customWidth="1"/>
    <col min="16" max="16" width="0.140625" customWidth="1"/>
    <col min="17" max="17" width="0.28515625" customWidth="1"/>
    <col min="18" max="21" width="3.7109375" hidden="1" customWidth="1"/>
    <col min="22" max="22" width="2" hidden="1" customWidth="1"/>
    <col min="23" max="23" width="0" hidden="1" customWidth="1"/>
    <col min="27" max="27" width="9.28515625" hidden="1" customWidth="1"/>
    <col min="28" max="31" width="9.140625" hidden="1" customWidth="1"/>
  </cols>
  <sheetData>
    <row r="1" spans="1:24">
      <c r="A1" s="67" t="s">
        <v>32</v>
      </c>
      <c r="B1" s="67"/>
      <c r="C1" s="67"/>
      <c r="D1" s="67"/>
      <c r="E1" s="67"/>
      <c r="F1" s="67"/>
      <c r="G1" s="67"/>
      <c r="H1" s="67"/>
      <c r="I1" s="67"/>
      <c r="J1" s="67"/>
      <c r="K1" s="67"/>
      <c r="L1" s="67"/>
      <c r="M1" s="67"/>
      <c r="N1" s="40"/>
      <c r="O1" s="40"/>
      <c r="P1" s="40"/>
      <c r="Q1" s="40"/>
      <c r="R1" s="40"/>
      <c r="S1" s="40"/>
      <c r="T1" s="40"/>
      <c r="U1" s="40"/>
      <c r="V1" s="38"/>
      <c r="W1" s="28"/>
      <c r="X1" s="8"/>
    </row>
    <row r="2" spans="1:24">
      <c r="A2" s="71" t="s">
        <v>47</v>
      </c>
      <c r="B2" s="71"/>
      <c r="C2" s="71"/>
      <c r="D2" s="71"/>
      <c r="E2" s="71"/>
      <c r="F2" s="71"/>
      <c r="G2" s="71"/>
      <c r="H2" s="71"/>
      <c r="I2" s="71"/>
      <c r="J2" s="71"/>
      <c r="K2" s="71"/>
      <c r="L2" s="71"/>
      <c r="M2" s="71"/>
      <c r="N2" s="7"/>
      <c r="O2" s="7"/>
      <c r="P2" s="7"/>
      <c r="Q2" s="7"/>
      <c r="R2" s="7"/>
      <c r="S2" s="7"/>
      <c r="T2" s="7"/>
      <c r="U2" s="7"/>
      <c r="V2" s="7"/>
      <c r="W2" s="7"/>
      <c r="X2" s="8"/>
    </row>
    <row r="3" spans="1:24" ht="15.75">
      <c r="A3" s="68" t="s">
        <v>19</v>
      </c>
      <c r="B3" s="68"/>
      <c r="C3" s="68"/>
      <c r="D3" s="68"/>
      <c r="E3" s="68"/>
      <c r="F3" s="68"/>
      <c r="G3" s="68"/>
      <c r="H3" s="56"/>
      <c r="I3" s="72" t="s">
        <v>20</v>
      </c>
      <c r="J3" s="72"/>
      <c r="K3" s="72"/>
      <c r="L3" s="72"/>
      <c r="M3" s="72"/>
      <c r="N3" s="16"/>
      <c r="O3" s="23"/>
      <c r="P3" s="25"/>
      <c r="Q3" s="69"/>
      <c r="R3" s="69"/>
      <c r="S3" s="69"/>
      <c r="T3" s="69"/>
      <c r="U3" s="69"/>
      <c r="V3" s="69"/>
      <c r="W3" s="69"/>
      <c r="X3" s="8"/>
    </row>
    <row r="4" spans="1:24">
      <c r="A4" s="70" t="s">
        <v>0</v>
      </c>
      <c r="B4" s="70"/>
      <c r="C4" s="70"/>
      <c r="D4" s="70"/>
      <c r="E4" s="70"/>
      <c r="F4" s="70"/>
      <c r="G4" s="70"/>
      <c r="H4" s="56"/>
      <c r="I4" s="70" t="s">
        <v>1</v>
      </c>
      <c r="J4" s="70"/>
      <c r="K4" s="70"/>
      <c r="L4" s="70"/>
      <c r="M4" s="70"/>
      <c r="N4" s="46"/>
      <c r="O4" s="42"/>
      <c r="P4" s="25"/>
      <c r="Q4" s="69"/>
      <c r="R4" s="69"/>
      <c r="S4" s="69"/>
      <c r="T4" s="69"/>
      <c r="U4" s="69"/>
      <c r="V4" s="69"/>
      <c r="W4" s="69"/>
      <c r="X4" s="8"/>
    </row>
    <row r="5" spans="1:24">
      <c r="A5" s="73" t="s">
        <v>2</v>
      </c>
      <c r="B5" s="73"/>
      <c r="C5" s="73"/>
      <c r="D5" s="73"/>
      <c r="E5" s="73"/>
      <c r="F5" s="73"/>
      <c r="G5" s="73"/>
      <c r="H5" s="73"/>
      <c r="I5" s="73"/>
      <c r="J5" s="73"/>
      <c r="K5" s="73"/>
      <c r="L5" s="73"/>
      <c r="M5" s="73"/>
      <c r="N5" s="14"/>
      <c r="O5" s="14"/>
      <c r="P5" s="14"/>
      <c r="Q5" s="14"/>
      <c r="R5" s="14"/>
      <c r="S5" s="14"/>
      <c r="T5" s="14"/>
      <c r="U5" s="14"/>
      <c r="V5" s="14"/>
      <c r="W5" s="14"/>
      <c r="X5" s="8"/>
    </row>
    <row r="6" spans="1:24" ht="15" customHeight="1">
      <c r="A6" s="77" t="s">
        <v>3</v>
      </c>
      <c r="B6" s="77"/>
      <c r="C6" s="77"/>
      <c r="D6" s="77" t="s">
        <v>4</v>
      </c>
      <c r="E6" s="77"/>
      <c r="F6" s="77"/>
      <c r="G6" s="77" t="s">
        <v>5</v>
      </c>
      <c r="H6" s="77"/>
      <c r="I6" s="77"/>
      <c r="J6" s="77" t="s">
        <v>55</v>
      </c>
      <c r="K6" s="77"/>
      <c r="L6" s="78"/>
      <c r="M6" s="58" t="s">
        <v>56</v>
      </c>
      <c r="N6" s="35"/>
      <c r="O6" s="31"/>
      <c r="P6" s="31"/>
      <c r="Q6" s="55"/>
      <c r="R6" s="55"/>
      <c r="S6" s="55"/>
      <c r="T6" s="55"/>
      <c r="U6" s="55"/>
      <c r="V6" s="55"/>
      <c r="W6" s="55"/>
      <c r="X6" s="8"/>
    </row>
    <row r="7" spans="1:24">
      <c r="A7" s="74">
        <v>1</v>
      </c>
      <c r="B7" s="74"/>
      <c r="C7" s="74"/>
      <c r="D7" s="75" t="str">
        <f>G7 &amp; " - " &amp; G8</f>
        <v>0,5 - 10</v>
      </c>
      <c r="E7" s="75"/>
      <c r="F7" s="75"/>
      <c r="G7" s="74">
        <v>0.5</v>
      </c>
      <c r="H7" s="74"/>
      <c r="I7" s="74"/>
      <c r="J7" s="74" t="s">
        <v>41</v>
      </c>
      <c r="K7" s="74"/>
      <c r="L7" s="76"/>
      <c r="M7" s="59">
        <v>7</v>
      </c>
      <c r="N7" s="36"/>
      <c r="O7" s="33"/>
      <c r="P7" s="33"/>
      <c r="Q7" s="55"/>
      <c r="R7" s="55"/>
      <c r="S7" s="55"/>
      <c r="T7" s="55"/>
      <c r="U7" s="55"/>
      <c r="V7" s="55"/>
      <c r="W7" s="55"/>
      <c r="X7" s="8"/>
    </row>
    <row r="8" spans="1:24">
      <c r="A8" s="74"/>
      <c r="B8" s="74"/>
      <c r="C8" s="74"/>
      <c r="D8" s="74"/>
      <c r="E8" s="74"/>
      <c r="F8" s="74"/>
      <c r="G8" s="74">
        <v>10</v>
      </c>
      <c r="H8" s="74"/>
      <c r="I8" s="74"/>
      <c r="J8" s="74" t="s">
        <v>24</v>
      </c>
      <c r="K8" s="74"/>
      <c r="L8" s="76"/>
      <c r="M8" s="59">
        <v>3</v>
      </c>
      <c r="N8" s="36"/>
      <c r="O8" s="33"/>
      <c r="P8" s="33"/>
      <c r="Q8" s="55"/>
      <c r="R8" s="55"/>
      <c r="S8" s="55"/>
      <c r="T8" s="55"/>
      <c r="U8" s="55"/>
      <c r="V8" s="55"/>
      <c r="W8" s="55"/>
      <c r="X8" s="8"/>
    </row>
    <row r="9" spans="1:24">
      <c r="A9" s="74"/>
      <c r="B9" s="74"/>
      <c r="C9" s="74"/>
      <c r="D9" s="74"/>
      <c r="E9" s="74"/>
      <c r="F9" s="74"/>
      <c r="G9" s="74"/>
      <c r="H9" s="74"/>
      <c r="I9" s="74"/>
      <c r="J9" s="80">
        <f>--MID(J7,2,3)</f>
        <v>8</v>
      </c>
      <c r="K9" s="80"/>
      <c r="L9" s="81"/>
      <c r="M9" s="57"/>
      <c r="N9" s="16"/>
      <c r="O9" s="27"/>
      <c r="P9" s="27"/>
      <c r="Q9" s="55"/>
      <c r="R9" s="55"/>
      <c r="S9" s="55"/>
      <c r="T9" s="55"/>
      <c r="U9" s="55"/>
      <c r="V9" s="55"/>
      <c r="W9" s="55"/>
      <c r="X9" s="8"/>
    </row>
    <row r="10" spans="1:24">
      <c r="A10" s="74"/>
      <c r="B10" s="74"/>
      <c r="C10" s="74"/>
      <c r="D10" s="74"/>
      <c r="E10" s="74"/>
      <c r="F10" s="74"/>
      <c r="G10" s="74"/>
      <c r="H10" s="74"/>
      <c r="I10" s="74"/>
      <c r="J10" s="82">
        <f>--MID(J8,2,3)</f>
        <v>2.5</v>
      </c>
      <c r="K10" s="82"/>
      <c r="L10" s="83"/>
      <c r="M10" s="57"/>
      <c r="N10" s="16"/>
      <c r="O10" s="52"/>
      <c r="P10" s="52"/>
      <c r="Q10" s="55"/>
      <c r="R10" s="55"/>
      <c r="S10" s="55"/>
      <c r="T10" s="55"/>
      <c r="U10" s="55"/>
      <c r="V10" s="55"/>
      <c r="W10" s="55"/>
      <c r="X10" s="8"/>
    </row>
    <row r="11" spans="1:24">
      <c r="A11" s="79" t="s">
        <v>7</v>
      </c>
      <c r="B11" s="79"/>
      <c r="C11" s="79"/>
      <c r="D11" s="79"/>
      <c r="E11" s="79"/>
      <c r="F11" s="79"/>
      <c r="G11" s="79"/>
      <c r="H11" s="79"/>
      <c r="I11" s="79"/>
      <c r="J11" s="79"/>
      <c r="K11" s="84" t="str">
        <f>'Исход. данные'!$B$1</f>
        <v>18.10.2024г.</v>
      </c>
      <c r="L11" s="84"/>
      <c r="M11" s="84"/>
      <c r="N11" s="15"/>
      <c r="O11" s="15"/>
      <c r="P11" s="15"/>
      <c r="Q11" s="15"/>
      <c r="R11" s="15"/>
      <c r="S11" s="15"/>
      <c r="T11" s="15"/>
      <c r="U11" s="15"/>
      <c r="V11" s="15"/>
      <c r="W11" s="15"/>
      <c r="X11" s="8"/>
    </row>
    <row r="12" spans="1:24">
      <c r="A12" s="79" t="s">
        <v>8</v>
      </c>
      <c r="B12" s="79"/>
      <c r="C12" s="79"/>
      <c r="D12" s="79"/>
      <c r="E12" s="79"/>
      <c r="F12" s="79"/>
      <c r="G12" s="79"/>
      <c r="H12" s="79"/>
      <c r="I12" s="79"/>
      <c r="J12" s="79"/>
      <c r="K12" s="85" t="str">
        <f>'Исход. данные'!$B$2</f>
        <v>ВР-300S № 181024</v>
      </c>
      <c r="L12" s="85"/>
      <c r="M12" s="85"/>
      <c r="N12" s="16"/>
      <c r="O12" s="16"/>
      <c r="P12" s="16"/>
      <c r="Q12" s="16"/>
      <c r="R12" s="16"/>
      <c r="S12" s="16"/>
      <c r="T12" s="16"/>
      <c r="U12" s="16"/>
      <c r="V12" s="16"/>
      <c r="W12" s="16"/>
      <c r="X12" s="8"/>
    </row>
    <row r="13" spans="1:24">
      <c r="A13" s="79" t="s">
        <v>9</v>
      </c>
      <c r="B13" s="79"/>
      <c r="C13" s="79"/>
      <c r="D13" s="79"/>
      <c r="E13" s="79"/>
      <c r="F13" s="79"/>
      <c r="G13" s="79"/>
      <c r="H13" s="79"/>
      <c r="I13" s="79"/>
      <c r="J13" s="79"/>
      <c r="K13" s="85">
        <f>'Исход. данные'!$B$3</f>
        <v>21.2</v>
      </c>
      <c r="L13" s="85"/>
      <c r="M13" s="85"/>
      <c r="N13" s="16"/>
      <c r="O13" s="16"/>
      <c r="P13" s="16"/>
      <c r="Q13" s="16"/>
      <c r="R13" s="16"/>
      <c r="S13" s="16"/>
      <c r="T13" s="16"/>
      <c r="U13" s="16"/>
      <c r="V13" s="16"/>
      <c r="W13" s="16"/>
      <c r="X13" s="8"/>
    </row>
    <row r="14" spans="1:24">
      <c r="A14" s="79" t="s">
        <v>10</v>
      </c>
      <c r="B14" s="79"/>
      <c r="C14" s="79"/>
      <c r="D14" s="79"/>
      <c r="E14" s="79"/>
      <c r="F14" s="79"/>
      <c r="G14" s="79"/>
      <c r="H14" s="79"/>
      <c r="I14" s="79"/>
      <c r="J14" s="79"/>
      <c r="K14" s="85">
        <f>'Исход. данные'!$B$4</f>
        <v>60.7</v>
      </c>
      <c r="L14" s="85"/>
      <c r="M14" s="85"/>
      <c r="N14" s="16"/>
      <c r="O14" s="16"/>
      <c r="P14" s="16"/>
      <c r="Q14" s="16"/>
      <c r="R14" s="16"/>
      <c r="S14" s="16"/>
      <c r="T14" s="16"/>
      <c r="U14" s="16"/>
      <c r="V14" s="16"/>
      <c r="W14" s="16"/>
      <c r="X14" s="8"/>
    </row>
    <row r="15" spans="1:24" ht="15" customHeight="1">
      <c r="A15" s="97" t="s">
        <v>11</v>
      </c>
      <c r="B15" s="98"/>
      <c r="C15" s="99"/>
      <c r="D15" s="76" t="str">
        <f>"Объем дозирования " &amp; G7 &amp; " мкл"</f>
        <v>Объем дозирования 0,5 мкл</v>
      </c>
      <c r="E15" s="85"/>
      <c r="F15" s="85"/>
      <c r="G15" s="85"/>
      <c r="H15" s="85"/>
      <c r="I15" s="85"/>
      <c r="J15" s="85"/>
      <c r="K15" s="85"/>
      <c r="L15" s="85"/>
      <c r="M15" s="86"/>
      <c r="N15" s="47"/>
      <c r="O15" s="28"/>
      <c r="P15" s="28"/>
      <c r="Q15" s="28"/>
      <c r="R15" s="28"/>
      <c r="S15" s="28"/>
      <c r="T15" s="28"/>
      <c r="U15" s="28"/>
      <c r="V15" s="28"/>
      <c r="W15" s="28"/>
      <c r="X15" s="8"/>
    </row>
    <row r="16" spans="1:24">
      <c r="A16" s="100"/>
      <c r="B16" s="101"/>
      <c r="C16" s="102"/>
      <c r="D16" s="76" t="s">
        <v>42</v>
      </c>
      <c r="E16" s="85"/>
      <c r="F16" s="85"/>
      <c r="G16" s="85"/>
      <c r="H16" s="86"/>
      <c r="I16" s="76" t="s">
        <v>13</v>
      </c>
      <c r="J16" s="85"/>
      <c r="K16" s="85"/>
      <c r="L16" s="85"/>
      <c r="M16" s="86"/>
      <c r="N16" s="28"/>
      <c r="O16" s="28"/>
      <c r="P16" s="28"/>
      <c r="Q16" s="28"/>
      <c r="R16" s="28"/>
      <c r="S16" s="28"/>
      <c r="T16" s="28"/>
      <c r="U16" s="28"/>
      <c r="V16" s="28"/>
      <c r="W16" s="28"/>
      <c r="X16" s="8"/>
    </row>
    <row r="17" spans="1:31">
      <c r="A17" s="76">
        <v>1</v>
      </c>
      <c r="B17" s="85"/>
      <c r="C17" s="86"/>
      <c r="D17" s="87">
        <v>5.0000000000000001E-4</v>
      </c>
      <c r="E17" s="88"/>
      <c r="F17" s="88"/>
      <c r="G17" s="88"/>
      <c r="H17" s="89"/>
      <c r="I17" s="90">
        <f>D17*1000*'Исход. данные'!$B$6</f>
        <v>0.50155000000000005</v>
      </c>
      <c r="J17" s="91"/>
      <c r="K17" s="91"/>
      <c r="L17" s="91"/>
      <c r="M17" s="92"/>
      <c r="N17" s="28"/>
      <c r="O17" s="28"/>
      <c r="P17" s="28"/>
      <c r="Q17" s="28"/>
      <c r="R17" s="28"/>
      <c r="S17" s="28"/>
      <c r="T17" s="28"/>
      <c r="U17" s="28"/>
      <c r="V17" s="28"/>
      <c r="W17" s="28"/>
      <c r="X17" s="8"/>
      <c r="AA17" s="65">
        <f ca="1">ROUND(NORMINV(RAND(), $AA$27, $AA$27*$M$7/100*0.8)/(1000*'Исход. данные'!$B$6), 4)</f>
        <v>5.0000000000000001E-4</v>
      </c>
      <c r="AB17" s="65"/>
      <c r="AC17" s="65"/>
      <c r="AD17" s="65"/>
      <c r="AE17" s="65"/>
    </row>
    <row r="18" spans="1:31">
      <c r="A18" s="76">
        <v>2</v>
      </c>
      <c r="B18" s="85"/>
      <c r="C18" s="86"/>
      <c r="D18" s="87">
        <v>5.0000000000000001E-4</v>
      </c>
      <c r="E18" s="88"/>
      <c r="F18" s="88"/>
      <c r="G18" s="88"/>
      <c r="H18" s="89"/>
      <c r="I18" s="90">
        <f>D18*1000*'Исход. данные'!$B$6</f>
        <v>0.50155000000000005</v>
      </c>
      <c r="J18" s="95"/>
      <c r="K18" s="95"/>
      <c r="L18" s="95"/>
      <c r="M18" s="96"/>
      <c r="N18" s="28"/>
      <c r="O18" s="28"/>
      <c r="P18" s="28"/>
      <c r="Q18" s="28"/>
      <c r="R18" s="28"/>
      <c r="S18" s="28"/>
      <c r="T18" s="28"/>
      <c r="U18" s="28"/>
      <c r="V18" s="28"/>
      <c r="W18" s="28"/>
      <c r="X18" s="8"/>
      <c r="AA18" s="65">
        <f ca="1">ROUND(NORMINV(RAND(), $AA$27, $AA$27*$M$7/100*0.8)/(1000*'Исход. данные'!$B$6), 4)</f>
        <v>5.0000000000000001E-4</v>
      </c>
      <c r="AB18" s="65"/>
      <c r="AC18" s="65"/>
      <c r="AD18" s="65"/>
      <c r="AE18" s="65"/>
    </row>
    <row r="19" spans="1:31">
      <c r="A19" s="76">
        <v>3</v>
      </c>
      <c r="B19" s="85"/>
      <c r="C19" s="86"/>
      <c r="D19" s="87">
        <v>5.0000000000000001E-4</v>
      </c>
      <c r="E19" s="88"/>
      <c r="F19" s="88"/>
      <c r="G19" s="88"/>
      <c r="H19" s="89"/>
      <c r="I19" s="90">
        <f>D19*1000*'Исход. данные'!$B$6</f>
        <v>0.50155000000000005</v>
      </c>
      <c r="J19" s="95"/>
      <c r="K19" s="95"/>
      <c r="L19" s="95"/>
      <c r="M19" s="96"/>
      <c r="N19" s="28"/>
      <c r="O19" s="28"/>
      <c r="P19" s="28"/>
      <c r="Q19" s="28"/>
      <c r="R19" s="28"/>
      <c r="S19" s="28"/>
      <c r="T19" s="28"/>
      <c r="U19" s="28"/>
      <c r="V19" s="28"/>
      <c r="W19" s="28"/>
      <c r="X19" s="8"/>
      <c r="AA19" s="65">
        <f ca="1">ROUND(NORMINV(RAND(), $AA$27, $AA$27*$M$7/100*0.8)/(1000*'Исход. данные'!$B$6), 4)</f>
        <v>5.0000000000000001E-4</v>
      </c>
      <c r="AB19" s="65"/>
      <c r="AC19" s="65"/>
      <c r="AD19" s="65"/>
      <c r="AE19" s="65"/>
    </row>
    <row r="20" spans="1:31">
      <c r="A20" s="76">
        <v>4</v>
      </c>
      <c r="B20" s="85"/>
      <c r="C20" s="86"/>
      <c r="D20" s="87">
        <v>5.0000000000000001E-4</v>
      </c>
      <c r="E20" s="88"/>
      <c r="F20" s="88"/>
      <c r="G20" s="88"/>
      <c r="H20" s="89"/>
      <c r="I20" s="90">
        <f>D20*1000*'Исход. данные'!$B$6</f>
        <v>0.50155000000000005</v>
      </c>
      <c r="J20" s="95"/>
      <c r="K20" s="95"/>
      <c r="L20" s="95"/>
      <c r="M20" s="96"/>
      <c r="N20" s="28"/>
      <c r="O20" s="28"/>
      <c r="P20" s="28"/>
      <c r="Q20" s="28"/>
      <c r="R20" s="28"/>
      <c r="S20" s="28"/>
      <c r="T20" s="28"/>
      <c r="U20" s="28"/>
      <c r="V20" s="28"/>
      <c r="W20" s="28"/>
      <c r="X20" s="8"/>
      <c r="AA20" s="65">
        <f ca="1">ROUND(NORMINV(RAND(), $AA$27, $AA$27*$M$7/100*0.8)/(1000*'Исход. данные'!$B$6), 4)</f>
        <v>5.0000000000000001E-4</v>
      </c>
      <c r="AB20" s="65"/>
      <c r="AC20" s="65"/>
      <c r="AD20" s="65"/>
      <c r="AE20" s="65"/>
    </row>
    <row r="21" spans="1:31">
      <c r="A21" s="76">
        <v>5</v>
      </c>
      <c r="B21" s="85"/>
      <c r="C21" s="86"/>
      <c r="D21" s="87">
        <v>5.0000000000000001E-4</v>
      </c>
      <c r="E21" s="88"/>
      <c r="F21" s="88"/>
      <c r="G21" s="88"/>
      <c r="H21" s="89"/>
      <c r="I21" s="90">
        <f>D21*1000*'Исход. данные'!$B$6</f>
        <v>0.50155000000000005</v>
      </c>
      <c r="J21" s="95"/>
      <c r="K21" s="95"/>
      <c r="L21" s="95"/>
      <c r="M21" s="96"/>
      <c r="N21" s="28"/>
      <c r="O21" s="28"/>
      <c r="P21" s="28"/>
      <c r="Q21" s="28"/>
      <c r="R21" s="28"/>
      <c r="S21" s="28"/>
      <c r="T21" s="28"/>
      <c r="U21" s="28"/>
      <c r="V21" s="28"/>
      <c r="W21" s="28"/>
      <c r="X21" s="8"/>
      <c r="AA21" s="65">
        <f ca="1">ROUND(NORMINV(RAND(), $AA$27, $AA$27*$M$7/100*0.8)/(1000*'Исход. данные'!$B$6), 4)</f>
        <v>5.0000000000000001E-4</v>
      </c>
      <c r="AB21" s="65"/>
      <c r="AC21" s="65"/>
      <c r="AD21" s="65"/>
      <c r="AE21" s="65"/>
    </row>
    <row r="22" spans="1:31">
      <c r="A22" s="76">
        <v>6</v>
      </c>
      <c r="B22" s="85"/>
      <c r="C22" s="86"/>
      <c r="D22" s="87">
        <v>5.0000000000000001E-4</v>
      </c>
      <c r="E22" s="88"/>
      <c r="F22" s="88"/>
      <c r="G22" s="88"/>
      <c r="H22" s="89"/>
      <c r="I22" s="90">
        <f>D22*1000*'Исход. данные'!$B$6</f>
        <v>0.50155000000000005</v>
      </c>
      <c r="J22" s="95"/>
      <c r="K22" s="95"/>
      <c r="L22" s="95"/>
      <c r="M22" s="96"/>
      <c r="N22" s="28"/>
      <c r="O22" s="28"/>
      <c r="P22" s="28"/>
      <c r="Q22" s="28"/>
      <c r="R22" s="28"/>
      <c r="S22" s="28"/>
      <c r="T22" s="28"/>
      <c r="U22" s="28"/>
      <c r="V22" s="28"/>
      <c r="W22" s="28"/>
      <c r="X22" s="8"/>
      <c r="AA22" s="65">
        <f ca="1">ROUND(NORMINV(RAND(), $AA$27, $AA$27*$M$7/100*0.8)/(1000*'Исход. данные'!$B$6), 4)</f>
        <v>5.0000000000000001E-4</v>
      </c>
      <c r="AB22" s="65"/>
      <c r="AC22" s="65"/>
      <c r="AD22" s="65"/>
      <c r="AE22" s="65"/>
    </row>
    <row r="23" spans="1:31">
      <c r="A23" s="76">
        <v>7</v>
      </c>
      <c r="B23" s="85"/>
      <c r="C23" s="86"/>
      <c r="D23" s="87">
        <v>5.9999999999999995E-4</v>
      </c>
      <c r="E23" s="88"/>
      <c r="F23" s="88"/>
      <c r="G23" s="88"/>
      <c r="H23" s="89"/>
      <c r="I23" s="90">
        <f>D23*1000*'Исход. данные'!$B$6</f>
        <v>0.60186000000000006</v>
      </c>
      <c r="J23" s="95"/>
      <c r="K23" s="95"/>
      <c r="L23" s="95"/>
      <c r="M23" s="96"/>
      <c r="N23" s="28"/>
      <c r="O23" s="28"/>
      <c r="P23" s="28"/>
      <c r="Q23" s="28"/>
      <c r="R23" s="28"/>
      <c r="S23" s="28"/>
      <c r="T23" s="28"/>
      <c r="U23" s="28"/>
      <c r="V23" s="28"/>
      <c r="W23" s="28"/>
      <c r="X23" s="8"/>
      <c r="AA23" s="65">
        <f ca="1">ROUND(NORMINV(RAND(), $AA$27, $AA$27*$M$7/100*0.8)/(1000*'Исход. данные'!$B$6), 4)</f>
        <v>5.0000000000000001E-4</v>
      </c>
      <c r="AB23" s="65"/>
      <c r="AC23" s="65"/>
      <c r="AD23" s="65"/>
      <c r="AE23" s="65"/>
    </row>
    <row r="24" spans="1:31">
      <c r="A24" s="76">
        <v>8</v>
      </c>
      <c r="B24" s="85"/>
      <c r="C24" s="86"/>
      <c r="D24" s="87">
        <v>5.0000000000000001E-4</v>
      </c>
      <c r="E24" s="88"/>
      <c r="F24" s="88"/>
      <c r="G24" s="88"/>
      <c r="H24" s="89"/>
      <c r="I24" s="90">
        <f>D24*1000*'Исход. данные'!$B$6</f>
        <v>0.50155000000000005</v>
      </c>
      <c r="J24" s="95"/>
      <c r="K24" s="95"/>
      <c r="L24" s="95"/>
      <c r="M24" s="96"/>
      <c r="N24" s="28"/>
      <c r="O24" s="28"/>
      <c r="P24" s="28"/>
      <c r="Q24" s="28"/>
      <c r="R24" s="28"/>
      <c r="S24" s="28"/>
      <c r="T24" s="28"/>
      <c r="U24" s="28"/>
      <c r="V24" s="28"/>
      <c r="W24" s="28"/>
      <c r="X24" s="8"/>
      <c r="AA24" s="65">
        <f ca="1">ROUND(NORMINV(RAND(), $AA$27, $AA$27*$M$7/100*0.8)/(1000*'Исход. данные'!$B$6), 4)</f>
        <v>5.0000000000000001E-4</v>
      </c>
      <c r="AB24" s="65"/>
      <c r="AC24" s="65"/>
      <c r="AD24" s="65"/>
      <c r="AE24" s="65"/>
    </row>
    <row r="25" spans="1:31">
      <c r="A25" s="76">
        <v>9</v>
      </c>
      <c r="B25" s="85"/>
      <c r="C25" s="86"/>
      <c r="D25" s="87">
        <v>5.0000000000000001E-4</v>
      </c>
      <c r="E25" s="88"/>
      <c r="F25" s="88"/>
      <c r="G25" s="88"/>
      <c r="H25" s="89"/>
      <c r="I25" s="90">
        <f>D25*1000*'Исход. данные'!$B$6</f>
        <v>0.50155000000000005</v>
      </c>
      <c r="J25" s="95"/>
      <c r="K25" s="95"/>
      <c r="L25" s="95"/>
      <c r="M25" s="96"/>
      <c r="N25" s="28"/>
      <c r="O25" s="28"/>
      <c r="P25" s="28"/>
      <c r="Q25" s="28"/>
      <c r="R25" s="28"/>
      <c r="S25" s="28"/>
      <c r="T25" s="28"/>
      <c r="U25" s="28"/>
      <c r="V25" s="29"/>
      <c r="W25" s="28"/>
      <c r="X25" s="8"/>
      <c r="AA25" s="65">
        <f ca="1">ROUND(NORMINV(RAND(), $AA$27, $AA$27*$M$7/100*0.8)/(1000*'Исход. данные'!$B$6), 4)</f>
        <v>5.0000000000000001E-4</v>
      </c>
      <c r="AB25" s="65"/>
      <c r="AC25" s="65"/>
      <c r="AD25" s="65"/>
      <c r="AE25" s="65"/>
    </row>
    <row r="26" spans="1:31">
      <c r="A26" s="76">
        <v>10</v>
      </c>
      <c r="B26" s="85"/>
      <c r="C26" s="86"/>
      <c r="D26" s="87">
        <v>5.0000000000000001E-4</v>
      </c>
      <c r="E26" s="88"/>
      <c r="F26" s="88"/>
      <c r="G26" s="88"/>
      <c r="H26" s="89"/>
      <c r="I26" s="90">
        <f>D26*1000*'Исход. данные'!$B$6</f>
        <v>0.50155000000000005</v>
      </c>
      <c r="J26" s="95"/>
      <c r="K26" s="95"/>
      <c r="L26" s="95"/>
      <c r="M26" s="96"/>
      <c r="N26" s="28"/>
      <c r="O26" s="28"/>
      <c r="P26" s="28"/>
      <c r="Q26" s="28"/>
      <c r="R26" s="28"/>
      <c r="S26" s="28"/>
      <c r="T26" s="28"/>
      <c r="U26" s="28"/>
      <c r="V26" s="28"/>
      <c r="W26" s="28"/>
      <c r="X26" s="8"/>
      <c r="AA26" s="65">
        <f ca="1">ROUND(NORMINV(RAND(), $AA$27, $AA$27*$M$7/100*0.8)/(1000*'Исход. данные'!$B$6), 4)</f>
        <v>5.0000000000000001E-4</v>
      </c>
      <c r="AB26" s="65"/>
      <c r="AC26" s="65"/>
      <c r="AD26" s="65"/>
      <c r="AE26" s="65"/>
    </row>
    <row r="27" spans="1:31">
      <c r="A27" s="76" t="s">
        <v>14</v>
      </c>
      <c r="B27" s="85"/>
      <c r="C27" s="86"/>
      <c r="D27" s="87">
        <f>AVERAGE(D17:H26)</f>
        <v>5.1000000000000004E-4</v>
      </c>
      <c r="E27" s="126"/>
      <c r="F27" s="126"/>
      <c r="G27" s="126"/>
      <c r="H27" s="127"/>
      <c r="I27" s="90">
        <f>AVERAGE(I17:M26)</f>
        <v>0.51158099999999995</v>
      </c>
      <c r="J27" s="95"/>
      <c r="K27" s="95"/>
      <c r="L27" s="95"/>
      <c r="M27" s="96"/>
      <c r="N27" s="47"/>
      <c r="O27" s="28"/>
      <c r="P27" s="55"/>
      <c r="Q27" s="55"/>
      <c r="R27" s="55"/>
      <c r="S27" s="55"/>
      <c r="T27" s="55"/>
      <c r="U27" s="55"/>
      <c r="V27" s="55"/>
      <c r="W27" s="55"/>
      <c r="X27" s="8"/>
      <c r="AA27" s="66">
        <f ca="1">G7+G7*J9/100*0.9*(RAND()-RAND())</f>
        <v>0.50787501917494449</v>
      </c>
      <c r="AB27" s="66"/>
      <c r="AC27" s="66"/>
      <c r="AD27" s="66"/>
      <c r="AE27" s="66"/>
    </row>
    <row r="28" spans="1:31">
      <c r="A28" s="76" t="s">
        <v>15</v>
      </c>
      <c r="B28" s="85"/>
      <c r="C28" s="86"/>
      <c r="D28" s="106" t="str">
        <f>'Исход. данные'!$B$5</f>
        <v>Пупкин В.В.</v>
      </c>
      <c r="E28" s="107"/>
      <c r="F28" s="107"/>
      <c r="G28" s="107"/>
      <c r="H28" s="107"/>
      <c r="I28" s="107"/>
      <c r="J28" s="107"/>
      <c r="K28" s="107"/>
      <c r="L28" s="107"/>
      <c r="M28" s="108"/>
      <c r="N28" s="16"/>
      <c r="O28" s="52"/>
      <c r="P28" s="16"/>
      <c r="Q28" s="16"/>
      <c r="R28" s="16"/>
      <c r="S28" s="16"/>
      <c r="T28" s="16"/>
      <c r="U28" s="55"/>
      <c r="V28" s="55"/>
      <c r="W28" s="55"/>
      <c r="X28" s="8"/>
    </row>
    <row r="29" spans="1:31">
      <c r="A29" s="56"/>
      <c r="B29" s="56"/>
      <c r="C29" s="56"/>
      <c r="D29" s="85"/>
      <c r="E29" s="85"/>
      <c r="F29" s="85"/>
      <c r="G29" s="85"/>
      <c r="H29" s="85"/>
      <c r="I29" s="85"/>
      <c r="J29" s="85"/>
      <c r="K29" s="85"/>
      <c r="L29" s="85"/>
      <c r="M29" s="85"/>
      <c r="N29" s="1"/>
      <c r="O29" s="1"/>
      <c r="P29" s="1"/>
      <c r="Q29" s="1"/>
      <c r="R29" s="1"/>
      <c r="S29" s="1"/>
      <c r="T29" s="1"/>
      <c r="U29" s="1"/>
      <c r="V29" s="1"/>
      <c r="W29" s="1"/>
      <c r="X29" s="8"/>
    </row>
    <row r="30" spans="1:31" ht="15" customHeight="1">
      <c r="A30" s="97" t="s">
        <v>11</v>
      </c>
      <c r="B30" s="98"/>
      <c r="C30" s="99"/>
      <c r="D30" s="76" t="str">
        <f>"Объем дозирования " &amp; G8 &amp; " мкл"</f>
        <v>Объем дозирования 10 мкл</v>
      </c>
      <c r="E30" s="85"/>
      <c r="F30" s="85"/>
      <c r="G30" s="85"/>
      <c r="H30" s="85"/>
      <c r="I30" s="85"/>
      <c r="J30" s="85"/>
      <c r="K30" s="85"/>
      <c r="L30" s="85"/>
      <c r="M30" s="86"/>
      <c r="V30" s="3"/>
      <c r="X30" s="8"/>
    </row>
    <row r="31" spans="1:31">
      <c r="A31" s="100"/>
      <c r="B31" s="101"/>
      <c r="C31" s="102"/>
      <c r="D31" s="76" t="s">
        <v>42</v>
      </c>
      <c r="E31" s="85"/>
      <c r="F31" s="85"/>
      <c r="G31" s="85"/>
      <c r="H31" s="86"/>
      <c r="I31" s="76" t="s">
        <v>13</v>
      </c>
      <c r="J31" s="85"/>
      <c r="K31" s="85"/>
      <c r="L31" s="85"/>
      <c r="M31" s="86"/>
      <c r="Q31" s="3"/>
      <c r="S31" s="2"/>
      <c r="X31" s="8"/>
    </row>
    <row r="32" spans="1:31">
      <c r="A32" s="76">
        <v>1</v>
      </c>
      <c r="B32" s="85"/>
      <c r="C32" s="86"/>
      <c r="D32" s="87">
        <v>1.0200000000000001E-2</v>
      </c>
      <c r="E32" s="88"/>
      <c r="F32" s="88"/>
      <c r="G32" s="88"/>
      <c r="H32" s="89"/>
      <c r="I32" s="90">
        <f>D32*1000*'Исход. данные'!$B$6</f>
        <v>10.231620000000001</v>
      </c>
      <c r="J32" s="95"/>
      <c r="K32" s="95"/>
      <c r="L32" s="95"/>
      <c r="M32" s="96"/>
      <c r="Q32" s="3"/>
      <c r="X32" s="8"/>
      <c r="AA32" s="65">
        <f ca="1">ROUND(NORMINV(RAND(), $AA$42, $AA$42*$M$8/100*0.8)/(1000*'Исход. данные'!$B$6), 4)</f>
        <v>9.4000000000000004E-3</v>
      </c>
      <c r="AB32" s="65"/>
      <c r="AC32" s="65"/>
      <c r="AD32" s="65"/>
      <c r="AE32" s="65"/>
    </row>
    <row r="33" spans="1:31">
      <c r="A33" s="76">
        <v>2</v>
      </c>
      <c r="B33" s="85"/>
      <c r="C33" s="86"/>
      <c r="D33" s="87">
        <v>9.7999999999999997E-3</v>
      </c>
      <c r="E33" s="88"/>
      <c r="F33" s="88"/>
      <c r="G33" s="88"/>
      <c r="H33" s="89"/>
      <c r="I33" s="90">
        <f>D33*1000*'Исход. данные'!$B$6</f>
        <v>9.8303799999999999</v>
      </c>
      <c r="J33" s="95"/>
      <c r="K33" s="95"/>
      <c r="L33" s="95"/>
      <c r="M33" s="96"/>
      <c r="Q33" s="3"/>
      <c r="S33" s="2"/>
      <c r="X33" s="8"/>
      <c r="AA33" s="65">
        <f ca="1">ROUND(NORMINV(RAND(), $AA$42, $AA$42*$M$8/100*0.8)/(1000*'Исход. данные'!$B$6), 4)</f>
        <v>9.7000000000000003E-3</v>
      </c>
      <c r="AB33" s="65"/>
      <c r="AC33" s="65"/>
      <c r="AD33" s="65"/>
      <c r="AE33" s="65"/>
    </row>
    <row r="34" spans="1:31">
      <c r="A34" s="76">
        <v>3</v>
      </c>
      <c r="B34" s="85"/>
      <c r="C34" s="86"/>
      <c r="D34" s="87">
        <v>9.7000000000000003E-3</v>
      </c>
      <c r="E34" s="88"/>
      <c r="F34" s="88"/>
      <c r="G34" s="88"/>
      <c r="H34" s="89"/>
      <c r="I34" s="90">
        <f>D34*1000*'Исход. данные'!$B$6</f>
        <v>9.7300700000000013</v>
      </c>
      <c r="J34" s="95"/>
      <c r="K34" s="95"/>
      <c r="L34" s="95"/>
      <c r="M34" s="96"/>
      <c r="Q34" s="3"/>
      <c r="X34" s="8"/>
      <c r="AA34" s="65">
        <f ca="1">ROUND(NORMINV(RAND(), $AA$42, $AA$42*$M$8/100*0.8)/(1000*'Исход. данные'!$B$6), 4)</f>
        <v>0.01</v>
      </c>
      <c r="AB34" s="65"/>
      <c r="AC34" s="65"/>
      <c r="AD34" s="65"/>
      <c r="AE34" s="65"/>
    </row>
    <row r="35" spans="1:31">
      <c r="A35" s="76">
        <v>4</v>
      </c>
      <c r="B35" s="85"/>
      <c r="C35" s="86"/>
      <c r="D35" s="87">
        <v>9.7999999999999997E-3</v>
      </c>
      <c r="E35" s="88"/>
      <c r="F35" s="88"/>
      <c r="G35" s="88"/>
      <c r="H35" s="89"/>
      <c r="I35" s="90">
        <f>D35*1000*'Исход. данные'!$B$6</f>
        <v>9.8303799999999999</v>
      </c>
      <c r="J35" s="95"/>
      <c r="K35" s="95"/>
      <c r="L35" s="95"/>
      <c r="M35" s="96"/>
      <c r="Q35" s="3"/>
      <c r="X35" s="8"/>
      <c r="AA35" s="65">
        <f ca="1">ROUND(NORMINV(RAND(), $AA$42, $AA$42*$M$8/100*0.8)/(1000*'Исход. данные'!$B$6), 4)</f>
        <v>1.0200000000000001E-2</v>
      </c>
      <c r="AB35" s="65"/>
      <c r="AC35" s="65"/>
      <c r="AD35" s="65"/>
      <c r="AE35" s="65"/>
    </row>
    <row r="36" spans="1:31">
      <c r="A36" s="76">
        <v>5</v>
      </c>
      <c r="B36" s="85"/>
      <c r="C36" s="86"/>
      <c r="D36" s="87">
        <v>9.9000000000000008E-3</v>
      </c>
      <c r="E36" s="88"/>
      <c r="F36" s="88"/>
      <c r="G36" s="88"/>
      <c r="H36" s="89"/>
      <c r="I36" s="90">
        <f>D36*1000*'Исход. данные'!$B$6</f>
        <v>9.930690000000002</v>
      </c>
      <c r="J36" s="95"/>
      <c r="K36" s="95"/>
      <c r="L36" s="95"/>
      <c r="M36" s="96"/>
      <c r="Q36" s="3"/>
      <c r="X36" s="8"/>
      <c r="AA36" s="65">
        <f ca="1">ROUND(NORMINV(RAND(), $AA$42, $AA$42*$M$8/100*0.8)/(1000*'Исход. данные'!$B$6), 4)</f>
        <v>9.9000000000000008E-3</v>
      </c>
      <c r="AB36" s="65"/>
      <c r="AC36" s="65"/>
      <c r="AD36" s="65"/>
      <c r="AE36" s="65"/>
    </row>
    <row r="37" spans="1:31">
      <c r="A37" s="76">
        <v>6</v>
      </c>
      <c r="B37" s="85"/>
      <c r="C37" s="86"/>
      <c r="D37" s="87">
        <v>1.04E-2</v>
      </c>
      <c r="E37" s="88"/>
      <c r="F37" s="88"/>
      <c r="G37" s="88"/>
      <c r="H37" s="89"/>
      <c r="I37" s="90">
        <f>D37*1000*'Исход. данные'!$B$6</f>
        <v>10.432240000000002</v>
      </c>
      <c r="J37" s="95"/>
      <c r="K37" s="95"/>
      <c r="L37" s="95"/>
      <c r="M37" s="96"/>
      <c r="Q37" s="3"/>
      <c r="X37" s="8"/>
      <c r="Y37" s="26"/>
      <c r="AA37" s="65">
        <f ca="1">ROUND(NORMINV(RAND(), $AA$42, $AA$42*$M$8/100*0.8)/(1000*'Исход. данные'!$B$6), 4)</f>
        <v>9.7999999999999997E-3</v>
      </c>
      <c r="AB37" s="65"/>
      <c r="AC37" s="65"/>
      <c r="AD37" s="65"/>
      <c r="AE37" s="65"/>
    </row>
    <row r="38" spans="1:31">
      <c r="A38" s="76">
        <v>7</v>
      </c>
      <c r="B38" s="85"/>
      <c r="C38" s="86"/>
      <c r="D38" s="87">
        <v>0.01</v>
      </c>
      <c r="E38" s="88"/>
      <c r="F38" s="88"/>
      <c r="G38" s="88"/>
      <c r="H38" s="89"/>
      <c r="I38" s="90">
        <f>D38*1000*'Исход. данные'!$B$6</f>
        <v>10.031000000000001</v>
      </c>
      <c r="J38" s="95"/>
      <c r="K38" s="95"/>
      <c r="L38" s="95"/>
      <c r="M38" s="96"/>
      <c r="Q38" s="3"/>
      <c r="X38" s="8"/>
      <c r="AA38" s="65">
        <f ca="1">ROUND(NORMINV(RAND(), $AA$42, $AA$42*$M$8/100*0.8)/(1000*'Исход. данные'!$B$6), 4)</f>
        <v>9.9000000000000008E-3</v>
      </c>
      <c r="AB38" s="65"/>
      <c r="AC38" s="65"/>
      <c r="AD38" s="65"/>
      <c r="AE38" s="65"/>
    </row>
    <row r="39" spans="1:31">
      <c r="A39" s="76">
        <v>8</v>
      </c>
      <c r="B39" s="85"/>
      <c r="C39" s="86"/>
      <c r="D39" s="87">
        <v>1.03E-2</v>
      </c>
      <c r="E39" s="88"/>
      <c r="F39" s="88"/>
      <c r="G39" s="88"/>
      <c r="H39" s="89"/>
      <c r="I39" s="90">
        <f>D39*1000*'Исход. данные'!$B$6</f>
        <v>10.331930000000002</v>
      </c>
      <c r="J39" s="95"/>
      <c r="K39" s="95"/>
      <c r="L39" s="95"/>
      <c r="M39" s="96"/>
      <c r="Q39" s="3"/>
      <c r="X39" s="8"/>
      <c r="AA39" s="65">
        <f ca="1">ROUND(NORMINV(RAND(), $AA$42, $AA$42*$M$8/100*0.8)/(1000*'Исход. данные'!$B$6), 4)</f>
        <v>9.9000000000000008E-3</v>
      </c>
      <c r="AB39" s="65"/>
      <c r="AC39" s="65"/>
      <c r="AD39" s="65"/>
      <c r="AE39" s="65"/>
    </row>
    <row r="40" spans="1:31">
      <c r="A40" s="76">
        <v>9</v>
      </c>
      <c r="B40" s="85"/>
      <c r="C40" s="86"/>
      <c r="D40" s="87">
        <v>1.0500000000000001E-2</v>
      </c>
      <c r="E40" s="88"/>
      <c r="F40" s="88"/>
      <c r="G40" s="88"/>
      <c r="H40" s="89"/>
      <c r="I40" s="90">
        <f>D40*1000*'Исход. данные'!$B$6</f>
        <v>10.532550000000001</v>
      </c>
      <c r="J40" s="95"/>
      <c r="K40" s="95"/>
      <c r="L40" s="95"/>
      <c r="M40" s="96"/>
      <c r="Q40" s="3"/>
      <c r="X40" s="8"/>
      <c r="AA40" s="65">
        <f ca="1">ROUND(NORMINV(RAND(), $AA$42, $AA$42*$M$8/100*0.8)/(1000*'Исход. данные'!$B$6), 4)</f>
        <v>9.9000000000000008E-3</v>
      </c>
      <c r="AB40" s="65"/>
      <c r="AC40" s="65"/>
      <c r="AD40" s="65"/>
      <c r="AE40" s="65"/>
    </row>
    <row r="41" spans="1:31">
      <c r="A41" s="76">
        <v>10</v>
      </c>
      <c r="B41" s="85"/>
      <c r="C41" s="86"/>
      <c r="D41" s="87">
        <v>1.0200000000000001E-2</v>
      </c>
      <c r="E41" s="88"/>
      <c r="F41" s="88"/>
      <c r="G41" s="88"/>
      <c r="H41" s="89"/>
      <c r="I41" s="90">
        <f>D41*1000*'Исход. данные'!$B$6</f>
        <v>10.231620000000001</v>
      </c>
      <c r="J41" s="95"/>
      <c r="K41" s="95"/>
      <c r="L41" s="95"/>
      <c r="M41" s="96"/>
      <c r="Q41" s="3"/>
      <c r="X41" s="8"/>
      <c r="AA41" s="65">
        <f ca="1">ROUND(NORMINV(RAND(), $AA$42, $AA$42*$M$8/100*0.8)/(1000*'Исход. данные'!$B$6), 4)</f>
        <v>1.04E-2</v>
      </c>
      <c r="AB41" s="65"/>
      <c r="AC41" s="65"/>
      <c r="AD41" s="65"/>
      <c r="AE41" s="65"/>
    </row>
    <row r="42" spans="1:31">
      <c r="A42" s="76" t="s">
        <v>14</v>
      </c>
      <c r="B42" s="85"/>
      <c r="C42" s="86"/>
      <c r="D42" s="109">
        <f>AVERAGE(D32:H41)</f>
        <v>1.008E-2</v>
      </c>
      <c r="E42" s="110"/>
      <c r="F42" s="110"/>
      <c r="G42" s="110"/>
      <c r="H42" s="110"/>
      <c r="I42" s="111">
        <f>AVERAGE(I32:M41)</f>
        <v>10.111248</v>
      </c>
      <c r="J42" s="111"/>
      <c r="K42" s="111"/>
      <c r="L42" s="111"/>
      <c r="M42" s="111"/>
      <c r="N42" s="8"/>
      <c r="O42" s="8"/>
      <c r="P42" s="8"/>
      <c r="Q42" s="8"/>
      <c r="R42" s="8"/>
      <c r="S42" s="8"/>
      <c r="T42" s="8"/>
      <c r="U42" s="8"/>
      <c r="V42" s="8"/>
      <c r="W42" s="8"/>
      <c r="X42" s="8"/>
      <c r="AA42" s="66">
        <f ca="1">G8+G8*J10/100*0.9*(RAND()-RAND())</f>
        <v>10.04435155883362</v>
      </c>
      <c r="AB42" s="66"/>
      <c r="AC42" s="66"/>
      <c r="AD42" s="66"/>
      <c r="AE42" s="66"/>
    </row>
    <row r="43" spans="1:31">
      <c r="A43" s="74" t="s">
        <v>15</v>
      </c>
      <c r="B43" s="74"/>
      <c r="C43" s="74"/>
      <c r="D43" s="112" t="str">
        <f>'Исход. данные'!$B$5</f>
        <v>Пупкин В.В.</v>
      </c>
      <c r="E43" s="112"/>
      <c r="F43" s="112"/>
      <c r="G43" s="112"/>
      <c r="H43" s="112"/>
      <c r="I43" s="112"/>
      <c r="J43" s="112"/>
      <c r="K43" s="112"/>
      <c r="L43" s="112"/>
      <c r="M43" s="112"/>
      <c r="N43" s="16"/>
      <c r="O43" s="16"/>
      <c r="P43" s="16"/>
      <c r="Q43" s="16"/>
      <c r="R43" s="16"/>
      <c r="S43" s="16"/>
      <c r="T43" s="53"/>
      <c r="U43" s="8"/>
      <c r="V43" s="8"/>
      <c r="W43" s="8"/>
      <c r="X43" s="8"/>
    </row>
    <row r="44" spans="1:31">
      <c r="A44" s="107" t="s">
        <v>16</v>
      </c>
      <c r="B44" s="107"/>
      <c r="C44" s="107"/>
      <c r="D44" s="107"/>
      <c r="E44" s="107"/>
      <c r="F44" s="107"/>
      <c r="G44" s="107"/>
      <c r="H44" s="107"/>
      <c r="I44" s="107"/>
      <c r="J44" s="107"/>
      <c r="K44" s="107"/>
      <c r="L44" s="107"/>
      <c r="M44" s="107"/>
      <c r="N44" s="16"/>
      <c r="O44" s="16"/>
      <c r="P44" s="16"/>
      <c r="Q44" s="16"/>
      <c r="R44" s="16"/>
      <c r="S44" s="16"/>
      <c r="T44" s="16"/>
      <c r="U44" s="16"/>
      <c r="V44" s="16"/>
      <c r="W44" s="16"/>
      <c r="X44" s="8"/>
    </row>
    <row r="45" spans="1:31" ht="15" customHeight="1">
      <c r="A45" s="124" t="s">
        <v>5</v>
      </c>
      <c r="B45" s="125"/>
      <c r="C45" s="125"/>
      <c r="D45" s="115" t="s">
        <v>55</v>
      </c>
      <c r="E45" s="116"/>
      <c r="F45" s="116"/>
      <c r="G45" s="116"/>
      <c r="H45" s="117"/>
      <c r="I45" s="113" t="s">
        <v>57</v>
      </c>
      <c r="J45" s="113"/>
      <c r="K45" s="113"/>
      <c r="L45" s="113"/>
      <c r="M45" s="113"/>
      <c r="X45" s="8"/>
      <c r="AA45">
        <f>IF(ABS(D46)&gt;J9, 0, IF(ABS(D47)&gt;J10, 0, IF(I46&gt;M7, 0, IF(I47&gt;M8, 0, 1))))</f>
        <v>1</v>
      </c>
    </row>
    <row r="46" spans="1:31">
      <c r="A46" s="76">
        <f>G7</f>
        <v>0.5</v>
      </c>
      <c r="B46" s="85"/>
      <c r="C46" s="86"/>
      <c r="D46" s="118">
        <f>ROUND(((I27-A46)/A46*100),2)</f>
        <v>2.3199999999999998</v>
      </c>
      <c r="E46" s="119"/>
      <c r="F46" s="119"/>
      <c r="G46" s="119"/>
      <c r="H46" s="120"/>
      <c r="I46" s="114">
        <f>ROUND(STDEV(I17:I26)*100/I27,2)</f>
        <v>6.2</v>
      </c>
      <c r="J46" s="114"/>
      <c r="K46" s="114"/>
      <c r="L46" s="114"/>
      <c r="M46" s="114"/>
      <c r="X46" s="8"/>
    </row>
    <row r="47" spans="1:31">
      <c r="A47" s="76">
        <f>G8</f>
        <v>10</v>
      </c>
      <c r="B47" s="85"/>
      <c r="C47" s="86"/>
      <c r="D47" s="118">
        <f>ROUND(((I42-A47)/A47*100),2)</f>
        <v>1.1100000000000001</v>
      </c>
      <c r="E47" s="119"/>
      <c r="F47" s="119"/>
      <c r="G47" s="119"/>
      <c r="H47" s="120"/>
      <c r="I47" s="114">
        <f>ROUND(STDEV(I32:I41)*100/I42,2)</f>
        <v>2.76</v>
      </c>
      <c r="J47" s="114"/>
      <c r="K47" s="114"/>
      <c r="L47" s="114"/>
      <c r="M47" s="114"/>
      <c r="N47" s="8"/>
      <c r="Q47" s="8"/>
      <c r="X47" s="8"/>
    </row>
    <row r="48" spans="1:31" ht="15.75">
      <c r="A48" s="121" t="s">
        <v>17</v>
      </c>
      <c r="B48" s="121"/>
      <c r="C48" s="121"/>
      <c r="D48" s="121"/>
      <c r="E48" s="121"/>
      <c r="F48" s="121"/>
      <c r="G48" s="122" t="s">
        <v>18</v>
      </c>
      <c r="H48" s="122"/>
      <c r="I48" s="122"/>
      <c r="J48" s="122"/>
      <c r="K48" s="122"/>
      <c r="L48" s="122"/>
      <c r="M48" s="122"/>
      <c r="N48" s="44"/>
      <c r="O48" s="44"/>
      <c r="P48" s="44"/>
      <c r="Q48" s="44"/>
      <c r="R48" s="44"/>
      <c r="S48" s="44"/>
      <c r="T48" s="44"/>
      <c r="U48" s="44"/>
      <c r="V48" s="44"/>
      <c r="W48" s="44"/>
      <c r="X48" s="8"/>
    </row>
    <row r="49" spans="1:24">
      <c r="A49" s="79" t="s">
        <v>15</v>
      </c>
      <c r="B49" s="79"/>
      <c r="C49" s="79"/>
      <c r="D49" s="79"/>
      <c r="E49" s="79"/>
      <c r="F49" s="79"/>
      <c r="G49" s="107" t="str">
        <f>'Исход. данные'!$B$5</f>
        <v>Пупкин В.В.</v>
      </c>
      <c r="H49" s="107"/>
      <c r="I49" s="107"/>
      <c r="J49" s="107"/>
      <c r="K49" s="107"/>
      <c r="L49" s="107"/>
      <c r="M49" s="107"/>
      <c r="N49" s="16"/>
      <c r="O49" s="16"/>
      <c r="P49" s="16"/>
      <c r="Q49" s="16"/>
      <c r="R49" s="16"/>
      <c r="S49" s="16"/>
      <c r="T49" s="16"/>
      <c r="U49" s="16"/>
      <c r="V49" s="16"/>
      <c r="W49" s="16"/>
      <c r="X49" s="16"/>
    </row>
    <row r="50" spans="1:24">
      <c r="A50" s="56"/>
      <c r="B50" s="56"/>
      <c r="C50" s="56"/>
      <c r="D50" s="56"/>
      <c r="E50" s="56"/>
      <c r="F50" s="56"/>
      <c r="G50" s="128" t="s">
        <v>58</v>
      </c>
      <c r="H50" s="128"/>
      <c r="I50" s="128"/>
      <c r="J50" s="128"/>
      <c r="K50" s="128"/>
      <c r="L50" s="128"/>
      <c r="M50" s="128"/>
      <c r="N50" s="48"/>
      <c r="O50" s="48"/>
      <c r="P50" s="48"/>
      <c r="Q50" s="24"/>
      <c r="R50" s="24"/>
      <c r="S50" s="24"/>
      <c r="T50" s="24"/>
      <c r="U50" s="24"/>
      <c r="V50" s="24"/>
      <c r="W50" s="24"/>
      <c r="X50" s="8"/>
    </row>
    <row r="51" spans="1:24">
      <c r="X51" s="8"/>
    </row>
    <row r="52" spans="1:24">
      <c r="X52" s="8"/>
    </row>
    <row r="53" spans="1:24">
      <c r="X53" s="8"/>
    </row>
  </sheetData>
  <mergeCells count="154">
    <mergeCell ref="G50:M50"/>
    <mergeCell ref="D28:M28"/>
    <mergeCell ref="D43:M43"/>
    <mergeCell ref="D29:H29"/>
    <mergeCell ref="I29:M29"/>
    <mergeCell ref="I45:M45"/>
    <mergeCell ref="I46:M46"/>
    <mergeCell ref="I47:M47"/>
    <mergeCell ref="D45:H45"/>
    <mergeCell ref="D46:H46"/>
    <mergeCell ref="D47:H47"/>
    <mergeCell ref="A44:M44"/>
    <mergeCell ref="A47:C47"/>
    <mergeCell ref="A48:F48"/>
    <mergeCell ref="A49:F49"/>
    <mergeCell ref="A45:C45"/>
    <mergeCell ref="A46:C46"/>
    <mergeCell ref="A42:C42"/>
    <mergeCell ref="D42:H42"/>
    <mergeCell ref="I42:M42"/>
    <mergeCell ref="A43:C43"/>
    <mergeCell ref="G48:M48"/>
    <mergeCell ref="G49:M49"/>
    <mergeCell ref="A40:C40"/>
    <mergeCell ref="A1:M1"/>
    <mergeCell ref="A2:M2"/>
    <mergeCell ref="I3:M3"/>
    <mergeCell ref="I4:M4"/>
    <mergeCell ref="A5:M5"/>
    <mergeCell ref="K11:M11"/>
    <mergeCell ref="K12:M12"/>
    <mergeCell ref="K13:M13"/>
    <mergeCell ref="K14:M14"/>
    <mergeCell ref="A11:J11"/>
    <mergeCell ref="A12:J12"/>
    <mergeCell ref="A13:J13"/>
    <mergeCell ref="A9:C9"/>
    <mergeCell ref="D9:F9"/>
    <mergeCell ref="G9:I9"/>
    <mergeCell ref="J9:L9"/>
    <mergeCell ref="A10:C10"/>
    <mergeCell ref="D10:F10"/>
    <mergeCell ref="G10:I10"/>
    <mergeCell ref="J10:L10"/>
    <mergeCell ref="A6:C6"/>
    <mergeCell ref="D6:F6"/>
    <mergeCell ref="G6:I6"/>
    <mergeCell ref="J6:L6"/>
    <mergeCell ref="D40:H40"/>
    <mergeCell ref="I40:M40"/>
    <mergeCell ref="A41:C41"/>
    <mergeCell ref="D41:H41"/>
    <mergeCell ref="I41:M41"/>
    <mergeCell ref="A38:C38"/>
    <mergeCell ref="D38:H38"/>
    <mergeCell ref="I38:M38"/>
    <mergeCell ref="A39:C39"/>
    <mergeCell ref="D39:H39"/>
    <mergeCell ref="I39:M39"/>
    <mergeCell ref="A36:C36"/>
    <mergeCell ref="D36:H36"/>
    <mergeCell ref="I36:M36"/>
    <mergeCell ref="A37:C37"/>
    <mergeCell ref="D37:H37"/>
    <mergeCell ref="I37:M37"/>
    <mergeCell ref="A34:C34"/>
    <mergeCell ref="D34:H34"/>
    <mergeCell ref="I34:M34"/>
    <mergeCell ref="A35:C35"/>
    <mergeCell ref="D35:H35"/>
    <mergeCell ref="I35:M35"/>
    <mergeCell ref="A32:C32"/>
    <mergeCell ref="D32:H32"/>
    <mergeCell ref="I32:M32"/>
    <mergeCell ref="A33:C33"/>
    <mergeCell ref="D33:H33"/>
    <mergeCell ref="I33:M33"/>
    <mergeCell ref="A27:C27"/>
    <mergeCell ref="D27:H27"/>
    <mergeCell ref="I27:M27"/>
    <mergeCell ref="A28:C28"/>
    <mergeCell ref="A30:C31"/>
    <mergeCell ref="D30:M30"/>
    <mergeCell ref="D31:H31"/>
    <mergeCell ref="I31:M31"/>
    <mergeCell ref="A25:C25"/>
    <mergeCell ref="D25:H25"/>
    <mergeCell ref="I25:M25"/>
    <mergeCell ref="A26:C26"/>
    <mergeCell ref="D26:H26"/>
    <mergeCell ref="I26:M26"/>
    <mergeCell ref="A23:C23"/>
    <mergeCell ref="D23:H23"/>
    <mergeCell ref="I23:M23"/>
    <mergeCell ref="A24:C24"/>
    <mergeCell ref="D24:H24"/>
    <mergeCell ref="I24:M24"/>
    <mergeCell ref="A21:C21"/>
    <mergeCell ref="D21:H21"/>
    <mergeCell ref="I21:M21"/>
    <mergeCell ref="A22:C22"/>
    <mergeCell ref="D22:H22"/>
    <mergeCell ref="I22:M22"/>
    <mergeCell ref="A19:C19"/>
    <mergeCell ref="D19:H19"/>
    <mergeCell ref="I19:M19"/>
    <mergeCell ref="A20:C20"/>
    <mergeCell ref="D20:H20"/>
    <mergeCell ref="I20:M20"/>
    <mergeCell ref="A17:C17"/>
    <mergeCell ref="D17:H17"/>
    <mergeCell ref="I17:M17"/>
    <mergeCell ref="A18:C18"/>
    <mergeCell ref="D18:H18"/>
    <mergeCell ref="I18:M18"/>
    <mergeCell ref="A14:J14"/>
    <mergeCell ref="A15:C16"/>
    <mergeCell ref="D15:M15"/>
    <mergeCell ref="D16:H16"/>
    <mergeCell ref="I16:M16"/>
    <mergeCell ref="A3:G3"/>
    <mergeCell ref="Q3:W3"/>
    <mergeCell ref="A4:G4"/>
    <mergeCell ref="Q4:W4"/>
    <mergeCell ref="A7:C7"/>
    <mergeCell ref="D7:F7"/>
    <mergeCell ref="G7:I7"/>
    <mergeCell ref="J7:L7"/>
    <mergeCell ref="A8:C8"/>
    <mergeCell ref="D8:F8"/>
    <mergeCell ref="G8:I8"/>
    <mergeCell ref="J8:L8"/>
    <mergeCell ref="AA42:AE42"/>
    <mergeCell ref="AA41:AE41"/>
    <mergeCell ref="AA17:AE17"/>
    <mergeCell ref="AA18:AE18"/>
    <mergeCell ref="AA19:AE19"/>
    <mergeCell ref="AA20:AE20"/>
    <mergeCell ref="AA21:AE21"/>
    <mergeCell ref="AA22:AE22"/>
    <mergeCell ref="AA23:AE23"/>
    <mergeCell ref="AA24:AE24"/>
    <mergeCell ref="AA25:AE25"/>
    <mergeCell ref="AA26:AE26"/>
    <mergeCell ref="AA27:AE27"/>
    <mergeCell ref="AA32:AE32"/>
    <mergeCell ref="AA33:AE33"/>
    <mergeCell ref="AA34:AE34"/>
    <mergeCell ref="AA35:AE35"/>
    <mergeCell ref="AA36:AE36"/>
    <mergeCell ref="AA37:AE37"/>
    <mergeCell ref="AA38:AE38"/>
    <mergeCell ref="AA39:AE39"/>
    <mergeCell ref="AA40:AE40"/>
  </mergeCells>
  <conditionalFormatting sqref="D46">
    <cfRule type="expression" dxfId="287" priority="4">
      <formula>ABS($D$46)&gt;--MID($J$7,2,5)</formula>
    </cfRule>
  </conditionalFormatting>
  <conditionalFormatting sqref="D47">
    <cfRule type="expression" dxfId="286" priority="3">
      <formula>ABS($D$47)&gt;--MID($J$8,2,5)</formula>
    </cfRule>
  </conditionalFormatting>
  <conditionalFormatting sqref="I46">
    <cfRule type="cellIs" dxfId="285" priority="2" operator="greaterThan">
      <formula>$M$7</formula>
    </cfRule>
  </conditionalFormatting>
  <conditionalFormatting sqref="I47">
    <cfRule type="cellIs" dxfId="284" priority="1" operator="greaterThan">
      <formula>$M$8</formula>
    </cfRule>
  </conditionalFormatting>
  <pageMargins left="0.7" right="0.7" top="0.75" bottom="0.7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>
  <sheetPr codeName="Лист6">
    <tabColor rgb="FF00B0F0"/>
  </sheetPr>
  <dimension ref="A1:AE50"/>
  <sheetViews>
    <sheetView zoomScale="90" zoomScaleNormal="90" workbookViewId="0">
      <selection activeCell="D32" sqref="D32:H41"/>
    </sheetView>
  </sheetViews>
  <sheetFormatPr defaultRowHeight="15"/>
  <cols>
    <col min="1" max="1" width="6.7109375" customWidth="1"/>
    <col min="2" max="2" width="6.5703125" customWidth="1"/>
    <col min="3" max="3" width="5.5703125" customWidth="1"/>
    <col min="4" max="4" width="7" customWidth="1"/>
    <col min="5" max="7" width="3.7109375" customWidth="1"/>
    <col min="8" max="8" width="11.7109375" customWidth="1"/>
    <col min="9" max="9" width="2.7109375" customWidth="1"/>
    <col min="10" max="10" width="6.7109375" customWidth="1"/>
    <col min="11" max="12" width="3.7109375" customWidth="1"/>
    <col min="13" max="13" width="14.7109375" customWidth="1"/>
    <col min="14" max="14" width="5.7109375" customWidth="1"/>
    <col min="15" max="16" width="3.7109375" hidden="1" customWidth="1"/>
    <col min="17" max="17" width="0.28515625" customWidth="1"/>
    <col min="18" max="21" width="3.7109375" hidden="1" customWidth="1"/>
    <col min="22" max="22" width="2" hidden="1" customWidth="1"/>
    <col min="23" max="23" width="0" hidden="1" customWidth="1"/>
    <col min="27" max="27" width="9.28515625" hidden="1" customWidth="1"/>
    <col min="28" max="31" width="9.140625" hidden="1" customWidth="1"/>
  </cols>
  <sheetData>
    <row r="1" spans="1:24">
      <c r="A1" s="67" t="s">
        <v>32</v>
      </c>
      <c r="B1" s="67"/>
      <c r="C1" s="67"/>
      <c r="D1" s="67"/>
      <c r="E1" s="67"/>
      <c r="F1" s="67"/>
      <c r="G1" s="67"/>
      <c r="H1" s="67"/>
      <c r="I1" s="67"/>
      <c r="J1" s="67"/>
      <c r="K1" s="67"/>
      <c r="L1" s="67"/>
      <c r="M1" s="67"/>
      <c r="N1" s="40"/>
      <c r="O1" s="40"/>
      <c r="P1" s="40"/>
      <c r="Q1" s="40"/>
      <c r="R1" s="40"/>
      <c r="S1" s="40"/>
      <c r="T1" s="40"/>
      <c r="U1" s="40"/>
      <c r="V1" s="40"/>
      <c r="W1" s="28"/>
    </row>
    <row r="2" spans="1:24">
      <c r="A2" s="71" t="s">
        <v>33</v>
      </c>
      <c r="B2" s="71"/>
      <c r="C2" s="71"/>
      <c r="D2" s="71"/>
      <c r="E2" s="71"/>
      <c r="F2" s="71"/>
      <c r="G2" s="71"/>
      <c r="H2" s="71"/>
      <c r="I2" s="71"/>
      <c r="J2" s="71"/>
      <c r="K2" s="71"/>
      <c r="L2" s="71"/>
      <c r="M2" s="71"/>
      <c r="N2" s="7"/>
      <c r="O2" s="7"/>
      <c r="P2" s="7"/>
      <c r="Q2" s="7"/>
      <c r="R2" s="7"/>
      <c r="S2" s="7"/>
      <c r="T2" s="7"/>
      <c r="U2" s="7"/>
      <c r="V2" s="7"/>
      <c r="W2" s="7"/>
    </row>
    <row r="3" spans="1:24" ht="15.75">
      <c r="A3" s="68" t="s">
        <v>26</v>
      </c>
      <c r="B3" s="68"/>
      <c r="C3" s="68"/>
      <c r="D3" s="68"/>
      <c r="E3" s="68"/>
      <c r="F3" s="68"/>
      <c r="G3" s="68"/>
      <c r="H3" s="56"/>
      <c r="I3" s="72" t="s">
        <v>31</v>
      </c>
      <c r="J3" s="72"/>
      <c r="K3" s="72"/>
      <c r="L3" s="72"/>
      <c r="M3" s="72"/>
      <c r="N3" s="16"/>
      <c r="O3" s="23"/>
      <c r="P3" s="25"/>
      <c r="Q3" s="69"/>
      <c r="R3" s="69"/>
      <c r="S3" s="69"/>
      <c r="T3" s="69"/>
      <c r="U3" s="69"/>
      <c r="V3" s="69"/>
      <c r="W3" s="69"/>
    </row>
    <row r="4" spans="1:24">
      <c r="A4" s="70" t="s">
        <v>0</v>
      </c>
      <c r="B4" s="70"/>
      <c r="C4" s="70"/>
      <c r="D4" s="70"/>
      <c r="E4" s="70"/>
      <c r="F4" s="70"/>
      <c r="G4" s="70"/>
      <c r="H4" s="56"/>
      <c r="I4" s="70" t="s">
        <v>1</v>
      </c>
      <c r="J4" s="70"/>
      <c r="K4" s="70"/>
      <c r="L4" s="70"/>
      <c r="M4" s="70"/>
      <c r="N4" s="46"/>
      <c r="O4" s="42"/>
      <c r="P4" s="25"/>
      <c r="Q4" s="69"/>
      <c r="R4" s="69"/>
      <c r="S4" s="69"/>
      <c r="T4" s="69"/>
      <c r="U4" s="69"/>
      <c r="V4" s="69"/>
      <c r="W4" s="69"/>
    </row>
    <row r="5" spans="1:24">
      <c r="A5" s="73" t="s">
        <v>2</v>
      </c>
      <c r="B5" s="73"/>
      <c r="C5" s="73"/>
      <c r="D5" s="73"/>
      <c r="E5" s="73"/>
      <c r="F5" s="73"/>
      <c r="G5" s="73"/>
      <c r="H5" s="73"/>
      <c r="I5" s="73"/>
      <c r="J5" s="73"/>
      <c r="K5" s="73"/>
      <c r="L5" s="73"/>
      <c r="M5" s="73"/>
      <c r="N5" s="14"/>
      <c r="O5" s="14"/>
      <c r="P5" s="14"/>
      <c r="Q5" s="14"/>
      <c r="R5" s="14"/>
      <c r="S5" s="14"/>
      <c r="T5" s="14"/>
      <c r="U5" s="14"/>
      <c r="V5" s="14"/>
      <c r="W5" s="14"/>
    </row>
    <row r="6" spans="1:24" ht="15" customHeight="1">
      <c r="A6" s="77" t="s">
        <v>3</v>
      </c>
      <c r="B6" s="77"/>
      <c r="C6" s="77"/>
      <c r="D6" s="77" t="s">
        <v>4</v>
      </c>
      <c r="E6" s="77"/>
      <c r="F6" s="77"/>
      <c r="G6" s="77" t="s">
        <v>5</v>
      </c>
      <c r="H6" s="77"/>
      <c r="I6" s="77"/>
      <c r="J6" s="77" t="s">
        <v>55</v>
      </c>
      <c r="K6" s="77"/>
      <c r="L6" s="78"/>
      <c r="M6" s="58" t="s">
        <v>56</v>
      </c>
      <c r="N6" s="35"/>
      <c r="O6" s="31"/>
      <c r="P6" s="32"/>
      <c r="Q6" s="28"/>
      <c r="R6" s="28"/>
      <c r="S6" s="28"/>
      <c r="T6" s="28"/>
      <c r="U6" s="28"/>
      <c r="V6" s="28"/>
      <c r="W6" s="28"/>
    </row>
    <row r="7" spans="1:24">
      <c r="A7" s="74">
        <v>1</v>
      </c>
      <c r="B7" s="74"/>
      <c r="C7" s="74"/>
      <c r="D7" s="75" t="str">
        <f>G7 &amp; " - " &amp; G8</f>
        <v>0,5 - 5</v>
      </c>
      <c r="E7" s="75"/>
      <c r="F7" s="75"/>
      <c r="G7" s="74">
        <v>0.5</v>
      </c>
      <c r="H7" s="74"/>
      <c r="I7" s="74"/>
      <c r="J7" s="74" t="s">
        <v>41</v>
      </c>
      <c r="K7" s="74"/>
      <c r="L7" s="76"/>
      <c r="M7" s="59">
        <v>7</v>
      </c>
      <c r="N7" s="36"/>
      <c r="O7" s="33"/>
      <c r="P7" s="34"/>
      <c r="Q7" s="28"/>
      <c r="R7" s="28"/>
      <c r="S7" s="28"/>
      <c r="T7" s="28"/>
      <c r="U7" s="28"/>
      <c r="V7" s="28"/>
      <c r="W7" s="28"/>
    </row>
    <row r="8" spans="1:24">
      <c r="A8" s="74"/>
      <c r="B8" s="74"/>
      <c r="C8" s="74"/>
      <c r="D8" s="74"/>
      <c r="E8" s="74"/>
      <c r="F8" s="74"/>
      <c r="G8" s="74">
        <v>5</v>
      </c>
      <c r="H8" s="74"/>
      <c r="I8" s="74"/>
      <c r="J8" s="74" t="s">
        <v>28</v>
      </c>
      <c r="K8" s="74"/>
      <c r="L8" s="76"/>
      <c r="M8" s="59">
        <v>5</v>
      </c>
      <c r="N8" s="36"/>
      <c r="O8" s="33"/>
      <c r="P8" s="34"/>
      <c r="Q8" s="28"/>
      <c r="R8" s="28"/>
      <c r="S8" s="28"/>
      <c r="T8" s="28"/>
      <c r="U8" s="28"/>
      <c r="V8" s="28"/>
      <c r="W8" s="28"/>
    </row>
    <row r="9" spans="1:24">
      <c r="A9" s="74"/>
      <c r="B9" s="74"/>
      <c r="C9" s="74"/>
      <c r="D9" s="74"/>
      <c r="E9" s="74"/>
      <c r="F9" s="74"/>
      <c r="G9" s="74"/>
      <c r="H9" s="74"/>
      <c r="I9" s="74"/>
      <c r="J9" s="80">
        <f>--MID(J7,2,3)</f>
        <v>8</v>
      </c>
      <c r="K9" s="80"/>
      <c r="L9" s="81"/>
      <c r="M9" s="57"/>
      <c r="N9" s="16"/>
      <c r="O9" s="27"/>
      <c r="P9" s="30"/>
      <c r="Q9" s="28"/>
      <c r="R9" s="28"/>
      <c r="S9" s="28"/>
      <c r="T9" s="28"/>
      <c r="U9" s="28"/>
      <c r="V9" s="28"/>
      <c r="W9" s="28"/>
    </row>
    <row r="10" spans="1:24">
      <c r="A10" s="74"/>
      <c r="B10" s="74"/>
      <c r="C10" s="74"/>
      <c r="D10" s="74"/>
      <c r="E10" s="74"/>
      <c r="F10" s="74"/>
      <c r="G10" s="74"/>
      <c r="H10" s="74"/>
      <c r="I10" s="74"/>
      <c r="J10" s="82">
        <f>--MID(J8,2,3)</f>
        <v>5</v>
      </c>
      <c r="K10" s="82"/>
      <c r="L10" s="83"/>
      <c r="M10" s="57"/>
      <c r="N10" s="16"/>
      <c r="O10" s="52"/>
      <c r="P10" s="54"/>
      <c r="Q10" s="28"/>
      <c r="R10" s="28"/>
      <c r="S10" s="28"/>
      <c r="T10" s="28"/>
      <c r="U10" s="28"/>
      <c r="V10" s="28"/>
      <c r="W10" s="28"/>
    </row>
    <row r="11" spans="1:24">
      <c r="A11" s="79" t="s">
        <v>7</v>
      </c>
      <c r="B11" s="79"/>
      <c r="C11" s="79"/>
      <c r="D11" s="79"/>
      <c r="E11" s="79"/>
      <c r="F11" s="79"/>
      <c r="G11" s="79"/>
      <c r="H11" s="79"/>
      <c r="I11" s="79"/>
      <c r="J11" s="79"/>
      <c r="K11" s="84" t="str">
        <f>'Исход. данные'!$B$1</f>
        <v>18.10.2024г.</v>
      </c>
      <c r="L11" s="84"/>
      <c r="M11" s="84"/>
      <c r="N11" s="15"/>
      <c r="O11" s="15"/>
      <c r="P11" s="15"/>
      <c r="Q11" s="15"/>
      <c r="R11" s="15"/>
      <c r="S11" s="15"/>
      <c r="T11" s="15"/>
      <c r="U11" s="15"/>
      <c r="V11" s="15"/>
      <c r="W11" s="15"/>
      <c r="X11" s="8"/>
    </row>
    <row r="12" spans="1:24">
      <c r="A12" s="79" t="s">
        <v>8</v>
      </c>
      <c r="B12" s="79"/>
      <c r="C12" s="79"/>
      <c r="D12" s="79"/>
      <c r="E12" s="79"/>
      <c r="F12" s="79"/>
      <c r="G12" s="79"/>
      <c r="H12" s="79"/>
      <c r="I12" s="79"/>
      <c r="J12" s="79"/>
      <c r="K12" s="85" t="str">
        <f>'Исход. данные'!$B$2</f>
        <v>ВР-300S № 181024</v>
      </c>
      <c r="L12" s="85"/>
      <c r="M12" s="85"/>
      <c r="N12" s="16"/>
      <c r="O12" s="16"/>
      <c r="P12" s="16"/>
      <c r="Q12" s="16"/>
      <c r="R12" s="16"/>
      <c r="S12" s="16"/>
      <c r="T12" s="16"/>
      <c r="U12" s="16"/>
      <c r="V12" s="16"/>
      <c r="W12" s="16"/>
      <c r="X12" s="8"/>
    </row>
    <row r="13" spans="1:24">
      <c r="A13" s="79" t="s">
        <v>9</v>
      </c>
      <c r="B13" s="79"/>
      <c r="C13" s="79"/>
      <c r="D13" s="79"/>
      <c r="E13" s="79"/>
      <c r="F13" s="79"/>
      <c r="G13" s="79"/>
      <c r="H13" s="79"/>
      <c r="I13" s="79"/>
      <c r="J13" s="79"/>
      <c r="K13" s="85">
        <f>'Исход. данные'!$B$3</f>
        <v>21.2</v>
      </c>
      <c r="L13" s="85"/>
      <c r="M13" s="85"/>
      <c r="N13" s="16"/>
      <c r="O13" s="16"/>
      <c r="P13" s="16"/>
      <c r="Q13" s="16"/>
      <c r="R13" s="16"/>
      <c r="S13" s="16"/>
      <c r="T13" s="16"/>
      <c r="U13" s="16"/>
      <c r="V13" s="16"/>
      <c r="W13" s="16"/>
      <c r="X13" s="8"/>
    </row>
    <row r="14" spans="1:24">
      <c r="A14" s="79" t="s">
        <v>10</v>
      </c>
      <c r="B14" s="79"/>
      <c r="C14" s="79"/>
      <c r="D14" s="79"/>
      <c r="E14" s="79"/>
      <c r="F14" s="79"/>
      <c r="G14" s="79"/>
      <c r="H14" s="79"/>
      <c r="I14" s="79"/>
      <c r="J14" s="79"/>
      <c r="K14" s="85">
        <f>'Исход. данные'!$B$4</f>
        <v>60.7</v>
      </c>
      <c r="L14" s="85"/>
      <c r="M14" s="85"/>
      <c r="N14" s="16"/>
      <c r="O14" s="16"/>
      <c r="P14" s="16"/>
      <c r="Q14" s="16"/>
      <c r="R14" s="16"/>
      <c r="S14" s="16"/>
      <c r="T14" s="16"/>
      <c r="U14" s="16"/>
      <c r="V14" s="16"/>
      <c r="W14" s="16"/>
      <c r="X14" s="8"/>
    </row>
    <row r="15" spans="1:24">
      <c r="A15" s="97" t="s">
        <v>11</v>
      </c>
      <c r="B15" s="98"/>
      <c r="C15" s="99"/>
      <c r="D15" s="76" t="str">
        <f>"Объем дозирования " &amp; G7 &amp; " мкл"</f>
        <v>Объем дозирования 0,5 мкл</v>
      </c>
      <c r="E15" s="85"/>
      <c r="F15" s="85"/>
      <c r="G15" s="85"/>
      <c r="H15" s="85"/>
      <c r="I15" s="85"/>
      <c r="J15" s="85"/>
      <c r="K15" s="85"/>
      <c r="L15" s="85"/>
      <c r="M15" s="86"/>
      <c r="N15" s="47"/>
      <c r="O15" s="28"/>
      <c r="P15" s="28"/>
      <c r="Q15" s="28"/>
      <c r="R15" s="28"/>
      <c r="S15" s="28"/>
      <c r="T15" s="28"/>
      <c r="U15" s="28"/>
      <c r="V15" s="28"/>
      <c r="W15" s="28"/>
    </row>
    <row r="16" spans="1:24">
      <c r="A16" s="100"/>
      <c r="B16" s="101"/>
      <c r="C16" s="102"/>
      <c r="D16" s="76" t="s">
        <v>42</v>
      </c>
      <c r="E16" s="85"/>
      <c r="F16" s="85"/>
      <c r="G16" s="85"/>
      <c r="H16" s="86"/>
      <c r="I16" s="76" t="s">
        <v>13</v>
      </c>
      <c r="J16" s="85"/>
      <c r="K16" s="85"/>
      <c r="L16" s="85"/>
      <c r="M16" s="86"/>
      <c r="N16" s="28"/>
      <c r="O16" s="28"/>
      <c r="P16" s="28"/>
      <c r="Q16" s="28"/>
      <c r="R16" s="28"/>
      <c r="S16" s="28"/>
      <c r="T16" s="28"/>
      <c r="U16" s="28"/>
      <c r="V16" s="28"/>
      <c r="W16" s="28"/>
    </row>
    <row r="17" spans="1:31">
      <c r="A17" s="76">
        <v>1</v>
      </c>
      <c r="B17" s="85"/>
      <c r="C17" s="86"/>
      <c r="D17" s="87">
        <v>5.9999999999999995E-4</v>
      </c>
      <c r="E17" s="88"/>
      <c r="F17" s="88"/>
      <c r="G17" s="88"/>
      <c r="H17" s="89"/>
      <c r="I17" s="90">
        <f>D17*1000*'Исход. данные'!$B$6</f>
        <v>0.60186000000000006</v>
      </c>
      <c r="J17" s="91"/>
      <c r="K17" s="91"/>
      <c r="L17" s="91"/>
      <c r="M17" s="92"/>
      <c r="N17" s="28"/>
      <c r="O17" s="28"/>
      <c r="P17" s="28"/>
      <c r="Q17" s="28"/>
      <c r="R17" s="28"/>
      <c r="S17" s="28"/>
      <c r="T17" s="28"/>
      <c r="U17" s="28"/>
      <c r="V17" s="28"/>
      <c r="W17" s="28"/>
      <c r="AA17" s="65">
        <f ca="1">ROUND(NORMINV(RAND(), $AA$27, $AA$27*$M$7/100*0.8)/(1000*'Исход. данные'!$B$6), 4)</f>
        <v>5.0000000000000001E-4</v>
      </c>
      <c r="AB17" s="65"/>
      <c r="AC17" s="65"/>
      <c r="AD17" s="65"/>
      <c r="AE17" s="65"/>
    </row>
    <row r="18" spans="1:31">
      <c r="A18" s="76">
        <v>2</v>
      </c>
      <c r="B18" s="85"/>
      <c r="C18" s="86"/>
      <c r="D18" s="87">
        <v>5.0000000000000001E-4</v>
      </c>
      <c r="E18" s="88"/>
      <c r="F18" s="88"/>
      <c r="G18" s="88"/>
      <c r="H18" s="89"/>
      <c r="I18" s="90">
        <f>D18*1000*'Исход. данные'!$B$6</f>
        <v>0.50155000000000005</v>
      </c>
      <c r="J18" s="95"/>
      <c r="K18" s="95"/>
      <c r="L18" s="95"/>
      <c r="M18" s="96"/>
      <c r="N18" s="28"/>
      <c r="O18" s="28"/>
      <c r="P18" s="28"/>
      <c r="Q18" s="28"/>
      <c r="R18" s="28"/>
      <c r="S18" s="28"/>
      <c r="T18" s="28"/>
      <c r="U18" s="28"/>
      <c r="V18" s="28"/>
      <c r="W18" s="28"/>
      <c r="AA18" s="65">
        <f ca="1">ROUND(NORMINV(RAND(), $AA$27, $AA$27*$M$7/100*0.8)/(1000*'Исход. данные'!$B$6), 4)</f>
        <v>5.0000000000000001E-4</v>
      </c>
      <c r="AB18" s="65"/>
      <c r="AC18" s="65"/>
      <c r="AD18" s="65"/>
      <c r="AE18" s="65"/>
    </row>
    <row r="19" spans="1:31">
      <c r="A19" s="76">
        <v>3</v>
      </c>
      <c r="B19" s="85"/>
      <c r="C19" s="86"/>
      <c r="D19" s="87">
        <v>5.0000000000000001E-4</v>
      </c>
      <c r="E19" s="88"/>
      <c r="F19" s="88"/>
      <c r="G19" s="88"/>
      <c r="H19" s="89"/>
      <c r="I19" s="90">
        <f>D19*1000*'Исход. данные'!$B$6</f>
        <v>0.50155000000000005</v>
      </c>
      <c r="J19" s="95"/>
      <c r="K19" s="95"/>
      <c r="L19" s="95"/>
      <c r="M19" s="96"/>
      <c r="N19" s="28"/>
      <c r="O19" s="28"/>
      <c r="P19" s="28"/>
      <c r="Q19" s="28"/>
      <c r="R19" s="28"/>
      <c r="S19" s="28"/>
      <c r="T19" s="28"/>
      <c r="U19" s="28"/>
      <c r="V19" s="28"/>
      <c r="W19" s="28"/>
      <c r="AA19" s="65">
        <f ca="1">ROUND(NORMINV(RAND(), $AA$27, $AA$27*$M$7/100*0.8)/(1000*'Исход. данные'!$B$6), 4)</f>
        <v>5.0000000000000001E-4</v>
      </c>
      <c r="AB19" s="65"/>
      <c r="AC19" s="65"/>
      <c r="AD19" s="65"/>
      <c r="AE19" s="65"/>
    </row>
    <row r="20" spans="1:31">
      <c r="A20" s="76">
        <v>4</v>
      </c>
      <c r="B20" s="85"/>
      <c r="C20" s="86"/>
      <c r="D20" s="87">
        <v>5.0000000000000001E-4</v>
      </c>
      <c r="E20" s="88"/>
      <c r="F20" s="88"/>
      <c r="G20" s="88"/>
      <c r="H20" s="89"/>
      <c r="I20" s="90">
        <f>D20*1000*'Исход. данные'!$B$6</f>
        <v>0.50155000000000005</v>
      </c>
      <c r="J20" s="95"/>
      <c r="K20" s="95"/>
      <c r="L20" s="95"/>
      <c r="M20" s="96"/>
      <c r="N20" s="28"/>
      <c r="O20" s="28"/>
      <c r="P20" s="28"/>
      <c r="Q20" s="28"/>
      <c r="R20" s="28"/>
      <c r="S20" s="28"/>
      <c r="T20" s="28"/>
      <c r="U20" s="28"/>
      <c r="V20" s="28"/>
      <c r="W20" s="28"/>
      <c r="AA20" s="65">
        <f ca="1">ROUND(NORMINV(RAND(), $AA$27, $AA$27*$M$7/100*0.8)/(1000*'Исход. данные'!$B$6), 4)</f>
        <v>5.0000000000000001E-4</v>
      </c>
      <c r="AB20" s="65"/>
      <c r="AC20" s="65"/>
      <c r="AD20" s="65"/>
      <c r="AE20" s="65"/>
    </row>
    <row r="21" spans="1:31">
      <c r="A21" s="76">
        <v>5</v>
      </c>
      <c r="B21" s="85"/>
      <c r="C21" s="86"/>
      <c r="D21" s="87">
        <v>5.0000000000000001E-4</v>
      </c>
      <c r="E21" s="88"/>
      <c r="F21" s="88"/>
      <c r="G21" s="88"/>
      <c r="H21" s="89"/>
      <c r="I21" s="90">
        <f>D21*1000*'Исход. данные'!$B$6</f>
        <v>0.50155000000000005</v>
      </c>
      <c r="J21" s="95"/>
      <c r="K21" s="95"/>
      <c r="L21" s="95"/>
      <c r="M21" s="96"/>
      <c r="N21" s="28"/>
      <c r="O21" s="28"/>
      <c r="P21" s="28"/>
      <c r="Q21" s="28"/>
      <c r="R21" s="28"/>
      <c r="S21" s="28"/>
      <c r="T21" s="28"/>
      <c r="U21" s="28"/>
      <c r="V21" s="28"/>
      <c r="W21" s="28"/>
      <c r="AA21" s="65">
        <f ca="1">ROUND(NORMINV(RAND(), $AA$27, $AA$27*$M$7/100*0.8)/(1000*'Исход. данные'!$B$6), 4)</f>
        <v>5.0000000000000001E-4</v>
      </c>
      <c r="AB21" s="65"/>
      <c r="AC21" s="65"/>
      <c r="AD21" s="65"/>
      <c r="AE21" s="65"/>
    </row>
    <row r="22" spans="1:31">
      <c r="A22" s="76">
        <v>6</v>
      </c>
      <c r="B22" s="85"/>
      <c r="C22" s="86"/>
      <c r="D22" s="87">
        <v>5.0000000000000001E-4</v>
      </c>
      <c r="E22" s="88"/>
      <c r="F22" s="88"/>
      <c r="G22" s="88"/>
      <c r="H22" s="89"/>
      <c r="I22" s="90">
        <f>D22*1000*'Исход. данные'!$B$6</f>
        <v>0.50155000000000005</v>
      </c>
      <c r="J22" s="95"/>
      <c r="K22" s="95"/>
      <c r="L22" s="95"/>
      <c r="M22" s="96"/>
      <c r="N22" s="28"/>
      <c r="O22" s="28"/>
      <c r="P22" s="28"/>
      <c r="Q22" s="28"/>
      <c r="R22" s="28"/>
      <c r="S22" s="28"/>
      <c r="T22" s="28"/>
      <c r="U22" s="28"/>
      <c r="V22" s="28"/>
      <c r="W22" s="28"/>
      <c r="AA22" s="65">
        <f ca="1">ROUND(NORMINV(RAND(), $AA$27, $AA$27*$M$7/100*0.8)/(1000*'Исход. данные'!$B$6), 4)</f>
        <v>5.0000000000000001E-4</v>
      </c>
      <c r="AB22" s="65"/>
      <c r="AC22" s="65"/>
      <c r="AD22" s="65"/>
      <c r="AE22" s="65"/>
    </row>
    <row r="23" spans="1:31">
      <c r="A23" s="76">
        <v>7</v>
      </c>
      <c r="B23" s="85"/>
      <c r="C23" s="86"/>
      <c r="D23" s="87">
        <v>5.0000000000000001E-4</v>
      </c>
      <c r="E23" s="88"/>
      <c r="F23" s="88"/>
      <c r="G23" s="88"/>
      <c r="H23" s="89"/>
      <c r="I23" s="90">
        <f>D23*1000*'Исход. данные'!$B$6</f>
        <v>0.50155000000000005</v>
      </c>
      <c r="J23" s="95"/>
      <c r="K23" s="95"/>
      <c r="L23" s="95"/>
      <c r="M23" s="96"/>
      <c r="N23" s="28"/>
      <c r="O23" s="28"/>
      <c r="P23" s="28"/>
      <c r="Q23" s="28"/>
      <c r="R23" s="28"/>
      <c r="S23" s="28"/>
      <c r="T23" s="28"/>
      <c r="U23" s="28"/>
      <c r="V23" s="28"/>
      <c r="W23" s="28"/>
      <c r="AA23" s="65">
        <f ca="1">ROUND(NORMINV(RAND(), $AA$27, $AA$27*$M$7/100*0.8)/(1000*'Исход. данные'!$B$6), 4)</f>
        <v>5.0000000000000001E-4</v>
      </c>
      <c r="AB23" s="65"/>
      <c r="AC23" s="65"/>
      <c r="AD23" s="65"/>
      <c r="AE23" s="65"/>
    </row>
    <row r="24" spans="1:31">
      <c r="A24" s="76">
        <v>8</v>
      </c>
      <c r="B24" s="85"/>
      <c r="C24" s="86"/>
      <c r="D24" s="87">
        <v>5.0000000000000001E-4</v>
      </c>
      <c r="E24" s="88"/>
      <c r="F24" s="88"/>
      <c r="G24" s="88"/>
      <c r="H24" s="89"/>
      <c r="I24" s="90">
        <f>D24*1000*'Исход. данные'!$B$6</f>
        <v>0.50155000000000005</v>
      </c>
      <c r="J24" s="95"/>
      <c r="K24" s="95"/>
      <c r="L24" s="95"/>
      <c r="M24" s="96"/>
      <c r="N24" s="28"/>
      <c r="O24" s="28"/>
      <c r="P24" s="28"/>
      <c r="Q24" s="28"/>
      <c r="R24" s="28"/>
      <c r="S24" s="28"/>
      <c r="T24" s="28"/>
      <c r="U24" s="28"/>
      <c r="V24" s="28"/>
      <c r="W24" s="28"/>
      <c r="AA24" s="65">
        <f ca="1">ROUND(NORMINV(RAND(), $AA$27, $AA$27*$M$7/100*0.8)/(1000*'Исход. данные'!$B$6), 4)</f>
        <v>5.0000000000000001E-4</v>
      </c>
      <c r="AB24" s="65"/>
      <c r="AC24" s="65"/>
      <c r="AD24" s="65"/>
      <c r="AE24" s="65"/>
    </row>
    <row r="25" spans="1:31">
      <c r="A25" s="76">
        <v>9</v>
      </c>
      <c r="B25" s="85"/>
      <c r="C25" s="86"/>
      <c r="D25" s="87">
        <v>5.0000000000000001E-4</v>
      </c>
      <c r="E25" s="88"/>
      <c r="F25" s="88"/>
      <c r="G25" s="88"/>
      <c r="H25" s="89"/>
      <c r="I25" s="90">
        <f>D25*1000*'Исход. данные'!$B$6</f>
        <v>0.50155000000000005</v>
      </c>
      <c r="J25" s="95"/>
      <c r="K25" s="95"/>
      <c r="L25" s="95"/>
      <c r="M25" s="96"/>
      <c r="N25" s="28"/>
      <c r="O25" s="28"/>
      <c r="P25" s="28"/>
      <c r="Q25" s="28"/>
      <c r="R25" s="28"/>
      <c r="S25" s="28"/>
      <c r="T25" s="28"/>
      <c r="U25" s="28"/>
      <c r="V25" s="29"/>
      <c r="W25" s="28"/>
      <c r="AA25" s="65">
        <f ca="1">ROUND(NORMINV(RAND(), $AA$27, $AA$27*$M$7/100*0.8)/(1000*'Исход. данные'!$B$6), 4)</f>
        <v>5.0000000000000001E-4</v>
      </c>
      <c r="AB25" s="65"/>
      <c r="AC25" s="65"/>
      <c r="AD25" s="65"/>
      <c r="AE25" s="65"/>
    </row>
    <row r="26" spans="1:31">
      <c r="A26" s="76">
        <v>10</v>
      </c>
      <c r="B26" s="85"/>
      <c r="C26" s="86"/>
      <c r="D26" s="87">
        <v>5.0000000000000001E-4</v>
      </c>
      <c r="E26" s="88"/>
      <c r="F26" s="88"/>
      <c r="G26" s="88"/>
      <c r="H26" s="89"/>
      <c r="I26" s="90">
        <f>D26*1000*'Исход. данные'!$B$6</f>
        <v>0.50155000000000005</v>
      </c>
      <c r="J26" s="95"/>
      <c r="K26" s="95"/>
      <c r="L26" s="95"/>
      <c r="M26" s="96"/>
      <c r="N26" s="28"/>
      <c r="O26" s="28"/>
      <c r="P26" s="28"/>
      <c r="Q26" s="28"/>
      <c r="R26" s="28"/>
      <c r="S26" s="28"/>
      <c r="T26" s="28"/>
      <c r="U26" s="28"/>
      <c r="V26" s="28"/>
      <c r="W26" s="28"/>
      <c r="AA26" s="65">
        <f ca="1">ROUND(NORMINV(RAND(), $AA$27, $AA$27*$M$7/100*0.8)/(1000*'Исход. данные'!$B$6), 4)</f>
        <v>5.0000000000000001E-4</v>
      </c>
      <c r="AB26" s="65"/>
      <c r="AC26" s="65"/>
      <c r="AD26" s="65"/>
      <c r="AE26" s="65"/>
    </row>
    <row r="27" spans="1:31">
      <c r="A27" s="76" t="s">
        <v>14</v>
      </c>
      <c r="B27" s="85"/>
      <c r="C27" s="86"/>
      <c r="D27" s="87">
        <f>AVERAGE(D17:H26)</f>
        <v>5.1000000000000004E-4</v>
      </c>
      <c r="E27" s="88"/>
      <c r="F27" s="88"/>
      <c r="G27" s="88"/>
      <c r="H27" s="89"/>
      <c r="I27" s="90">
        <f>AVERAGE(I17:M26)</f>
        <v>0.51158099999999995</v>
      </c>
      <c r="J27" s="95"/>
      <c r="K27" s="95"/>
      <c r="L27" s="95"/>
      <c r="M27" s="96"/>
      <c r="N27" s="47"/>
      <c r="O27" s="28"/>
      <c r="P27" s="28"/>
      <c r="Q27" s="28"/>
      <c r="R27" s="28"/>
      <c r="S27" s="28"/>
      <c r="T27" s="28"/>
      <c r="U27" s="28"/>
      <c r="V27" s="28"/>
      <c r="W27" s="28"/>
      <c r="AA27" s="66">
        <f ca="1">G7+G7*J9/100*0.9*(RAND()-RAND())</f>
        <v>0.49565055779968115</v>
      </c>
      <c r="AB27" s="66"/>
      <c r="AC27" s="66"/>
      <c r="AD27" s="66"/>
      <c r="AE27" s="66"/>
    </row>
    <row r="28" spans="1:31">
      <c r="A28" s="76" t="s">
        <v>15</v>
      </c>
      <c r="B28" s="85"/>
      <c r="C28" s="86"/>
      <c r="D28" s="106" t="str">
        <f>'Исход. данные'!$B$5</f>
        <v>Пупкин В.В.</v>
      </c>
      <c r="E28" s="107"/>
      <c r="F28" s="107"/>
      <c r="G28" s="107"/>
      <c r="H28" s="107"/>
      <c r="I28" s="107"/>
      <c r="J28" s="107"/>
      <c r="K28" s="107"/>
      <c r="L28" s="107"/>
      <c r="M28" s="108"/>
      <c r="N28" s="16"/>
      <c r="O28" s="52"/>
      <c r="P28" s="52"/>
      <c r="Q28" s="52"/>
      <c r="R28" s="52"/>
      <c r="S28" s="52"/>
      <c r="T28" s="52"/>
      <c r="U28" s="28"/>
      <c r="V28" s="28"/>
      <c r="W28" s="28"/>
    </row>
    <row r="29" spans="1:31">
      <c r="A29" s="56"/>
      <c r="B29" s="56"/>
      <c r="C29" s="56"/>
      <c r="D29" s="85"/>
      <c r="E29" s="85"/>
      <c r="F29" s="85"/>
      <c r="G29" s="85"/>
      <c r="H29" s="85"/>
      <c r="I29" s="85"/>
      <c r="J29" s="85"/>
      <c r="K29" s="85"/>
      <c r="L29" s="85"/>
      <c r="M29" s="85"/>
      <c r="N29" s="1"/>
      <c r="O29" s="1"/>
      <c r="P29" s="1"/>
      <c r="Q29" s="1"/>
      <c r="R29" s="1"/>
      <c r="S29" s="1"/>
      <c r="T29" s="1"/>
      <c r="U29" s="1"/>
      <c r="V29" s="1"/>
      <c r="W29" s="1"/>
    </row>
    <row r="30" spans="1:31">
      <c r="A30" s="97" t="s">
        <v>11</v>
      </c>
      <c r="B30" s="98"/>
      <c r="C30" s="99"/>
      <c r="D30" s="76" t="str">
        <f>"Объем дозирования " &amp; G8 &amp; " мкл"</f>
        <v>Объем дозирования 5 мкл</v>
      </c>
      <c r="E30" s="85"/>
      <c r="F30" s="85"/>
      <c r="G30" s="85"/>
      <c r="H30" s="85"/>
      <c r="I30" s="85"/>
      <c r="J30" s="85"/>
      <c r="K30" s="85"/>
      <c r="L30" s="85"/>
      <c r="M30" s="86"/>
      <c r="V30" s="3"/>
    </row>
    <row r="31" spans="1:31">
      <c r="A31" s="100"/>
      <c r="B31" s="101"/>
      <c r="C31" s="102"/>
      <c r="D31" s="76" t="s">
        <v>42</v>
      </c>
      <c r="E31" s="85"/>
      <c r="F31" s="85"/>
      <c r="G31" s="85"/>
      <c r="H31" s="86"/>
      <c r="I31" s="76" t="s">
        <v>13</v>
      </c>
      <c r="J31" s="85"/>
      <c r="K31" s="85"/>
      <c r="L31" s="85"/>
      <c r="M31" s="86"/>
      <c r="Q31" s="3"/>
      <c r="S31" s="2"/>
    </row>
    <row r="32" spans="1:31">
      <c r="A32" s="76">
        <v>1</v>
      </c>
      <c r="B32" s="85"/>
      <c r="C32" s="86"/>
      <c r="D32" s="87">
        <v>5.1000000000000004E-3</v>
      </c>
      <c r="E32" s="88"/>
      <c r="F32" s="88"/>
      <c r="G32" s="88"/>
      <c r="H32" s="89"/>
      <c r="I32" s="90">
        <f>D32*1000*'Исход. данные'!$B$6</f>
        <v>5.1158100000000006</v>
      </c>
      <c r="J32" s="95"/>
      <c r="K32" s="95"/>
      <c r="L32" s="95"/>
      <c r="M32" s="96"/>
      <c r="Q32" s="3"/>
      <c r="AA32" s="65">
        <f ca="1">ROUND(NORMINV(RAND(), $AA$42, $AA$42*$M$8/100*0.8)/(1000*'Исход. данные'!$B$6), 4)</f>
        <v>5.1999999999999998E-3</v>
      </c>
      <c r="AB32" s="65"/>
      <c r="AC32" s="65"/>
      <c r="AD32" s="65"/>
      <c r="AE32" s="65"/>
    </row>
    <row r="33" spans="1:31">
      <c r="A33" s="76">
        <v>2</v>
      </c>
      <c r="B33" s="85"/>
      <c r="C33" s="86"/>
      <c r="D33" s="87">
        <v>5.0000000000000001E-3</v>
      </c>
      <c r="E33" s="88"/>
      <c r="F33" s="88"/>
      <c r="G33" s="88"/>
      <c r="H33" s="89"/>
      <c r="I33" s="90">
        <f>D33*1000*'Исход. данные'!$B$6</f>
        <v>5.0155000000000003</v>
      </c>
      <c r="J33" s="95"/>
      <c r="K33" s="95"/>
      <c r="L33" s="95"/>
      <c r="M33" s="96"/>
      <c r="Q33" s="3"/>
      <c r="S33" s="2"/>
      <c r="AA33" s="65">
        <f ca="1">ROUND(NORMINV(RAND(), $AA$42, $AA$42*$M$8/100*0.8)/(1000*'Исход. данные'!$B$6), 4)</f>
        <v>5.1999999999999998E-3</v>
      </c>
      <c r="AB33" s="65"/>
      <c r="AC33" s="65"/>
      <c r="AD33" s="65"/>
      <c r="AE33" s="65"/>
    </row>
    <row r="34" spans="1:31">
      <c r="A34" s="76">
        <v>3</v>
      </c>
      <c r="B34" s="85"/>
      <c r="C34" s="86"/>
      <c r="D34" s="87">
        <v>4.8999999999999998E-3</v>
      </c>
      <c r="E34" s="88"/>
      <c r="F34" s="88"/>
      <c r="G34" s="88"/>
      <c r="H34" s="89"/>
      <c r="I34" s="90">
        <f>D34*1000*'Исход. данные'!$B$6</f>
        <v>4.9151899999999999</v>
      </c>
      <c r="J34" s="95"/>
      <c r="K34" s="95"/>
      <c r="L34" s="95"/>
      <c r="M34" s="96"/>
      <c r="Q34" s="3"/>
      <c r="AA34" s="65">
        <f ca="1">ROUND(NORMINV(RAND(), $AA$42, $AA$42*$M$8/100*0.8)/(1000*'Исход. данные'!$B$6), 4)</f>
        <v>5.3E-3</v>
      </c>
      <c r="AB34" s="65"/>
      <c r="AC34" s="65"/>
      <c r="AD34" s="65"/>
      <c r="AE34" s="65"/>
    </row>
    <row r="35" spans="1:31">
      <c r="A35" s="76">
        <v>4</v>
      </c>
      <c r="B35" s="85"/>
      <c r="C35" s="86"/>
      <c r="D35" s="87">
        <v>5.0000000000000001E-3</v>
      </c>
      <c r="E35" s="88"/>
      <c r="F35" s="88"/>
      <c r="G35" s="88"/>
      <c r="H35" s="89"/>
      <c r="I35" s="90">
        <f>D35*1000*'Исход. данные'!$B$6</f>
        <v>5.0155000000000003</v>
      </c>
      <c r="J35" s="95"/>
      <c r="K35" s="95"/>
      <c r="L35" s="95"/>
      <c r="M35" s="96"/>
      <c r="Q35" s="3"/>
      <c r="AA35" s="65">
        <f ca="1">ROUND(NORMINV(RAND(), $AA$42, $AA$42*$M$8/100*0.8)/(1000*'Исход. данные'!$B$6), 4)</f>
        <v>5.3E-3</v>
      </c>
      <c r="AB35" s="65"/>
      <c r="AC35" s="65"/>
      <c r="AD35" s="65"/>
      <c r="AE35" s="65"/>
    </row>
    <row r="36" spans="1:31">
      <c r="A36" s="76">
        <v>5</v>
      </c>
      <c r="B36" s="85"/>
      <c r="C36" s="86"/>
      <c r="D36" s="87">
        <v>5.1000000000000004E-3</v>
      </c>
      <c r="E36" s="88"/>
      <c r="F36" s="88"/>
      <c r="G36" s="88"/>
      <c r="H36" s="89"/>
      <c r="I36" s="90">
        <f>D36*1000*'Исход. данные'!$B$6</f>
        <v>5.1158100000000006</v>
      </c>
      <c r="J36" s="95"/>
      <c r="K36" s="95"/>
      <c r="L36" s="95"/>
      <c r="M36" s="96"/>
      <c r="Q36" s="3"/>
      <c r="AA36" s="65">
        <f ca="1">ROUND(NORMINV(RAND(), $AA$42, $AA$42*$M$8/100*0.8)/(1000*'Исход. данные'!$B$6), 4)</f>
        <v>5.1999999999999998E-3</v>
      </c>
      <c r="AB36" s="65"/>
      <c r="AC36" s="65"/>
      <c r="AD36" s="65"/>
      <c r="AE36" s="65"/>
    </row>
    <row r="37" spans="1:31">
      <c r="A37" s="76">
        <v>6</v>
      </c>
      <c r="B37" s="85"/>
      <c r="C37" s="86"/>
      <c r="D37" s="87">
        <v>5.1999999999999998E-3</v>
      </c>
      <c r="E37" s="88"/>
      <c r="F37" s="88"/>
      <c r="G37" s="88"/>
      <c r="H37" s="89"/>
      <c r="I37" s="90">
        <f>D37*1000*'Исход. данные'!$B$6</f>
        <v>5.216120000000001</v>
      </c>
      <c r="J37" s="95"/>
      <c r="K37" s="95"/>
      <c r="L37" s="95"/>
      <c r="M37" s="96"/>
      <c r="Q37" s="3"/>
      <c r="Y37" s="26"/>
      <c r="AA37" s="65">
        <f ca="1">ROUND(NORMINV(RAND(), $AA$42, $AA$42*$M$8/100*0.8)/(1000*'Исход. данные'!$B$6), 4)</f>
        <v>5.4999999999999997E-3</v>
      </c>
      <c r="AB37" s="65"/>
      <c r="AC37" s="65"/>
      <c r="AD37" s="65"/>
      <c r="AE37" s="65"/>
    </row>
    <row r="38" spans="1:31">
      <c r="A38" s="76">
        <v>7</v>
      </c>
      <c r="B38" s="85"/>
      <c r="C38" s="86"/>
      <c r="D38" s="87">
        <v>4.7999999999999996E-3</v>
      </c>
      <c r="E38" s="88"/>
      <c r="F38" s="88"/>
      <c r="G38" s="88"/>
      <c r="H38" s="89"/>
      <c r="I38" s="90">
        <f>D38*1000*'Исход. данные'!$B$6</f>
        <v>4.8148800000000005</v>
      </c>
      <c r="J38" s="95"/>
      <c r="K38" s="95"/>
      <c r="L38" s="95"/>
      <c r="M38" s="96"/>
      <c r="Q38" s="3"/>
      <c r="AA38" s="65">
        <f ca="1">ROUND(NORMINV(RAND(), $AA$42, $AA$42*$M$8/100*0.8)/(1000*'Исход. данные'!$B$6), 4)</f>
        <v>5.0000000000000001E-3</v>
      </c>
      <c r="AB38" s="65"/>
      <c r="AC38" s="65"/>
      <c r="AD38" s="65"/>
      <c r="AE38" s="65"/>
    </row>
    <row r="39" spans="1:31">
      <c r="A39" s="76">
        <v>8</v>
      </c>
      <c r="B39" s="85"/>
      <c r="C39" s="86"/>
      <c r="D39" s="87">
        <v>4.8999999999999998E-3</v>
      </c>
      <c r="E39" s="88"/>
      <c r="F39" s="88"/>
      <c r="G39" s="88"/>
      <c r="H39" s="89"/>
      <c r="I39" s="90">
        <f>D39*1000*'Исход. данные'!$B$6</f>
        <v>4.9151899999999999</v>
      </c>
      <c r="J39" s="95"/>
      <c r="K39" s="95"/>
      <c r="L39" s="95"/>
      <c r="M39" s="96"/>
      <c r="Q39" s="3"/>
      <c r="AA39" s="65">
        <f ca="1">ROUND(NORMINV(RAND(), $AA$42, $AA$42*$M$8/100*0.8)/(1000*'Исход. данные'!$B$6), 4)</f>
        <v>5.4000000000000003E-3</v>
      </c>
      <c r="AB39" s="65"/>
      <c r="AC39" s="65"/>
      <c r="AD39" s="65"/>
      <c r="AE39" s="65"/>
    </row>
    <row r="40" spans="1:31">
      <c r="A40" s="76">
        <v>9</v>
      </c>
      <c r="B40" s="85"/>
      <c r="C40" s="86"/>
      <c r="D40" s="87">
        <v>5.1999999999999998E-3</v>
      </c>
      <c r="E40" s="88"/>
      <c r="F40" s="88"/>
      <c r="G40" s="88"/>
      <c r="H40" s="89"/>
      <c r="I40" s="90">
        <f>D40*1000*'Исход. данные'!$B$6</f>
        <v>5.216120000000001</v>
      </c>
      <c r="J40" s="95"/>
      <c r="K40" s="95"/>
      <c r="L40" s="95"/>
      <c r="M40" s="96"/>
      <c r="Q40" s="3"/>
      <c r="AA40" s="65">
        <f ca="1">ROUND(NORMINV(RAND(), $AA$42, $AA$42*$M$8/100*0.8)/(1000*'Исход. данные'!$B$6), 4)</f>
        <v>5.1999999999999998E-3</v>
      </c>
      <c r="AB40" s="65"/>
      <c r="AC40" s="65"/>
      <c r="AD40" s="65"/>
      <c r="AE40" s="65"/>
    </row>
    <row r="41" spans="1:31">
      <c r="A41" s="76">
        <v>10</v>
      </c>
      <c r="B41" s="85"/>
      <c r="C41" s="86"/>
      <c r="D41" s="87">
        <v>4.7000000000000002E-3</v>
      </c>
      <c r="E41" s="88"/>
      <c r="F41" s="88"/>
      <c r="G41" s="88"/>
      <c r="H41" s="89"/>
      <c r="I41" s="90">
        <f>D41*1000*'Исход. данные'!$B$6</f>
        <v>4.714570000000001</v>
      </c>
      <c r="J41" s="95"/>
      <c r="K41" s="95"/>
      <c r="L41" s="95"/>
      <c r="M41" s="96"/>
      <c r="Q41" s="3"/>
      <c r="AA41" s="65">
        <f ca="1">ROUND(NORMINV(RAND(), $AA$42, $AA$42*$M$8/100*0.8)/(1000*'Исход. данные'!$B$6), 4)</f>
        <v>5.1000000000000004E-3</v>
      </c>
      <c r="AB41" s="65"/>
      <c r="AC41" s="65"/>
      <c r="AD41" s="65"/>
      <c r="AE41" s="65"/>
    </row>
    <row r="42" spans="1:31">
      <c r="A42" s="76" t="s">
        <v>14</v>
      </c>
      <c r="B42" s="85"/>
      <c r="C42" s="86"/>
      <c r="D42" s="109">
        <f>AVERAGE(D32:H41)</f>
        <v>4.9900000000000005E-3</v>
      </c>
      <c r="E42" s="110"/>
      <c r="F42" s="110"/>
      <c r="G42" s="110"/>
      <c r="H42" s="110"/>
      <c r="I42" s="111">
        <f>AVERAGE(I32:M41)</f>
        <v>5.0054690000000006</v>
      </c>
      <c r="J42" s="111"/>
      <c r="K42" s="111"/>
      <c r="L42" s="111"/>
      <c r="M42" s="111"/>
      <c r="N42" s="8"/>
      <c r="O42" s="8"/>
      <c r="P42" s="8"/>
      <c r="Q42" s="8"/>
      <c r="R42" s="8"/>
      <c r="S42" s="8"/>
      <c r="T42" s="8"/>
      <c r="U42" s="8"/>
      <c r="V42" s="8"/>
      <c r="W42" s="8"/>
      <c r="X42" s="8"/>
      <c r="AA42" s="66">
        <f ca="1">G8+G8*J10/100*0.9*(RAND()-RAND())</f>
        <v>5.1697035951868919</v>
      </c>
      <c r="AB42" s="66"/>
      <c r="AC42" s="66"/>
      <c r="AD42" s="66"/>
      <c r="AE42" s="66"/>
    </row>
    <row r="43" spans="1:31">
      <c r="A43" s="74" t="s">
        <v>15</v>
      </c>
      <c r="B43" s="74"/>
      <c r="C43" s="74"/>
      <c r="D43" s="112" t="str">
        <f>'Исход. данные'!$B$5</f>
        <v>Пупкин В.В.</v>
      </c>
      <c r="E43" s="112"/>
      <c r="F43" s="112"/>
      <c r="G43" s="112"/>
      <c r="H43" s="112"/>
      <c r="I43" s="112"/>
      <c r="J43" s="112"/>
      <c r="K43" s="112"/>
      <c r="L43" s="112"/>
      <c r="M43" s="112"/>
      <c r="N43" s="16"/>
      <c r="O43" s="16"/>
      <c r="P43" s="16"/>
      <c r="Q43" s="16"/>
      <c r="R43" s="16"/>
      <c r="S43" s="16"/>
      <c r="T43" s="53"/>
      <c r="U43" s="8"/>
      <c r="V43" s="8"/>
      <c r="W43" s="8"/>
      <c r="X43" s="8"/>
    </row>
    <row r="44" spans="1:31">
      <c r="A44" s="107" t="s">
        <v>16</v>
      </c>
      <c r="B44" s="107"/>
      <c r="C44" s="107"/>
      <c r="D44" s="107"/>
      <c r="E44" s="107"/>
      <c r="F44" s="107"/>
      <c r="G44" s="107"/>
      <c r="H44" s="107"/>
      <c r="I44" s="107"/>
      <c r="J44" s="107"/>
      <c r="K44" s="107"/>
      <c r="L44" s="107"/>
      <c r="M44" s="107"/>
      <c r="N44" s="16"/>
      <c r="O44" s="16"/>
      <c r="P44" s="16"/>
      <c r="Q44" s="16"/>
      <c r="R44" s="16"/>
      <c r="S44" s="16"/>
      <c r="T44" s="16"/>
      <c r="U44" s="16"/>
      <c r="V44" s="16"/>
      <c r="W44" s="16"/>
    </row>
    <row r="45" spans="1:31" ht="15" customHeight="1">
      <c r="A45" s="124" t="s">
        <v>5</v>
      </c>
      <c r="B45" s="125"/>
      <c r="C45" s="125"/>
      <c r="D45" s="115" t="s">
        <v>55</v>
      </c>
      <c r="E45" s="116"/>
      <c r="F45" s="116"/>
      <c r="G45" s="116"/>
      <c r="H45" s="117"/>
      <c r="I45" s="113" t="s">
        <v>57</v>
      </c>
      <c r="J45" s="113"/>
      <c r="K45" s="113"/>
      <c r="L45" s="113"/>
      <c r="M45" s="113"/>
      <c r="AA45">
        <f>IF(ABS(D46)&gt;J9, 0, IF(ABS(D47)&gt;J10, 0, IF(I46&gt;M7, 0, IF(I47&gt;M8, 0, 1))))</f>
        <v>1</v>
      </c>
    </row>
    <row r="46" spans="1:31">
      <c r="A46" s="76">
        <f>G7</f>
        <v>0.5</v>
      </c>
      <c r="B46" s="85"/>
      <c r="C46" s="86"/>
      <c r="D46" s="118">
        <f>ROUND(((I27-A46)/A46*100),2)</f>
        <v>2.3199999999999998</v>
      </c>
      <c r="E46" s="119"/>
      <c r="F46" s="119"/>
      <c r="G46" s="119"/>
      <c r="H46" s="120"/>
      <c r="I46" s="114">
        <f>ROUND(STDEV(I17:I26)*100/I27,2)</f>
        <v>6.2</v>
      </c>
      <c r="J46" s="114"/>
      <c r="K46" s="114"/>
      <c r="L46" s="114"/>
      <c r="M46" s="114"/>
    </row>
    <row r="47" spans="1:31">
      <c r="A47" s="76">
        <f>G8</f>
        <v>5</v>
      </c>
      <c r="B47" s="85"/>
      <c r="C47" s="86"/>
      <c r="D47" s="118">
        <f>ROUND(((I42-A47)/A47*100),2)</f>
        <v>0.11</v>
      </c>
      <c r="E47" s="119"/>
      <c r="F47" s="119"/>
      <c r="G47" s="119"/>
      <c r="H47" s="120"/>
      <c r="I47" s="114">
        <f>ROUND(STDEV(I32:I41)*100/I42,2)</f>
        <v>3.33</v>
      </c>
      <c r="J47" s="114"/>
      <c r="K47" s="114"/>
      <c r="L47" s="114"/>
      <c r="M47" s="114"/>
      <c r="N47" s="8"/>
      <c r="Q47" s="8"/>
    </row>
    <row r="48" spans="1:31" ht="15.75">
      <c r="A48" s="121" t="s">
        <v>17</v>
      </c>
      <c r="B48" s="121"/>
      <c r="C48" s="121"/>
      <c r="D48" s="121"/>
      <c r="E48" s="121"/>
      <c r="F48" s="121"/>
      <c r="G48" s="122" t="s">
        <v>18</v>
      </c>
      <c r="H48" s="122"/>
      <c r="I48" s="122"/>
      <c r="J48" s="122"/>
      <c r="K48" s="122"/>
      <c r="L48" s="122"/>
      <c r="M48" s="122"/>
      <c r="N48" s="44"/>
      <c r="O48" s="44"/>
      <c r="P48" s="44"/>
      <c r="Q48" s="44"/>
      <c r="R48" s="44"/>
      <c r="S48" s="44"/>
      <c r="T48" s="44"/>
      <c r="U48" s="44"/>
      <c r="V48" s="44"/>
      <c r="W48" s="44"/>
      <c r="X48" s="8"/>
    </row>
    <row r="49" spans="1:24">
      <c r="A49" s="79" t="s">
        <v>15</v>
      </c>
      <c r="B49" s="79"/>
      <c r="C49" s="79"/>
      <c r="D49" s="79"/>
      <c r="E49" s="79"/>
      <c r="F49" s="79"/>
      <c r="G49" s="107" t="str">
        <f>'Исход. данные'!$B$5</f>
        <v>Пупкин В.В.</v>
      </c>
      <c r="H49" s="107"/>
      <c r="I49" s="107"/>
      <c r="J49" s="107"/>
      <c r="K49" s="107"/>
      <c r="L49" s="107"/>
      <c r="M49" s="107"/>
      <c r="N49" s="16"/>
      <c r="O49" s="16"/>
      <c r="P49" s="16"/>
      <c r="Q49" s="16"/>
      <c r="R49" s="16"/>
      <c r="S49" s="16"/>
      <c r="T49" s="16"/>
      <c r="U49" s="16"/>
      <c r="V49" s="16"/>
      <c r="W49" s="16"/>
      <c r="X49" s="16"/>
    </row>
    <row r="50" spans="1:24">
      <c r="A50" s="56"/>
      <c r="B50" s="56"/>
      <c r="C50" s="56"/>
      <c r="D50" s="56"/>
      <c r="E50" s="56"/>
      <c r="F50" s="56"/>
      <c r="G50" s="128" t="s">
        <v>58</v>
      </c>
      <c r="H50" s="128"/>
      <c r="I50" s="128"/>
      <c r="J50" s="128"/>
      <c r="K50" s="128"/>
      <c r="L50" s="128"/>
      <c r="M50" s="128"/>
      <c r="N50" s="48"/>
      <c r="O50" s="48"/>
      <c r="P50" s="48"/>
      <c r="Q50" s="24"/>
      <c r="R50" s="24"/>
      <c r="S50" s="24"/>
      <c r="T50" s="24"/>
      <c r="U50" s="24"/>
      <c r="V50" s="24"/>
      <c r="W50" s="24"/>
      <c r="X50" s="8"/>
    </row>
  </sheetData>
  <mergeCells count="154">
    <mergeCell ref="G50:M50"/>
    <mergeCell ref="D28:M28"/>
    <mergeCell ref="D43:M43"/>
    <mergeCell ref="D29:H29"/>
    <mergeCell ref="I29:M29"/>
    <mergeCell ref="I45:M45"/>
    <mergeCell ref="I46:M46"/>
    <mergeCell ref="I47:M47"/>
    <mergeCell ref="D45:H45"/>
    <mergeCell ref="D46:H46"/>
    <mergeCell ref="D47:H47"/>
    <mergeCell ref="A44:M44"/>
    <mergeCell ref="A47:C47"/>
    <mergeCell ref="A48:F48"/>
    <mergeCell ref="A49:F49"/>
    <mergeCell ref="A45:C45"/>
    <mergeCell ref="A46:C46"/>
    <mergeCell ref="A42:C42"/>
    <mergeCell ref="D42:H42"/>
    <mergeCell ref="I42:M42"/>
    <mergeCell ref="A43:C43"/>
    <mergeCell ref="G48:M48"/>
    <mergeCell ref="G49:M49"/>
    <mergeCell ref="A40:C40"/>
    <mergeCell ref="A1:M1"/>
    <mergeCell ref="I3:M3"/>
    <mergeCell ref="I4:M4"/>
    <mergeCell ref="A5:M5"/>
    <mergeCell ref="K11:M11"/>
    <mergeCell ref="K12:M12"/>
    <mergeCell ref="K13:M13"/>
    <mergeCell ref="K14:M14"/>
    <mergeCell ref="A2:M2"/>
    <mergeCell ref="A12:J12"/>
    <mergeCell ref="A13:J13"/>
    <mergeCell ref="A9:C9"/>
    <mergeCell ref="D9:F9"/>
    <mergeCell ref="G9:I9"/>
    <mergeCell ref="J9:L9"/>
    <mergeCell ref="A10:C10"/>
    <mergeCell ref="D10:F10"/>
    <mergeCell ref="G10:I10"/>
    <mergeCell ref="J10:L10"/>
    <mergeCell ref="A6:C6"/>
    <mergeCell ref="D6:F6"/>
    <mergeCell ref="G6:I6"/>
    <mergeCell ref="J6:L6"/>
    <mergeCell ref="A3:G3"/>
    <mergeCell ref="D40:H40"/>
    <mergeCell ref="I40:M40"/>
    <mergeCell ref="A41:C41"/>
    <mergeCell ref="D41:H41"/>
    <mergeCell ref="I41:M41"/>
    <mergeCell ref="A38:C38"/>
    <mergeCell ref="D38:H38"/>
    <mergeCell ref="I38:M38"/>
    <mergeCell ref="A39:C39"/>
    <mergeCell ref="D39:H39"/>
    <mergeCell ref="I39:M39"/>
    <mergeCell ref="A36:C36"/>
    <mergeCell ref="D36:H36"/>
    <mergeCell ref="I36:M36"/>
    <mergeCell ref="A37:C37"/>
    <mergeCell ref="D37:H37"/>
    <mergeCell ref="I37:M37"/>
    <mergeCell ref="A34:C34"/>
    <mergeCell ref="D34:H34"/>
    <mergeCell ref="I34:M34"/>
    <mergeCell ref="A35:C35"/>
    <mergeCell ref="D35:H35"/>
    <mergeCell ref="I35:M35"/>
    <mergeCell ref="A32:C32"/>
    <mergeCell ref="D32:H32"/>
    <mergeCell ref="I32:M32"/>
    <mergeCell ref="A33:C33"/>
    <mergeCell ref="D33:H33"/>
    <mergeCell ref="I33:M33"/>
    <mergeCell ref="A27:C27"/>
    <mergeCell ref="D27:H27"/>
    <mergeCell ref="I27:M27"/>
    <mergeCell ref="A28:C28"/>
    <mergeCell ref="A30:C31"/>
    <mergeCell ref="D30:M30"/>
    <mergeCell ref="D31:H31"/>
    <mergeCell ref="I31:M31"/>
    <mergeCell ref="A26:C26"/>
    <mergeCell ref="D26:H26"/>
    <mergeCell ref="I26:M26"/>
    <mergeCell ref="A23:C23"/>
    <mergeCell ref="D23:H23"/>
    <mergeCell ref="I23:M23"/>
    <mergeCell ref="A24:C24"/>
    <mergeCell ref="D24:H24"/>
    <mergeCell ref="I24:M24"/>
    <mergeCell ref="D22:H22"/>
    <mergeCell ref="I22:M22"/>
    <mergeCell ref="A19:C19"/>
    <mergeCell ref="D19:H19"/>
    <mergeCell ref="I19:M19"/>
    <mergeCell ref="A20:C20"/>
    <mergeCell ref="D20:H20"/>
    <mergeCell ref="I20:M20"/>
    <mergeCell ref="A25:C25"/>
    <mergeCell ref="D25:H25"/>
    <mergeCell ref="I25:M25"/>
    <mergeCell ref="Q3:W3"/>
    <mergeCell ref="A4:G4"/>
    <mergeCell ref="Q4:W4"/>
    <mergeCell ref="A7:C7"/>
    <mergeCell ref="D7:F7"/>
    <mergeCell ref="G7:I7"/>
    <mergeCell ref="J7:L7"/>
    <mergeCell ref="A8:C8"/>
    <mergeCell ref="D8:F8"/>
    <mergeCell ref="G8:I8"/>
    <mergeCell ref="J8:L8"/>
    <mergeCell ref="A11:J11"/>
    <mergeCell ref="AA32:AE32"/>
    <mergeCell ref="AA33:AE33"/>
    <mergeCell ref="AA34:AE34"/>
    <mergeCell ref="AA35:AE35"/>
    <mergeCell ref="AA36:AE36"/>
    <mergeCell ref="AA37:AE37"/>
    <mergeCell ref="AA38:AE38"/>
    <mergeCell ref="AA39:AE39"/>
    <mergeCell ref="A17:C17"/>
    <mergeCell ref="D17:H17"/>
    <mergeCell ref="I17:M17"/>
    <mergeCell ref="A18:C18"/>
    <mergeCell ref="D18:H18"/>
    <mergeCell ref="I18:M18"/>
    <mergeCell ref="A14:J14"/>
    <mergeCell ref="A15:C16"/>
    <mergeCell ref="D15:M15"/>
    <mergeCell ref="D16:H16"/>
    <mergeCell ref="I16:M16"/>
    <mergeCell ref="A21:C21"/>
    <mergeCell ref="D21:H21"/>
    <mergeCell ref="I21:M21"/>
    <mergeCell ref="A22:C22"/>
    <mergeCell ref="AA42:AE42"/>
    <mergeCell ref="AA40:AE40"/>
    <mergeCell ref="AA41:AE41"/>
    <mergeCell ref="AA17:AE17"/>
    <mergeCell ref="AA18:AE18"/>
    <mergeCell ref="AA19:AE19"/>
    <mergeCell ref="AA20:AE20"/>
    <mergeCell ref="AA21:AE21"/>
    <mergeCell ref="AA22:AE22"/>
    <mergeCell ref="AA23:AE23"/>
    <mergeCell ref="AA24:AE24"/>
    <mergeCell ref="AA25:AE25"/>
    <mergeCell ref="AA26:AE26"/>
    <mergeCell ref="AA27:AE27"/>
  </mergeCells>
  <conditionalFormatting sqref="D46">
    <cfRule type="expression" dxfId="283" priority="4">
      <formula>ABS($D$46)&gt;--MID($J$7,2,5)</formula>
    </cfRule>
  </conditionalFormatting>
  <conditionalFormatting sqref="D47">
    <cfRule type="expression" dxfId="282" priority="3">
      <formula>ABS($D$47)&gt;--MID($J$8,2,5)</formula>
    </cfRule>
  </conditionalFormatting>
  <conditionalFormatting sqref="I46">
    <cfRule type="cellIs" dxfId="281" priority="2" operator="greaterThan">
      <formula>$M$7</formula>
    </cfRule>
  </conditionalFormatting>
  <conditionalFormatting sqref="I47">
    <cfRule type="cellIs" dxfId="280" priority="1" operator="greaterThan">
      <formula>$M$8</formula>
    </cfRule>
  </conditionalFormatting>
  <pageMargins left="0.7" right="0.7" top="0.75" bottom="0.75" header="0.3" footer="0.3"/>
  <pageSetup paperSize="9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>
  <sheetPr codeName="Лист8">
    <tabColor rgb="FF00B0F0"/>
  </sheetPr>
  <dimension ref="A1:AE50"/>
  <sheetViews>
    <sheetView zoomScale="90" zoomScaleNormal="90" workbookViewId="0">
      <selection activeCell="D32" sqref="D32:H41"/>
    </sheetView>
  </sheetViews>
  <sheetFormatPr defaultRowHeight="15"/>
  <cols>
    <col min="1" max="1" width="6.7109375" customWidth="1"/>
    <col min="2" max="2" width="6.5703125" customWidth="1"/>
    <col min="3" max="3" width="5.5703125" customWidth="1"/>
    <col min="4" max="4" width="7" customWidth="1"/>
    <col min="5" max="7" width="3.7109375" customWidth="1"/>
    <col min="8" max="8" width="11.7109375" customWidth="1"/>
    <col min="9" max="9" width="2.7109375" customWidth="1"/>
    <col min="10" max="10" width="6.7109375" customWidth="1"/>
    <col min="11" max="12" width="3.7109375" customWidth="1"/>
    <col min="13" max="13" width="14.7109375" customWidth="1"/>
    <col min="14" max="14" width="5.7109375" customWidth="1"/>
    <col min="15" max="16" width="3.7109375" hidden="1" customWidth="1"/>
    <col min="17" max="17" width="0.42578125" customWidth="1"/>
    <col min="18" max="21" width="3.7109375" hidden="1" customWidth="1"/>
    <col min="22" max="22" width="2" hidden="1" customWidth="1"/>
    <col min="23" max="23" width="0" hidden="1" customWidth="1"/>
    <col min="27" max="27" width="9.28515625" hidden="1" customWidth="1"/>
    <col min="28" max="31" width="9.140625" hidden="1" customWidth="1"/>
  </cols>
  <sheetData>
    <row r="1" spans="1:24">
      <c r="A1" s="67" t="s">
        <v>43</v>
      </c>
      <c r="B1" s="67"/>
      <c r="C1" s="67"/>
      <c r="D1" s="67"/>
      <c r="E1" s="67"/>
      <c r="F1" s="67"/>
      <c r="G1" s="67"/>
      <c r="H1" s="67"/>
      <c r="I1" s="67"/>
      <c r="J1" s="67"/>
      <c r="K1" s="67"/>
      <c r="L1" s="67"/>
      <c r="M1" s="67"/>
      <c r="N1" s="38"/>
      <c r="O1" s="38"/>
      <c r="P1" s="38"/>
      <c r="Q1" s="38"/>
      <c r="R1" s="38"/>
      <c r="S1" s="38"/>
      <c r="T1" s="38"/>
      <c r="U1" s="38"/>
      <c r="V1" s="38"/>
      <c r="W1" s="28"/>
    </row>
    <row r="2" spans="1:24">
      <c r="A2" s="71" t="s">
        <v>33</v>
      </c>
      <c r="B2" s="71"/>
      <c r="C2" s="71"/>
      <c r="D2" s="71"/>
      <c r="E2" s="71"/>
      <c r="F2" s="71"/>
      <c r="G2" s="71"/>
      <c r="H2" s="71"/>
      <c r="I2" s="71"/>
      <c r="J2" s="71"/>
      <c r="K2" s="71"/>
      <c r="L2" s="71"/>
      <c r="M2" s="71"/>
      <c r="N2" s="7"/>
      <c r="O2" s="7"/>
      <c r="P2" s="7"/>
      <c r="Q2" s="7"/>
      <c r="R2" s="7"/>
      <c r="S2" s="7"/>
      <c r="T2" s="7"/>
      <c r="U2" s="7"/>
      <c r="V2" s="7"/>
      <c r="W2" s="7"/>
    </row>
    <row r="3" spans="1:24" ht="15.75">
      <c r="A3" s="68" t="s">
        <v>25</v>
      </c>
      <c r="B3" s="68"/>
      <c r="C3" s="68"/>
      <c r="D3" s="68"/>
      <c r="E3" s="68"/>
      <c r="F3" s="68"/>
      <c r="G3" s="68"/>
      <c r="H3" s="56"/>
      <c r="I3" s="72">
        <v>17505652</v>
      </c>
      <c r="J3" s="72"/>
      <c r="K3" s="72"/>
      <c r="L3" s="72"/>
      <c r="M3" s="72"/>
      <c r="N3" s="16"/>
      <c r="O3" s="23"/>
      <c r="P3" s="25"/>
      <c r="Q3" s="69"/>
      <c r="R3" s="69"/>
      <c r="S3" s="69"/>
      <c r="T3" s="69"/>
      <c r="U3" s="69"/>
      <c r="V3" s="69"/>
      <c r="W3" s="69"/>
    </row>
    <row r="4" spans="1:24">
      <c r="A4" s="70" t="s">
        <v>0</v>
      </c>
      <c r="B4" s="70"/>
      <c r="C4" s="70"/>
      <c r="D4" s="70"/>
      <c r="E4" s="70"/>
      <c r="F4" s="70"/>
      <c r="G4" s="70"/>
      <c r="H4" s="56"/>
      <c r="I4" s="70" t="s">
        <v>1</v>
      </c>
      <c r="J4" s="70"/>
      <c r="K4" s="70"/>
      <c r="L4" s="70"/>
      <c r="M4" s="70"/>
      <c r="N4" s="46"/>
      <c r="O4" s="42"/>
      <c r="P4" s="25"/>
      <c r="Q4" s="69"/>
      <c r="R4" s="69"/>
      <c r="S4" s="69"/>
      <c r="T4" s="69"/>
      <c r="U4" s="69"/>
      <c r="V4" s="69"/>
      <c r="W4" s="69"/>
    </row>
    <row r="5" spans="1:24">
      <c r="A5" s="73" t="s">
        <v>2</v>
      </c>
      <c r="B5" s="73"/>
      <c r="C5" s="73"/>
      <c r="D5" s="73"/>
      <c r="E5" s="73"/>
      <c r="F5" s="73"/>
      <c r="G5" s="73"/>
      <c r="H5" s="73"/>
      <c r="I5" s="73"/>
      <c r="J5" s="73"/>
      <c r="K5" s="73"/>
      <c r="L5" s="73"/>
      <c r="M5" s="73"/>
      <c r="N5" s="14"/>
      <c r="O5" s="14"/>
      <c r="P5" s="14"/>
      <c r="Q5" s="14"/>
      <c r="R5" s="14"/>
      <c r="S5" s="14"/>
      <c r="T5" s="14"/>
      <c r="U5" s="14"/>
      <c r="V5" s="14"/>
      <c r="W5" s="14"/>
    </row>
    <row r="6" spans="1:24" ht="15" customHeight="1">
      <c r="A6" s="77" t="s">
        <v>3</v>
      </c>
      <c r="B6" s="77"/>
      <c r="C6" s="77"/>
      <c r="D6" s="77" t="s">
        <v>4</v>
      </c>
      <c r="E6" s="77"/>
      <c r="F6" s="77"/>
      <c r="G6" s="77" t="s">
        <v>5</v>
      </c>
      <c r="H6" s="77"/>
      <c r="I6" s="77"/>
      <c r="J6" s="77" t="s">
        <v>55</v>
      </c>
      <c r="K6" s="77"/>
      <c r="L6" s="78"/>
      <c r="M6" s="58" t="s">
        <v>56</v>
      </c>
      <c r="N6" s="35"/>
      <c r="O6" s="31"/>
      <c r="P6" s="32"/>
      <c r="Q6" s="28"/>
      <c r="R6" s="28"/>
      <c r="S6" s="28"/>
      <c r="T6" s="28"/>
      <c r="U6" s="28"/>
      <c r="V6" s="28"/>
      <c r="W6" s="28"/>
    </row>
    <row r="7" spans="1:24">
      <c r="A7" s="74">
        <v>1</v>
      </c>
      <c r="B7" s="74"/>
      <c r="C7" s="74"/>
      <c r="D7" s="75" t="str">
        <f>G7 &amp; " - " &amp; G8</f>
        <v>100 - 1000</v>
      </c>
      <c r="E7" s="75"/>
      <c r="F7" s="75"/>
      <c r="G7" s="74">
        <v>100</v>
      </c>
      <c r="H7" s="74"/>
      <c r="I7" s="74"/>
      <c r="J7" s="74" t="s">
        <v>6</v>
      </c>
      <c r="K7" s="74"/>
      <c r="L7" s="76"/>
      <c r="M7" s="59">
        <v>0.7</v>
      </c>
      <c r="N7" s="16"/>
      <c r="O7" s="27"/>
      <c r="P7" s="30"/>
      <c r="Q7" s="28"/>
      <c r="R7" s="28"/>
      <c r="S7" s="28"/>
      <c r="T7" s="28"/>
      <c r="U7" s="28"/>
      <c r="V7" s="28"/>
      <c r="W7" s="28"/>
    </row>
    <row r="8" spans="1:24">
      <c r="A8" s="74"/>
      <c r="B8" s="74"/>
      <c r="C8" s="74"/>
      <c r="D8" s="74"/>
      <c r="E8" s="74"/>
      <c r="F8" s="74"/>
      <c r="G8" s="74">
        <v>1000</v>
      </c>
      <c r="H8" s="74"/>
      <c r="I8" s="74"/>
      <c r="J8" s="74" t="s">
        <v>23</v>
      </c>
      <c r="K8" s="74"/>
      <c r="L8" s="76"/>
      <c r="M8" s="59">
        <v>0.3</v>
      </c>
      <c r="N8" s="16"/>
      <c r="O8" s="27"/>
      <c r="P8" s="30"/>
      <c r="Q8" s="28"/>
      <c r="R8" s="28"/>
      <c r="S8" s="28"/>
      <c r="T8" s="28"/>
      <c r="U8" s="28"/>
      <c r="V8" s="28"/>
      <c r="W8" s="28"/>
    </row>
    <row r="9" spans="1:24">
      <c r="A9" s="74"/>
      <c r="B9" s="74"/>
      <c r="C9" s="74"/>
      <c r="D9" s="74"/>
      <c r="E9" s="74"/>
      <c r="F9" s="74"/>
      <c r="G9" s="74"/>
      <c r="H9" s="74"/>
      <c r="I9" s="74"/>
      <c r="J9" s="80">
        <f>--MID(J7,2,3)</f>
        <v>2</v>
      </c>
      <c r="K9" s="80"/>
      <c r="L9" s="81"/>
      <c r="M9" s="57"/>
      <c r="N9" s="16"/>
      <c r="O9" s="27"/>
      <c r="P9" s="30"/>
      <c r="Q9" s="28"/>
      <c r="R9" s="28"/>
      <c r="S9" s="28"/>
      <c r="T9" s="28"/>
      <c r="U9" s="28"/>
      <c r="V9" s="28"/>
      <c r="W9" s="28"/>
    </row>
    <row r="10" spans="1:24">
      <c r="A10" s="74"/>
      <c r="B10" s="74"/>
      <c r="C10" s="74"/>
      <c r="D10" s="74"/>
      <c r="E10" s="74"/>
      <c r="F10" s="74"/>
      <c r="G10" s="74"/>
      <c r="H10" s="74"/>
      <c r="I10" s="74"/>
      <c r="J10" s="82">
        <f>--MID(J8,2,3)</f>
        <v>0.6</v>
      </c>
      <c r="K10" s="82"/>
      <c r="L10" s="83"/>
      <c r="M10" s="57"/>
      <c r="N10" s="16"/>
      <c r="O10" s="52"/>
      <c r="P10" s="54"/>
      <c r="Q10" s="28"/>
      <c r="R10" s="28"/>
      <c r="S10" s="28"/>
      <c r="T10" s="28"/>
      <c r="U10" s="28"/>
      <c r="V10" s="28"/>
      <c r="W10" s="28"/>
    </row>
    <row r="11" spans="1:24">
      <c r="A11" s="79" t="s">
        <v>7</v>
      </c>
      <c r="B11" s="79"/>
      <c r="C11" s="79"/>
      <c r="D11" s="79"/>
      <c r="E11" s="79"/>
      <c r="F11" s="79"/>
      <c r="G11" s="79"/>
      <c r="H11" s="79"/>
      <c r="I11" s="79"/>
      <c r="J11" s="79"/>
      <c r="K11" s="84" t="str">
        <f>'Исход. данные'!$B$1</f>
        <v>18.10.2024г.</v>
      </c>
      <c r="L11" s="84"/>
      <c r="M11" s="84"/>
      <c r="N11" s="15"/>
      <c r="O11" s="15"/>
      <c r="P11" s="15"/>
      <c r="Q11" s="15"/>
      <c r="R11" s="15"/>
      <c r="S11" s="15"/>
      <c r="T11" s="15"/>
      <c r="U11" s="15"/>
      <c r="V11" s="15"/>
      <c r="W11" s="15"/>
      <c r="X11" s="8"/>
    </row>
    <row r="12" spans="1:24">
      <c r="A12" s="79" t="s">
        <v>8</v>
      </c>
      <c r="B12" s="79"/>
      <c r="C12" s="79"/>
      <c r="D12" s="79"/>
      <c r="E12" s="79"/>
      <c r="F12" s="79"/>
      <c r="G12" s="79"/>
      <c r="H12" s="79"/>
      <c r="I12" s="79"/>
      <c r="J12" s="79"/>
      <c r="K12" s="85" t="str">
        <f>'Исход. данные'!$B$2</f>
        <v>ВР-300S № 181024</v>
      </c>
      <c r="L12" s="85"/>
      <c r="M12" s="85"/>
      <c r="N12" s="16"/>
      <c r="O12" s="16"/>
      <c r="P12" s="16"/>
      <c r="Q12" s="16"/>
      <c r="R12" s="16"/>
      <c r="S12" s="16"/>
      <c r="T12" s="16"/>
      <c r="U12" s="16"/>
      <c r="V12" s="16"/>
      <c r="W12" s="16"/>
      <c r="X12" s="8"/>
    </row>
    <row r="13" spans="1:24">
      <c r="A13" s="79" t="s">
        <v>9</v>
      </c>
      <c r="B13" s="79"/>
      <c r="C13" s="79"/>
      <c r="D13" s="79"/>
      <c r="E13" s="79"/>
      <c r="F13" s="79"/>
      <c r="G13" s="79"/>
      <c r="H13" s="79"/>
      <c r="I13" s="79"/>
      <c r="J13" s="79"/>
      <c r="K13" s="85">
        <f>'Исход. данные'!$B$3</f>
        <v>21.2</v>
      </c>
      <c r="L13" s="85"/>
      <c r="M13" s="85"/>
      <c r="N13" s="16"/>
      <c r="O13" s="16"/>
      <c r="P13" s="16"/>
      <c r="Q13" s="16"/>
      <c r="R13" s="16"/>
      <c r="S13" s="16"/>
      <c r="T13" s="16"/>
      <c r="U13" s="16"/>
      <c r="V13" s="16"/>
      <c r="W13" s="16"/>
      <c r="X13" s="8"/>
    </row>
    <row r="14" spans="1:24">
      <c r="A14" s="79" t="s">
        <v>10</v>
      </c>
      <c r="B14" s="79"/>
      <c r="C14" s="79"/>
      <c r="D14" s="79"/>
      <c r="E14" s="79"/>
      <c r="F14" s="79"/>
      <c r="G14" s="79"/>
      <c r="H14" s="79"/>
      <c r="I14" s="79"/>
      <c r="J14" s="79"/>
      <c r="K14" s="85">
        <f>'Исход. данные'!$B$4</f>
        <v>60.7</v>
      </c>
      <c r="L14" s="85"/>
      <c r="M14" s="85"/>
      <c r="N14" s="16"/>
      <c r="O14" s="16"/>
      <c r="P14" s="16"/>
      <c r="Q14" s="16"/>
      <c r="R14" s="16"/>
      <c r="S14" s="16"/>
      <c r="T14" s="16"/>
      <c r="U14" s="16"/>
      <c r="V14" s="16"/>
      <c r="W14" s="16"/>
      <c r="X14" s="8"/>
    </row>
    <row r="15" spans="1:24">
      <c r="A15" s="97" t="s">
        <v>11</v>
      </c>
      <c r="B15" s="98"/>
      <c r="C15" s="99"/>
      <c r="D15" s="76" t="str">
        <f>"Объем дозирования " &amp; G7 &amp; " мкл"</f>
        <v>Объем дозирования 100 мкл</v>
      </c>
      <c r="E15" s="85"/>
      <c r="F15" s="85"/>
      <c r="G15" s="85"/>
      <c r="H15" s="85"/>
      <c r="I15" s="85"/>
      <c r="J15" s="85"/>
      <c r="K15" s="85"/>
      <c r="L15" s="85"/>
      <c r="M15" s="86"/>
      <c r="N15" s="47"/>
      <c r="O15" s="28"/>
      <c r="P15" s="28"/>
      <c r="Q15" s="28"/>
      <c r="R15" s="28"/>
      <c r="S15" s="28"/>
      <c r="T15" s="28"/>
      <c r="U15" s="28"/>
      <c r="V15" s="28"/>
      <c r="W15" s="28"/>
    </row>
    <row r="16" spans="1:24">
      <c r="A16" s="100"/>
      <c r="B16" s="101"/>
      <c r="C16" s="102"/>
      <c r="D16" s="76" t="s">
        <v>42</v>
      </c>
      <c r="E16" s="85"/>
      <c r="F16" s="85"/>
      <c r="G16" s="85"/>
      <c r="H16" s="86"/>
      <c r="I16" s="76" t="s">
        <v>13</v>
      </c>
      <c r="J16" s="85"/>
      <c r="K16" s="85"/>
      <c r="L16" s="85"/>
      <c r="M16" s="86"/>
      <c r="N16" s="28"/>
      <c r="O16" s="28"/>
      <c r="P16" s="28"/>
      <c r="Q16" s="28"/>
      <c r="R16" s="28"/>
      <c r="S16" s="28"/>
      <c r="T16" s="28"/>
      <c r="U16" s="28"/>
      <c r="V16" s="28"/>
      <c r="W16" s="28"/>
    </row>
    <row r="17" spans="1:31">
      <c r="A17" s="76">
        <v>1</v>
      </c>
      <c r="B17" s="85"/>
      <c r="C17" s="86"/>
      <c r="D17" s="87">
        <v>9.9199999999999997E-2</v>
      </c>
      <c r="E17" s="88"/>
      <c r="F17" s="88"/>
      <c r="G17" s="88"/>
      <c r="H17" s="89"/>
      <c r="I17" s="90">
        <f>D17*1000*'Исход. данные'!$B$6</f>
        <v>99.507520000000014</v>
      </c>
      <c r="J17" s="91"/>
      <c r="K17" s="91"/>
      <c r="L17" s="91"/>
      <c r="M17" s="92"/>
      <c r="N17" s="28"/>
      <c r="O17" s="28"/>
      <c r="P17" s="28"/>
      <c r="Q17" s="28"/>
      <c r="R17" s="28"/>
      <c r="S17" s="28"/>
      <c r="T17" s="28"/>
      <c r="U17" s="28"/>
      <c r="V17" s="28"/>
      <c r="W17" s="28"/>
      <c r="AA17" s="65">
        <f ca="1">ROUND(NORMINV(RAND(), $AA$27, $AA$27*$M$7/100*0.8)/(1000*'Исход. данные'!$B$6), 4)</f>
        <v>9.98E-2</v>
      </c>
      <c r="AB17" s="65"/>
      <c r="AC17" s="65"/>
      <c r="AD17" s="65"/>
      <c r="AE17" s="65"/>
    </row>
    <row r="18" spans="1:31">
      <c r="A18" s="76">
        <v>2</v>
      </c>
      <c r="B18" s="85"/>
      <c r="C18" s="86"/>
      <c r="D18" s="87">
        <v>9.9599999999999994E-2</v>
      </c>
      <c r="E18" s="88"/>
      <c r="F18" s="88"/>
      <c r="G18" s="88"/>
      <c r="H18" s="89"/>
      <c r="I18" s="90">
        <f>D18*1000*'Исход. данные'!$B$6</f>
        <v>99.908760000000001</v>
      </c>
      <c r="J18" s="95"/>
      <c r="K18" s="95"/>
      <c r="L18" s="95"/>
      <c r="M18" s="96"/>
      <c r="N18" s="28"/>
      <c r="O18" s="28"/>
      <c r="P18" s="28"/>
      <c r="Q18" s="28"/>
      <c r="R18" s="28"/>
      <c r="S18" s="28"/>
      <c r="T18" s="28"/>
      <c r="U18" s="28"/>
      <c r="V18" s="28"/>
      <c r="W18" s="28"/>
      <c r="AA18" s="65">
        <f ca="1">ROUND(NORMINV(RAND(), $AA$27, $AA$27*$M$7/100*0.8)/(1000*'Исход. данные'!$B$6), 4)</f>
        <v>0.10059999999999999</v>
      </c>
      <c r="AB18" s="65"/>
      <c r="AC18" s="65"/>
      <c r="AD18" s="65"/>
      <c r="AE18" s="65"/>
    </row>
    <row r="19" spans="1:31">
      <c r="A19" s="76">
        <v>3</v>
      </c>
      <c r="B19" s="85"/>
      <c r="C19" s="86"/>
      <c r="D19" s="87">
        <v>9.9400000000000002E-2</v>
      </c>
      <c r="E19" s="88"/>
      <c r="F19" s="88"/>
      <c r="G19" s="88"/>
      <c r="H19" s="89"/>
      <c r="I19" s="90">
        <f>D19*1000*'Исход. данные'!$B$6</f>
        <v>99.708140000000014</v>
      </c>
      <c r="J19" s="95"/>
      <c r="K19" s="95"/>
      <c r="L19" s="95"/>
      <c r="M19" s="96"/>
      <c r="N19" s="28"/>
      <c r="O19" s="28"/>
      <c r="P19" s="28"/>
      <c r="Q19" s="28"/>
      <c r="R19" s="28"/>
      <c r="S19" s="28"/>
      <c r="T19" s="28"/>
      <c r="U19" s="28"/>
      <c r="V19" s="28"/>
      <c r="W19" s="28"/>
      <c r="AA19" s="65">
        <f ca="1">ROUND(NORMINV(RAND(), $AA$27, $AA$27*$M$7/100*0.8)/(1000*'Исход. данные'!$B$6), 4)</f>
        <v>0.1009</v>
      </c>
      <c r="AB19" s="65"/>
      <c r="AC19" s="65"/>
      <c r="AD19" s="65"/>
      <c r="AE19" s="65"/>
    </row>
    <row r="20" spans="1:31">
      <c r="A20" s="76">
        <v>4</v>
      </c>
      <c r="B20" s="85"/>
      <c r="C20" s="86"/>
      <c r="D20" s="87">
        <v>9.8699999999999996E-2</v>
      </c>
      <c r="E20" s="88"/>
      <c r="F20" s="88"/>
      <c r="G20" s="88"/>
      <c r="H20" s="89"/>
      <c r="I20" s="90">
        <f>D20*1000*'Исход. данные'!$B$6</f>
        <v>99.005970000000019</v>
      </c>
      <c r="J20" s="95"/>
      <c r="K20" s="95"/>
      <c r="L20" s="95"/>
      <c r="M20" s="96"/>
      <c r="N20" s="28"/>
      <c r="O20" s="28"/>
      <c r="P20" s="28"/>
      <c r="Q20" s="28"/>
      <c r="R20" s="28"/>
      <c r="S20" s="28"/>
      <c r="T20" s="28"/>
      <c r="U20" s="28"/>
      <c r="V20" s="28"/>
      <c r="W20" s="28"/>
      <c r="AA20" s="65">
        <f ca="1">ROUND(NORMINV(RAND(), $AA$27, $AA$27*$M$7/100*0.8)/(1000*'Исход. данные'!$B$6), 4)</f>
        <v>9.9900000000000003E-2</v>
      </c>
      <c r="AB20" s="65"/>
      <c r="AC20" s="65"/>
      <c r="AD20" s="65"/>
      <c r="AE20" s="65"/>
    </row>
    <row r="21" spans="1:31">
      <c r="A21" s="76">
        <v>5</v>
      </c>
      <c r="B21" s="85"/>
      <c r="C21" s="86"/>
      <c r="D21" s="87">
        <v>9.9299999999999999E-2</v>
      </c>
      <c r="E21" s="88"/>
      <c r="F21" s="88"/>
      <c r="G21" s="88"/>
      <c r="H21" s="89"/>
      <c r="I21" s="90">
        <f>D21*1000*'Исход. данные'!$B$6</f>
        <v>99.607830000000007</v>
      </c>
      <c r="J21" s="95"/>
      <c r="K21" s="95"/>
      <c r="L21" s="95"/>
      <c r="M21" s="96"/>
      <c r="N21" s="28"/>
      <c r="O21" s="28"/>
      <c r="P21" s="28"/>
      <c r="Q21" s="28"/>
      <c r="R21" s="28"/>
      <c r="S21" s="28"/>
      <c r="T21" s="28"/>
      <c r="U21" s="28"/>
      <c r="V21" s="28"/>
      <c r="W21" s="28"/>
      <c r="AA21" s="65">
        <f ca="1">ROUND(NORMINV(RAND(), $AA$27, $AA$27*$M$7/100*0.8)/(1000*'Исход. данные'!$B$6), 4)</f>
        <v>0.1</v>
      </c>
      <c r="AB21" s="65"/>
      <c r="AC21" s="65"/>
      <c r="AD21" s="65"/>
      <c r="AE21" s="65"/>
    </row>
    <row r="22" spans="1:31">
      <c r="A22" s="76">
        <v>6</v>
      </c>
      <c r="B22" s="85"/>
      <c r="C22" s="86"/>
      <c r="D22" s="87">
        <v>0.10009999999999999</v>
      </c>
      <c r="E22" s="88"/>
      <c r="F22" s="88"/>
      <c r="G22" s="88"/>
      <c r="H22" s="89"/>
      <c r="I22" s="90">
        <f>D22*1000*'Исход. данные'!$B$6</f>
        <v>100.41031000000001</v>
      </c>
      <c r="J22" s="95"/>
      <c r="K22" s="95"/>
      <c r="L22" s="95"/>
      <c r="M22" s="96"/>
      <c r="N22" s="28"/>
      <c r="O22" s="28"/>
      <c r="P22" s="28"/>
      <c r="Q22" s="28"/>
      <c r="R22" s="28"/>
      <c r="S22" s="28"/>
      <c r="T22" s="28"/>
      <c r="U22" s="28"/>
      <c r="V22" s="28"/>
      <c r="W22" s="28"/>
      <c r="AA22" s="65">
        <f ca="1">ROUND(NORMINV(RAND(), $AA$27, $AA$27*$M$7/100*0.8)/(1000*'Исход. данные'!$B$6), 4)</f>
        <v>0.1002</v>
      </c>
      <c r="AB22" s="65"/>
      <c r="AC22" s="65"/>
      <c r="AD22" s="65"/>
      <c r="AE22" s="65"/>
    </row>
    <row r="23" spans="1:31">
      <c r="A23" s="76">
        <v>7</v>
      </c>
      <c r="B23" s="85"/>
      <c r="C23" s="86"/>
      <c r="D23" s="87">
        <v>9.9699999999999997E-2</v>
      </c>
      <c r="E23" s="88"/>
      <c r="F23" s="88"/>
      <c r="G23" s="88"/>
      <c r="H23" s="89"/>
      <c r="I23" s="90">
        <f>D23*1000*'Исход. данные'!$B$6</f>
        <v>100.00907000000001</v>
      </c>
      <c r="J23" s="95"/>
      <c r="K23" s="95"/>
      <c r="L23" s="95"/>
      <c r="M23" s="96"/>
      <c r="N23" s="28"/>
      <c r="O23" s="28"/>
      <c r="P23" s="28"/>
      <c r="Q23" s="28"/>
      <c r="R23" s="28"/>
      <c r="S23" s="28"/>
      <c r="T23" s="28"/>
      <c r="U23" s="28"/>
      <c r="V23" s="28"/>
      <c r="W23" s="28"/>
      <c r="AA23" s="65">
        <f ca="1">ROUND(NORMINV(RAND(), $AA$27, $AA$27*$M$7/100*0.8)/(1000*'Исход. данные'!$B$6), 4)</f>
        <v>0.1003</v>
      </c>
      <c r="AB23" s="65"/>
      <c r="AC23" s="65"/>
      <c r="AD23" s="65"/>
      <c r="AE23" s="65"/>
    </row>
    <row r="24" spans="1:31">
      <c r="A24" s="76">
        <v>8</v>
      </c>
      <c r="B24" s="85"/>
      <c r="C24" s="86"/>
      <c r="D24" s="87">
        <v>9.9699999999999997E-2</v>
      </c>
      <c r="E24" s="88"/>
      <c r="F24" s="88"/>
      <c r="G24" s="88"/>
      <c r="H24" s="89"/>
      <c r="I24" s="90">
        <f>D24*1000*'Исход. данные'!$B$6</f>
        <v>100.00907000000001</v>
      </c>
      <c r="J24" s="95"/>
      <c r="K24" s="95"/>
      <c r="L24" s="95"/>
      <c r="M24" s="96"/>
      <c r="N24" s="28"/>
      <c r="O24" s="28"/>
      <c r="P24" s="28"/>
      <c r="Q24" s="28"/>
      <c r="R24" s="28"/>
      <c r="S24" s="28"/>
      <c r="T24" s="28"/>
      <c r="U24" s="28"/>
      <c r="V24" s="28"/>
      <c r="W24" s="28"/>
      <c r="AA24" s="65">
        <f ca="1">ROUND(NORMINV(RAND(), $AA$27, $AA$27*$M$7/100*0.8)/(1000*'Исход. данные'!$B$6), 4)</f>
        <v>9.8799999999999999E-2</v>
      </c>
      <c r="AB24" s="65"/>
      <c r="AC24" s="65"/>
      <c r="AD24" s="65"/>
      <c r="AE24" s="65"/>
    </row>
    <row r="25" spans="1:31">
      <c r="A25" s="76">
        <v>9</v>
      </c>
      <c r="B25" s="85"/>
      <c r="C25" s="86"/>
      <c r="D25" s="87">
        <v>0.1</v>
      </c>
      <c r="E25" s="88"/>
      <c r="F25" s="88"/>
      <c r="G25" s="88"/>
      <c r="H25" s="89"/>
      <c r="I25" s="90">
        <f>D25*1000*'Исход. данные'!$B$6</f>
        <v>100.31000000000002</v>
      </c>
      <c r="J25" s="95"/>
      <c r="K25" s="95"/>
      <c r="L25" s="95"/>
      <c r="M25" s="96"/>
      <c r="N25" s="28"/>
      <c r="O25" s="28"/>
      <c r="P25" s="28"/>
      <c r="Q25" s="28"/>
      <c r="R25" s="28"/>
      <c r="S25" s="28"/>
      <c r="T25" s="28"/>
      <c r="U25" s="28"/>
      <c r="V25" s="29"/>
      <c r="W25" s="28"/>
      <c r="AA25" s="65">
        <f ca="1">ROUND(NORMINV(RAND(), $AA$27, $AA$27*$M$7/100*0.8)/(1000*'Исход. данные'!$B$6), 4)</f>
        <v>9.9400000000000002E-2</v>
      </c>
      <c r="AB25" s="65"/>
      <c r="AC25" s="65"/>
      <c r="AD25" s="65"/>
      <c r="AE25" s="65"/>
    </row>
    <row r="26" spans="1:31">
      <c r="A26" s="76">
        <v>10</v>
      </c>
      <c r="B26" s="85"/>
      <c r="C26" s="86"/>
      <c r="D26" s="87">
        <v>9.8599999999999993E-2</v>
      </c>
      <c r="E26" s="88"/>
      <c r="F26" s="88"/>
      <c r="G26" s="88"/>
      <c r="H26" s="89"/>
      <c r="I26" s="90">
        <f>D26*1000*'Исход. данные'!$B$6</f>
        <v>98.905659999999997</v>
      </c>
      <c r="J26" s="95"/>
      <c r="K26" s="95"/>
      <c r="L26" s="95"/>
      <c r="M26" s="96"/>
      <c r="N26" s="28"/>
      <c r="O26" s="28"/>
      <c r="P26" s="28"/>
      <c r="Q26" s="28"/>
      <c r="R26" s="28"/>
      <c r="S26" s="28"/>
      <c r="T26" s="28"/>
      <c r="U26" s="28"/>
      <c r="V26" s="28"/>
      <c r="W26" s="28"/>
      <c r="AA26" s="65">
        <f ca="1">ROUND(NORMINV(RAND(), $AA$27, $AA$27*$M$7/100*0.8)/(1000*'Исход. данные'!$B$6), 4)</f>
        <v>9.98E-2</v>
      </c>
      <c r="AB26" s="65"/>
      <c r="AC26" s="65"/>
      <c r="AD26" s="65"/>
      <c r="AE26" s="65"/>
    </row>
    <row r="27" spans="1:31">
      <c r="A27" s="76" t="s">
        <v>14</v>
      </c>
      <c r="B27" s="85"/>
      <c r="C27" s="86"/>
      <c r="D27" s="87">
        <f>AVERAGE(D17:H26)</f>
        <v>9.9429999999999991E-2</v>
      </c>
      <c r="E27" s="126"/>
      <c r="F27" s="126"/>
      <c r="G27" s="126"/>
      <c r="H27" s="127"/>
      <c r="I27" s="90">
        <f>AVERAGE(I17:M26)</f>
        <v>99.738233000000008</v>
      </c>
      <c r="J27" s="95"/>
      <c r="K27" s="95"/>
      <c r="L27" s="95"/>
      <c r="M27" s="96"/>
      <c r="N27" s="47"/>
      <c r="O27" s="28"/>
      <c r="P27" s="28"/>
      <c r="Q27" s="28"/>
      <c r="R27" s="28"/>
      <c r="S27" s="28"/>
      <c r="T27" s="28"/>
      <c r="U27" s="28"/>
      <c r="V27" s="28"/>
      <c r="W27" s="28"/>
      <c r="AA27" s="66">
        <f ca="1">G7+G7*J9/100*0.9*(RAND()-RAND())</f>
        <v>100.13370176569525</v>
      </c>
      <c r="AB27" s="66"/>
      <c r="AC27" s="66"/>
      <c r="AD27" s="66"/>
      <c r="AE27" s="66"/>
    </row>
    <row r="28" spans="1:31">
      <c r="A28" s="76" t="s">
        <v>15</v>
      </c>
      <c r="B28" s="85"/>
      <c r="C28" s="86"/>
      <c r="D28" s="106" t="str">
        <f>'Исход. данные'!$B$5</f>
        <v>Пупкин В.В.</v>
      </c>
      <c r="E28" s="107"/>
      <c r="F28" s="107"/>
      <c r="G28" s="107"/>
      <c r="H28" s="107"/>
      <c r="I28" s="107"/>
      <c r="J28" s="107"/>
      <c r="K28" s="107"/>
      <c r="L28" s="107"/>
      <c r="M28" s="108"/>
      <c r="N28" s="51"/>
      <c r="O28" s="51"/>
      <c r="P28" s="51"/>
      <c r="Q28" s="51"/>
      <c r="R28" s="51"/>
      <c r="S28" s="51"/>
      <c r="T28" s="51"/>
      <c r="U28" s="28"/>
      <c r="V28" s="28"/>
      <c r="W28" s="28"/>
    </row>
    <row r="29" spans="1:31">
      <c r="A29" s="56"/>
      <c r="B29" s="56"/>
      <c r="C29" s="56"/>
      <c r="D29" s="85"/>
      <c r="E29" s="85"/>
      <c r="F29" s="85"/>
      <c r="G29" s="85"/>
      <c r="H29" s="85"/>
      <c r="I29" s="85"/>
      <c r="J29" s="85"/>
      <c r="K29" s="85"/>
      <c r="L29" s="85"/>
      <c r="M29" s="85"/>
      <c r="N29" s="1"/>
      <c r="O29" s="1"/>
      <c r="P29" s="1"/>
      <c r="Q29" s="1"/>
      <c r="R29" s="1"/>
      <c r="S29" s="1"/>
      <c r="T29" s="1"/>
      <c r="U29" s="1"/>
      <c r="V29" s="1"/>
      <c r="W29" s="1"/>
    </row>
    <row r="30" spans="1:31">
      <c r="A30" s="97" t="s">
        <v>11</v>
      </c>
      <c r="B30" s="98"/>
      <c r="C30" s="99"/>
      <c r="D30" s="76" t="str">
        <f>"Объем дозирования " &amp; G8 &amp; " мкл"</f>
        <v>Объем дозирования 1000 мкл</v>
      </c>
      <c r="E30" s="85"/>
      <c r="F30" s="85"/>
      <c r="G30" s="85"/>
      <c r="H30" s="85"/>
      <c r="I30" s="85"/>
      <c r="J30" s="85"/>
      <c r="K30" s="85"/>
      <c r="L30" s="85"/>
      <c r="M30" s="86"/>
      <c r="V30" s="3"/>
    </row>
    <row r="31" spans="1:31">
      <c r="A31" s="100"/>
      <c r="B31" s="101"/>
      <c r="C31" s="102"/>
      <c r="D31" s="76" t="s">
        <v>42</v>
      </c>
      <c r="E31" s="85"/>
      <c r="F31" s="85"/>
      <c r="G31" s="85"/>
      <c r="H31" s="86"/>
      <c r="I31" s="76" t="s">
        <v>13</v>
      </c>
      <c r="J31" s="85"/>
      <c r="K31" s="85"/>
      <c r="L31" s="85"/>
      <c r="M31" s="86"/>
      <c r="Q31" s="3"/>
      <c r="S31" s="2"/>
    </row>
    <row r="32" spans="1:31">
      <c r="A32" s="76">
        <v>1</v>
      </c>
      <c r="B32" s="85"/>
      <c r="C32" s="86"/>
      <c r="D32" s="87">
        <v>0.99509999999999998</v>
      </c>
      <c r="E32" s="88"/>
      <c r="F32" s="88"/>
      <c r="G32" s="88"/>
      <c r="H32" s="89"/>
      <c r="I32" s="90">
        <f>D32*1000*'Исход. данные'!$B$6</f>
        <v>998.18481000000008</v>
      </c>
      <c r="J32" s="95"/>
      <c r="K32" s="95"/>
      <c r="L32" s="95"/>
      <c r="M32" s="96"/>
      <c r="Q32" s="3"/>
      <c r="AA32" s="65">
        <f ca="1">ROUND(NORMINV(RAND(), $AA$42, $AA$42*$M$8/100*0.8)/(1000*'Исход. данные'!$B$6), 4)</f>
        <v>1.0021</v>
      </c>
      <c r="AB32" s="65"/>
      <c r="AC32" s="65"/>
      <c r="AD32" s="65"/>
      <c r="AE32" s="65"/>
    </row>
    <row r="33" spans="1:31">
      <c r="A33" s="76">
        <v>2</v>
      </c>
      <c r="B33" s="85"/>
      <c r="C33" s="86"/>
      <c r="D33" s="87">
        <v>0.99850000000000005</v>
      </c>
      <c r="E33" s="88"/>
      <c r="F33" s="88"/>
      <c r="G33" s="88"/>
      <c r="H33" s="89"/>
      <c r="I33" s="90">
        <f>D33*1000*'Исход. данные'!$B$6</f>
        <v>1001.5953500000001</v>
      </c>
      <c r="J33" s="95"/>
      <c r="K33" s="95"/>
      <c r="L33" s="95"/>
      <c r="M33" s="96"/>
      <c r="Q33" s="3"/>
      <c r="S33" s="2"/>
      <c r="AA33" s="65">
        <f ca="1">ROUND(NORMINV(RAND(), $AA$42, $AA$42*$M$8/100*0.8)/(1000*'Исход. данные'!$B$6), 4)</f>
        <v>1.0015000000000001</v>
      </c>
      <c r="AB33" s="65"/>
      <c r="AC33" s="65"/>
      <c r="AD33" s="65"/>
      <c r="AE33" s="65"/>
    </row>
    <row r="34" spans="1:31">
      <c r="A34" s="76">
        <v>3</v>
      </c>
      <c r="B34" s="85"/>
      <c r="C34" s="86"/>
      <c r="D34" s="87">
        <v>0.99490000000000001</v>
      </c>
      <c r="E34" s="88"/>
      <c r="F34" s="88"/>
      <c r="G34" s="88"/>
      <c r="H34" s="89"/>
      <c r="I34" s="90">
        <f>D34*1000*'Исход. данные'!$B$6</f>
        <v>997.98419000000013</v>
      </c>
      <c r="J34" s="95"/>
      <c r="K34" s="95"/>
      <c r="L34" s="95"/>
      <c r="M34" s="96"/>
      <c r="Q34" s="3"/>
      <c r="AA34" s="65">
        <f ca="1">ROUND(NORMINV(RAND(), $AA$42, $AA$42*$M$8/100*0.8)/(1000*'Исход. данные'!$B$6), 4)</f>
        <v>0.99980000000000002</v>
      </c>
      <c r="AB34" s="65"/>
      <c r="AC34" s="65"/>
      <c r="AD34" s="65"/>
      <c r="AE34" s="65"/>
    </row>
    <row r="35" spans="1:31">
      <c r="A35" s="76">
        <v>4</v>
      </c>
      <c r="B35" s="85"/>
      <c r="C35" s="86"/>
      <c r="D35" s="87">
        <v>0.99150000000000005</v>
      </c>
      <c r="E35" s="88"/>
      <c r="F35" s="88"/>
      <c r="G35" s="88"/>
      <c r="H35" s="89"/>
      <c r="I35" s="90">
        <f>D35*1000*'Исход. данные'!$B$6</f>
        <v>994.57365000000016</v>
      </c>
      <c r="J35" s="95"/>
      <c r="K35" s="95"/>
      <c r="L35" s="95"/>
      <c r="M35" s="96"/>
      <c r="Q35" s="3"/>
      <c r="AA35" s="65">
        <f ca="1">ROUND(NORMINV(RAND(), $AA$42, $AA$42*$M$8/100*0.8)/(1000*'Исход. данные'!$B$6), 4)</f>
        <v>0.99719999999999998</v>
      </c>
      <c r="AB35" s="65"/>
      <c r="AC35" s="65"/>
      <c r="AD35" s="65"/>
      <c r="AE35" s="65"/>
    </row>
    <row r="36" spans="1:31">
      <c r="A36" s="76">
        <v>5</v>
      </c>
      <c r="B36" s="85"/>
      <c r="C36" s="86"/>
      <c r="D36" s="87">
        <v>0.99380000000000002</v>
      </c>
      <c r="E36" s="88"/>
      <c r="F36" s="88"/>
      <c r="G36" s="88"/>
      <c r="H36" s="89"/>
      <c r="I36" s="90">
        <f>D36*1000*'Исход. данные'!$B$6</f>
        <v>996.88078000000019</v>
      </c>
      <c r="J36" s="95"/>
      <c r="K36" s="95"/>
      <c r="L36" s="95"/>
      <c r="M36" s="96"/>
      <c r="Q36" s="3"/>
      <c r="AA36" s="65">
        <f ca="1">ROUND(NORMINV(RAND(), $AA$42, $AA$42*$M$8/100*0.8)/(1000*'Исход. данные'!$B$6), 4)</f>
        <v>0.99860000000000004</v>
      </c>
      <c r="AB36" s="65"/>
      <c r="AC36" s="65"/>
      <c r="AD36" s="65"/>
      <c r="AE36" s="65"/>
    </row>
    <row r="37" spans="1:31">
      <c r="A37" s="76">
        <v>6</v>
      </c>
      <c r="B37" s="85"/>
      <c r="C37" s="86"/>
      <c r="D37" s="87">
        <v>0.99329999999999996</v>
      </c>
      <c r="E37" s="88"/>
      <c r="F37" s="88"/>
      <c r="G37" s="88"/>
      <c r="H37" s="89"/>
      <c r="I37" s="90">
        <f>D37*1000*'Исход. данные'!$B$6</f>
        <v>996.37923000000001</v>
      </c>
      <c r="J37" s="95"/>
      <c r="K37" s="95"/>
      <c r="L37" s="95"/>
      <c r="M37" s="96"/>
      <c r="Q37" s="3"/>
      <c r="Y37" s="26"/>
      <c r="AA37" s="65">
        <f ca="1">ROUND(NORMINV(RAND(), $AA$42, $AA$42*$M$8/100*0.8)/(1000*'Исход. данные'!$B$6), 4)</f>
        <v>0.99880000000000002</v>
      </c>
      <c r="AB37" s="65"/>
      <c r="AC37" s="65"/>
      <c r="AD37" s="65"/>
      <c r="AE37" s="65"/>
    </row>
    <row r="38" spans="1:31">
      <c r="A38" s="76">
        <v>7</v>
      </c>
      <c r="B38" s="85"/>
      <c r="C38" s="86"/>
      <c r="D38" s="87">
        <v>0.99309999999999998</v>
      </c>
      <c r="E38" s="88"/>
      <c r="F38" s="88"/>
      <c r="G38" s="88"/>
      <c r="H38" s="89"/>
      <c r="I38" s="90">
        <f>D38*1000*'Исход. данные'!$B$6</f>
        <v>996.17861000000016</v>
      </c>
      <c r="J38" s="95"/>
      <c r="K38" s="95"/>
      <c r="L38" s="95"/>
      <c r="M38" s="96"/>
      <c r="Q38" s="3"/>
      <c r="AA38" s="65">
        <f ca="1">ROUND(NORMINV(RAND(), $AA$42, $AA$42*$M$8/100*0.8)/(1000*'Исход. данные'!$B$6), 4)</f>
        <v>0.999</v>
      </c>
      <c r="AB38" s="65"/>
      <c r="AC38" s="65"/>
      <c r="AD38" s="65"/>
      <c r="AE38" s="65"/>
    </row>
    <row r="39" spans="1:31">
      <c r="A39" s="76">
        <v>8</v>
      </c>
      <c r="B39" s="85"/>
      <c r="C39" s="86"/>
      <c r="D39" s="87">
        <v>0.99590000000000001</v>
      </c>
      <c r="E39" s="88"/>
      <c r="F39" s="88"/>
      <c r="G39" s="88"/>
      <c r="H39" s="89"/>
      <c r="I39" s="90">
        <f>D39*1000*'Исход. данные'!$B$6</f>
        <v>998.98729000000003</v>
      </c>
      <c r="J39" s="95"/>
      <c r="K39" s="95"/>
      <c r="L39" s="95"/>
      <c r="M39" s="96"/>
      <c r="Q39" s="3"/>
      <c r="AA39" s="65">
        <f ca="1">ROUND(NORMINV(RAND(), $AA$42, $AA$42*$M$8/100*0.8)/(1000*'Исход. данные'!$B$6), 4)</f>
        <v>0.99590000000000001</v>
      </c>
      <c r="AB39" s="65"/>
      <c r="AC39" s="65"/>
      <c r="AD39" s="65"/>
      <c r="AE39" s="65"/>
    </row>
    <row r="40" spans="1:31">
      <c r="A40" s="76">
        <v>9</v>
      </c>
      <c r="B40" s="85"/>
      <c r="C40" s="86"/>
      <c r="D40" s="87">
        <v>0.99360000000000004</v>
      </c>
      <c r="E40" s="88"/>
      <c r="F40" s="88"/>
      <c r="G40" s="88"/>
      <c r="H40" s="89"/>
      <c r="I40" s="90">
        <f>D40*1000*'Исход. данные'!$B$6</f>
        <v>996.68016000000011</v>
      </c>
      <c r="J40" s="95"/>
      <c r="K40" s="95"/>
      <c r="L40" s="95"/>
      <c r="M40" s="96"/>
      <c r="Q40" s="3"/>
      <c r="AA40" s="65">
        <f ca="1">ROUND(NORMINV(RAND(), $AA$42, $AA$42*$M$8/100*0.8)/(1000*'Исход. данные'!$B$6), 4)</f>
        <v>1.0023</v>
      </c>
      <c r="AB40" s="65"/>
      <c r="AC40" s="65"/>
      <c r="AD40" s="65"/>
      <c r="AE40" s="65"/>
    </row>
    <row r="41" spans="1:31">
      <c r="A41" s="76">
        <v>10</v>
      </c>
      <c r="B41" s="85"/>
      <c r="C41" s="86"/>
      <c r="D41" s="87">
        <v>0.99590000000000001</v>
      </c>
      <c r="E41" s="88"/>
      <c r="F41" s="88"/>
      <c r="G41" s="88"/>
      <c r="H41" s="89"/>
      <c r="I41" s="90">
        <f>D41*1000*'Исход. данные'!$B$6</f>
        <v>998.98729000000003</v>
      </c>
      <c r="J41" s="95"/>
      <c r="K41" s="95"/>
      <c r="L41" s="95"/>
      <c r="M41" s="96"/>
      <c r="Q41" s="3"/>
      <c r="AA41" s="65">
        <f ca="1">ROUND(NORMINV(RAND(), $AA$42, $AA$42*$M$8/100*0.8)/(1000*'Исход. данные'!$B$6), 4)</f>
        <v>1.0012000000000001</v>
      </c>
      <c r="AB41" s="65"/>
      <c r="AC41" s="65"/>
      <c r="AD41" s="65"/>
      <c r="AE41" s="65"/>
    </row>
    <row r="42" spans="1:31">
      <c r="A42" s="76" t="s">
        <v>14</v>
      </c>
      <c r="B42" s="85"/>
      <c r="C42" s="86"/>
      <c r="D42" s="109">
        <f>AVERAGE(D32:H41)</f>
        <v>0.99456000000000011</v>
      </c>
      <c r="E42" s="110"/>
      <c r="F42" s="110"/>
      <c r="G42" s="110"/>
      <c r="H42" s="110"/>
      <c r="I42" s="111">
        <f>AVERAGE(I32:M41)</f>
        <v>997.64313600000025</v>
      </c>
      <c r="J42" s="111"/>
      <c r="K42" s="111"/>
      <c r="L42" s="111"/>
      <c r="M42" s="111"/>
      <c r="N42" s="8"/>
      <c r="O42" s="8"/>
      <c r="P42" s="8"/>
      <c r="Q42" s="8"/>
      <c r="R42" s="8"/>
      <c r="S42" s="8"/>
      <c r="T42" s="8"/>
      <c r="U42" s="8"/>
      <c r="V42" s="8"/>
      <c r="W42" s="8"/>
      <c r="X42" s="8"/>
      <c r="AA42" s="66">
        <f ca="1">G8+G8*J10/100*0.9*(RAND()-RAND())</f>
        <v>1003.3737788955208</v>
      </c>
      <c r="AB42" s="66"/>
      <c r="AC42" s="66"/>
      <c r="AD42" s="66"/>
      <c r="AE42" s="66"/>
    </row>
    <row r="43" spans="1:31">
      <c r="A43" s="74" t="s">
        <v>15</v>
      </c>
      <c r="B43" s="74"/>
      <c r="C43" s="74"/>
      <c r="D43" s="112" t="str">
        <f>'Исход. данные'!$B$5</f>
        <v>Пупкин В.В.</v>
      </c>
      <c r="E43" s="112"/>
      <c r="F43" s="112"/>
      <c r="G43" s="112"/>
      <c r="H43" s="112"/>
      <c r="I43" s="112"/>
      <c r="J43" s="112"/>
      <c r="K43" s="112"/>
      <c r="L43" s="112"/>
      <c r="M43" s="112"/>
      <c r="N43" s="45"/>
      <c r="O43" s="45"/>
      <c r="P43" s="45"/>
      <c r="Q43" s="45"/>
      <c r="R43" s="45"/>
      <c r="S43" s="45"/>
      <c r="T43" s="8"/>
      <c r="U43" s="8"/>
      <c r="V43" s="8"/>
      <c r="W43" s="8"/>
      <c r="X43" s="8"/>
    </row>
    <row r="44" spans="1:31">
      <c r="A44" s="107" t="s">
        <v>16</v>
      </c>
      <c r="B44" s="107"/>
      <c r="C44" s="107"/>
      <c r="D44" s="107"/>
      <c r="E44" s="107"/>
      <c r="F44" s="107"/>
      <c r="G44" s="107"/>
      <c r="H44" s="107"/>
      <c r="I44" s="107"/>
      <c r="J44" s="107"/>
      <c r="K44" s="107"/>
      <c r="L44" s="107"/>
      <c r="M44" s="107"/>
      <c r="N44" s="16"/>
      <c r="O44" s="16"/>
      <c r="P44" s="16"/>
      <c r="Q44" s="16"/>
      <c r="R44" s="16"/>
      <c r="S44" s="16"/>
      <c r="T44" s="16"/>
      <c r="U44" s="16"/>
      <c r="V44" s="16"/>
      <c r="W44" s="16"/>
    </row>
    <row r="45" spans="1:31" ht="15" customHeight="1">
      <c r="A45" s="124" t="s">
        <v>5</v>
      </c>
      <c r="B45" s="125"/>
      <c r="C45" s="125"/>
      <c r="D45" s="115" t="s">
        <v>55</v>
      </c>
      <c r="E45" s="116"/>
      <c r="F45" s="116"/>
      <c r="G45" s="116"/>
      <c r="H45" s="117"/>
      <c r="I45" s="113" t="s">
        <v>57</v>
      </c>
      <c r="J45" s="113"/>
      <c r="K45" s="113"/>
      <c r="L45" s="113"/>
      <c r="M45" s="113"/>
      <c r="AA45">
        <f>IF(ABS(D46)&gt;J9, 0, IF(ABS(D47)&gt;J10, 0, IF(I46&gt;M7, 0, IF(I47&gt;M8, 0, 1))))</f>
        <v>1</v>
      </c>
    </row>
    <row r="46" spans="1:31">
      <c r="A46" s="76">
        <f>G7</f>
        <v>100</v>
      </c>
      <c r="B46" s="85"/>
      <c r="C46" s="86"/>
      <c r="D46" s="118">
        <f>ROUND(((I27-A46)/A46*100),2)</f>
        <v>-0.26</v>
      </c>
      <c r="E46" s="119"/>
      <c r="F46" s="119"/>
      <c r="G46" s="119"/>
      <c r="H46" s="120"/>
      <c r="I46" s="114">
        <f>ROUND(STDEV(I17:I26)*100/I27,2)</f>
        <v>0.5</v>
      </c>
      <c r="J46" s="114"/>
      <c r="K46" s="114"/>
      <c r="L46" s="114"/>
      <c r="M46" s="114"/>
    </row>
    <row r="47" spans="1:31">
      <c r="A47" s="76">
        <f>G8</f>
        <v>1000</v>
      </c>
      <c r="B47" s="85"/>
      <c r="C47" s="86"/>
      <c r="D47" s="118">
        <f>ROUND(((I42-A47)/A47*100),2)</f>
        <v>-0.24</v>
      </c>
      <c r="E47" s="119"/>
      <c r="F47" s="119"/>
      <c r="G47" s="119"/>
      <c r="H47" s="120"/>
      <c r="I47" s="114">
        <f>ROUND(STDEV(I32:I41)*100/I42,2)</f>
        <v>0.2</v>
      </c>
      <c r="J47" s="114"/>
      <c r="K47" s="114"/>
      <c r="L47" s="114"/>
      <c r="M47" s="114"/>
      <c r="N47" s="8"/>
      <c r="Q47" s="8"/>
    </row>
    <row r="48" spans="1:31" ht="15.75">
      <c r="A48" s="121" t="s">
        <v>17</v>
      </c>
      <c r="B48" s="121"/>
      <c r="C48" s="121"/>
      <c r="D48" s="121"/>
      <c r="E48" s="121"/>
      <c r="F48" s="121"/>
      <c r="G48" s="122" t="s">
        <v>18</v>
      </c>
      <c r="H48" s="122"/>
      <c r="I48" s="122"/>
      <c r="J48" s="122"/>
      <c r="K48" s="122"/>
      <c r="L48" s="122"/>
      <c r="M48" s="122"/>
      <c r="N48" s="44"/>
      <c r="O48" s="44"/>
      <c r="P48" s="44"/>
      <c r="Q48" s="44"/>
      <c r="R48" s="44"/>
      <c r="S48" s="44"/>
      <c r="T48" s="44"/>
      <c r="U48" s="44"/>
      <c r="V48" s="44"/>
      <c r="W48" s="44"/>
      <c r="X48" s="8"/>
    </row>
    <row r="49" spans="1:24">
      <c r="A49" s="79" t="s">
        <v>15</v>
      </c>
      <c r="B49" s="79"/>
      <c r="C49" s="79"/>
      <c r="D49" s="79"/>
      <c r="E49" s="79"/>
      <c r="F49" s="79"/>
      <c r="G49" s="107" t="str">
        <f>'Исход. данные'!$B$5</f>
        <v>Пупкин В.В.</v>
      </c>
      <c r="H49" s="107"/>
      <c r="I49" s="107"/>
      <c r="J49" s="107"/>
      <c r="K49" s="107"/>
      <c r="L49" s="107"/>
      <c r="M49" s="107"/>
      <c r="N49" s="16"/>
      <c r="O49" s="16"/>
      <c r="P49" s="16"/>
      <c r="Q49" s="16"/>
      <c r="R49" s="16"/>
      <c r="S49" s="16"/>
      <c r="T49" s="16"/>
      <c r="U49" s="16"/>
      <c r="V49" s="16"/>
      <c r="W49" s="16"/>
      <c r="X49" s="8"/>
    </row>
    <row r="50" spans="1:24">
      <c r="A50" s="56"/>
      <c r="B50" s="56"/>
      <c r="C50" s="56"/>
      <c r="D50" s="56"/>
      <c r="E50" s="56"/>
      <c r="F50" s="56"/>
      <c r="G50" s="123" t="s">
        <v>58</v>
      </c>
      <c r="H50" s="123"/>
      <c r="I50" s="123"/>
      <c r="J50" s="123"/>
      <c r="K50" s="123"/>
      <c r="L50" s="123"/>
      <c r="M50" s="123"/>
      <c r="N50" s="48"/>
      <c r="O50" s="48"/>
      <c r="P50" s="48"/>
      <c r="Q50" s="24"/>
      <c r="R50" s="24"/>
      <c r="S50" s="24"/>
      <c r="T50" s="24"/>
      <c r="U50" s="24"/>
      <c r="V50" s="24"/>
      <c r="W50" s="24"/>
    </row>
  </sheetData>
  <mergeCells count="154">
    <mergeCell ref="G50:M50"/>
    <mergeCell ref="D29:H29"/>
    <mergeCell ref="I29:M29"/>
    <mergeCell ref="I45:M45"/>
    <mergeCell ref="I46:M46"/>
    <mergeCell ref="I47:M47"/>
    <mergeCell ref="D45:H45"/>
    <mergeCell ref="D46:H46"/>
    <mergeCell ref="D47:H47"/>
    <mergeCell ref="A44:M44"/>
    <mergeCell ref="A47:C47"/>
    <mergeCell ref="A48:F48"/>
    <mergeCell ref="A49:F49"/>
    <mergeCell ref="A45:C45"/>
    <mergeCell ref="A46:C46"/>
    <mergeCell ref="A42:C42"/>
    <mergeCell ref="D42:H42"/>
    <mergeCell ref="I42:M42"/>
    <mergeCell ref="A43:C43"/>
    <mergeCell ref="D43:M43"/>
    <mergeCell ref="G48:M48"/>
    <mergeCell ref="G49:M49"/>
    <mergeCell ref="A40:C40"/>
    <mergeCell ref="D40:H40"/>
    <mergeCell ref="A2:M2"/>
    <mergeCell ref="I3:M3"/>
    <mergeCell ref="I4:M4"/>
    <mergeCell ref="A5:M5"/>
    <mergeCell ref="K11:M11"/>
    <mergeCell ref="K12:M12"/>
    <mergeCell ref="K13:M13"/>
    <mergeCell ref="K14:M14"/>
    <mergeCell ref="A1:M1"/>
    <mergeCell ref="A11:J11"/>
    <mergeCell ref="A12:J12"/>
    <mergeCell ref="A13:J13"/>
    <mergeCell ref="A9:C9"/>
    <mergeCell ref="D9:F9"/>
    <mergeCell ref="G9:I9"/>
    <mergeCell ref="J9:L9"/>
    <mergeCell ref="A10:C10"/>
    <mergeCell ref="D10:F10"/>
    <mergeCell ref="G10:I10"/>
    <mergeCell ref="J10:L10"/>
    <mergeCell ref="A7:C7"/>
    <mergeCell ref="D7:F7"/>
    <mergeCell ref="G7:I7"/>
    <mergeCell ref="J7:L7"/>
    <mergeCell ref="I40:M40"/>
    <mergeCell ref="A41:C41"/>
    <mergeCell ref="D41:H41"/>
    <mergeCell ref="I41:M41"/>
    <mergeCell ref="A38:C38"/>
    <mergeCell ref="D38:H38"/>
    <mergeCell ref="I38:M38"/>
    <mergeCell ref="A39:C39"/>
    <mergeCell ref="D39:H39"/>
    <mergeCell ref="I39:M39"/>
    <mergeCell ref="A36:C36"/>
    <mergeCell ref="D36:H36"/>
    <mergeCell ref="I36:M36"/>
    <mergeCell ref="A37:C37"/>
    <mergeCell ref="D37:H37"/>
    <mergeCell ref="I37:M37"/>
    <mergeCell ref="A34:C34"/>
    <mergeCell ref="D34:H34"/>
    <mergeCell ref="I34:M34"/>
    <mergeCell ref="A35:C35"/>
    <mergeCell ref="D35:H35"/>
    <mergeCell ref="I35:M35"/>
    <mergeCell ref="A32:C32"/>
    <mergeCell ref="D32:H32"/>
    <mergeCell ref="I32:M32"/>
    <mergeCell ref="A33:C33"/>
    <mergeCell ref="D33:H33"/>
    <mergeCell ref="I33:M33"/>
    <mergeCell ref="A27:C27"/>
    <mergeCell ref="D27:H27"/>
    <mergeCell ref="I27:M27"/>
    <mergeCell ref="A28:C28"/>
    <mergeCell ref="D28:M28"/>
    <mergeCell ref="A30:C31"/>
    <mergeCell ref="D30:M30"/>
    <mergeCell ref="D31:H31"/>
    <mergeCell ref="I31:M31"/>
    <mergeCell ref="A25:C25"/>
    <mergeCell ref="D25:H25"/>
    <mergeCell ref="I25:M25"/>
    <mergeCell ref="A26:C26"/>
    <mergeCell ref="D26:H26"/>
    <mergeCell ref="I26:M26"/>
    <mergeCell ref="A23:C23"/>
    <mergeCell ref="D23:H23"/>
    <mergeCell ref="I23:M23"/>
    <mergeCell ref="A24:C24"/>
    <mergeCell ref="D24:H24"/>
    <mergeCell ref="I24:M24"/>
    <mergeCell ref="A14:J14"/>
    <mergeCell ref="A15:C16"/>
    <mergeCell ref="D15:M15"/>
    <mergeCell ref="D16:H16"/>
    <mergeCell ref="I16:M16"/>
    <mergeCell ref="A21:C21"/>
    <mergeCell ref="D21:H21"/>
    <mergeCell ref="I21:M21"/>
    <mergeCell ref="A22:C22"/>
    <mergeCell ref="D22:H22"/>
    <mergeCell ref="I22:M22"/>
    <mergeCell ref="A19:C19"/>
    <mergeCell ref="D19:H19"/>
    <mergeCell ref="I19:M19"/>
    <mergeCell ref="A20:C20"/>
    <mergeCell ref="D20:H20"/>
    <mergeCell ref="I20:M20"/>
    <mergeCell ref="Q3:W3"/>
    <mergeCell ref="A4:G4"/>
    <mergeCell ref="Q4:W4"/>
    <mergeCell ref="AA32:AE32"/>
    <mergeCell ref="AA33:AE33"/>
    <mergeCell ref="AA34:AE34"/>
    <mergeCell ref="AA35:AE35"/>
    <mergeCell ref="AA36:AE36"/>
    <mergeCell ref="AA37:AE37"/>
    <mergeCell ref="A8:C8"/>
    <mergeCell ref="D8:F8"/>
    <mergeCell ref="G8:I8"/>
    <mergeCell ref="J8:L8"/>
    <mergeCell ref="A6:C6"/>
    <mergeCell ref="D6:F6"/>
    <mergeCell ref="G6:I6"/>
    <mergeCell ref="J6:L6"/>
    <mergeCell ref="A3:G3"/>
    <mergeCell ref="A17:C17"/>
    <mergeCell ref="D17:H17"/>
    <mergeCell ref="I17:M17"/>
    <mergeCell ref="A18:C18"/>
    <mergeCell ref="D18:H18"/>
    <mergeCell ref="I18:M18"/>
    <mergeCell ref="AA42:AE42"/>
    <mergeCell ref="AA38:AE38"/>
    <mergeCell ref="AA39:AE39"/>
    <mergeCell ref="AA40:AE40"/>
    <mergeCell ref="AA41:AE41"/>
    <mergeCell ref="AA17:AE17"/>
    <mergeCell ref="AA18:AE18"/>
    <mergeCell ref="AA19:AE19"/>
    <mergeCell ref="AA20:AE20"/>
    <mergeCell ref="AA21:AE21"/>
    <mergeCell ref="AA22:AE22"/>
    <mergeCell ref="AA23:AE23"/>
    <mergeCell ref="AA24:AE24"/>
    <mergeCell ref="AA25:AE25"/>
    <mergeCell ref="AA26:AE26"/>
    <mergeCell ref="AA27:AE27"/>
  </mergeCells>
  <conditionalFormatting sqref="D46">
    <cfRule type="expression" dxfId="279" priority="4">
      <formula>ABS($D$46)&gt;--MID($J$7,2,5)</formula>
    </cfRule>
  </conditionalFormatting>
  <conditionalFormatting sqref="D47">
    <cfRule type="expression" dxfId="278" priority="3">
      <formula>ABS($D$47)&gt;--MID($J$8,2,5)</formula>
    </cfRule>
  </conditionalFormatting>
  <conditionalFormatting sqref="I46">
    <cfRule type="cellIs" dxfId="277" priority="2" operator="greaterThan">
      <formula>$M$7</formula>
    </cfRule>
  </conditionalFormatting>
  <conditionalFormatting sqref="I47">
    <cfRule type="cellIs" dxfId="276" priority="1" operator="greaterThan">
      <formula>$M$8</formula>
    </cfRule>
  </conditionalFormatting>
  <pageMargins left="0.7" right="0.7" top="0.75" bottom="0.75" header="0.3" footer="0.3"/>
  <pageSetup paperSize="9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>
  <sheetPr codeName="Лист9">
    <tabColor rgb="FF00B0F0"/>
  </sheetPr>
  <dimension ref="A1:AE50"/>
  <sheetViews>
    <sheetView zoomScale="90" zoomScaleNormal="90" workbookViewId="0">
      <selection activeCell="D32" sqref="D32:H41"/>
    </sheetView>
  </sheetViews>
  <sheetFormatPr defaultRowHeight="15"/>
  <cols>
    <col min="1" max="1" width="6.7109375" customWidth="1"/>
    <col min="2" max="2" width="6.5703125" customWidth="1"/>
    <col min="3" max="3" width="5.5703125" customWidth="1"/>
    <col min="4" max="4" width="7" customWidth="1"/>
    <col min="5" max="7" width="3.7109375" customWidth="1"/>
    <col min="8" max="8" width="11.7109375" customWidth="1"/>
    <col min="9" max="9" width="2.7109375" customWidth="1"/>
    <col min="10" max="10" width="6.7109375" customWidth="1"/>
    <col min="11" max="12" width="3.7109375" customWidth="1"/>
    <col min="13" max="13" width="14.7109375" customWidth="1"/>
    <col min="14" max="14" width="5.7109375" customWidth="1"/>
    <col min="15" max="16" width="3.7109375" hidden="1" customWidth="1"/>
    <col min="17" max="17" width="0.5703125" customWidth="1"/>
    <col min="18" max="21" width="3.7109375" hidden="1" customWidth="1"/>
    <col min="22" max="22" width="2" hidden="1" customWidth="1"/>
    <col min="23" max="23" width="0" hidden="1" customWidth="1"/>
    <col min="27" max="27" width="9.28515625" hidden="1" customWidth="1"/>
    <col min="28" max="31" width="9.140625" hidden="1" customWidth="1"/>
  </cols>
  <sheetData>
    <row r="1" spans="1:24">
      <c r="A1" s="67" t="s">
        <v>32</v>
      </c>
      <c r="B1" s="67"/>
      <c r="C1" s="67"/>
      <c r="D1" s="67"/>
      <c r="E1" s="67"/>
      <c r="F1" s="67"/>
      <c r="G1" s="67"/>
      <c r="H1" s="67"/>
      <c r="I1" s="67"/>
      <c r="J1" s="67"/>
      <c r="K1" s="67"/>
      <c r="L1" s="67"/>
      <c r="M1" s="67"/>
      <c r="N1" s="38"/>
      <c r="O1" s="38"/>
      <c r="P1" s="38"/>
      <c r="Q1" s="38"/>
      <c r="R1" s="38"/>
      <c r="S1" s="38"/>
      <c r="T1" s="38"/>
      <c r="U1" s="38"/>
      <c r="V1" s="38"/>
      <c r="W1" s="28"/>
    </row>
    <row r="2" spans="1:24">
      <c r="A2" s="71" t="s">
        <v>33</v>
      </c>
      <c r="B2" s="71"/>
      <c r="C2" s="71"/>
      <c r="D2" s="71"/>
      <c r="E2" s="71"/>
      <c r="F2" s="71"/>
      <c r="G2" s="71"/>
      <c r="H2" s="71"/>
      <c r="I2" s="71"/>
      <c r="J2" s="71"/>
      <c r="K2" s="71"/>
      <c r="L2" s="71"/>
      <c r="M2" s="71"/>
      <c r="N2" s="7"/>
      <c r="O2" s="7"/>
      <c r="P2" s="7"/>
      <c r="Q2" s="7"/>
      <c r="R2" s="7"/>
      <c r="S2" s="7"/>
      <c r="T2" s="7"/>
      <c r="U2" s="7"/>
      <c r="V2" s="7"/>
      <c r="W2" s="7"/>
    </row>
    <row r="3" spans="1:24" ht="15.75">
      <c r="A3" s="68" t="s">
        <v>21</v>
      </c>
      <c r="B3" s="68"/>
      <c r="C3" s="68"/>
      <c r="D3" s="68"/>
      <c r="E3" s="68"/>
      <c r="F3" s="68"/>
      <c r="G3" s="68"/>
      <c r="H3" s="56"/>
      <c r="I3" s="72">
        <v>258120215</v>
      </c>
      <c r="J3" s="72"/>
      <c r="K3" s="72"/>
      <c r="L3" s="72"/>
      <c r="M3" s="72"/>
      <c r="N3" s="16"/>
      <c r="O3" s="23"/>
      <c r="P3" s="25"/>
      <c r="Q3" s="69"/>
      <c r="R3" s="69"/>
      <c r="S3" s="69"/>
      <c r="T3" s="69"/>
      <c r="U3" s="69"/>
      <c r="V3" s="69"/>
      <c r="W3" s="69"/>
    </row>
    <row r="4" spans="1:24">
      <c r="A4" s="70" t="s">
        <v>0</v>
      </c>
      <c r="B4" s="70"/>
      <c r="C4" s="70"/>
      <c r="D4" s="70"/>
      <c r="E4" s="70"/>
      <c r="F4" s="70"/>
      <c r="G4" s="70"/>
      <c r="H4" s="56"/>
      <c r="I4" s="70" t="s">
        <v>1</v>
      </c>
      <c r="J4" s="70"/>
      <c r="K4" s="70"/>
      <c r="L4" s="70"/>
      <c r="M4" s="70"/>
      <c r="N4" s="46"/>
      <c r="O4" s="42"/>
      <c r="P4" s="25"/>
      <c r="Q4" s="69"/>
      <c r="R4" s="69"/>
      <c r="S4" s="69"/>
      <c r="T4" s="69"/>
      <c r="U4" s="69"/>
      <c r="V4" s="69"/>
      <c r="W4" s="69"/>
    </row>
    <row r="5" spans="1:24">
      <c r="A5" s="73" t="s">
        <v>2</v>
      </c>
      <c r="B5" s="73"/>
      <c r="C5" s="73"/>
      <c r="D5" s="73"/>
      <c r="E5" s="73"/>
      <c r="F5" s="73"/>
      <c r="G5" s="73"/>
      <c r="H5" s="73"/>
      <c r="I5" s="73"/>
      <c r="J5" s="73"/>
      <c r="K5" s="73"/>
      <c r="L5" s="73"/>
      <c r="M5" s="73"/>
      <c r="N5" s="14"/>
      <c r="O5" s="14"/>
      <c r="P5" s="14"/>
      <c r="Q5" s="14"/>
      <c r="R5" s="14"/>
      <c r="S5" s="14"/>
      <c r="T5" s="14"/>
      <c r="U5" s="14"/>
      <c r="V5" s="14"/>
      <c r="W5" s="14"/>
    </row>
    <row r="6" spans="1:24" ht="15" customHeight="1">
      <c r="A6" s="77" t="s">
        <v>3</v>
      </c>
      <c r="B6" s="77"/>
      <c r="C6" s="77"/>
      <c r="D6" s="77" t="s">
        <v>4</v>
      </c>
      <c r="E6" s="77"/>
      <c r="F6" s="77"/>
      <c r="G6" s="77" t="s">
        <v>5</v>
      </c>
      <c r="H6" s="77"/>
      <c r="I6" s="77"/>
      <c r="J6" s="77" t="s">
        <v>55</v>
      </c>
      <c r="K6" s="77"/>
      <c r="L6" s="78"/>
      <c r="M6" s="58" t="s">
        <v>56</v>
      </c>
      <c r="N6" s="35"/>
      <c r="O6" s="31"/>
      <c r="P6" s="32"/>
      <c r="Q6" s="28"/>
      <c r="R6" s="28"/>
      <c r="S6" s="28"/>
      <c r="T6" s="28"/>
      <c r="U6" s="28"/>
      <c r="V6" s="28"/>
      <c r="W6" s="28"/>
    </row>
    <row r="7" spans="1:24">
      <c r="A7" s="74">
        <v>1</v>
      </c>
      <c r="B7" s="74"/>
      <c r="C7" s="74"/>
      <c r="D7" s="75" t="str">
        <f>G7 &amp; " - " &amp; G8</f>
        <v>0,5 - 10</v>
      </c>
      <c r="E7" s="75"/>
      <c r="F7" s="75"/>
      <c r="G7" s="74">
        <v>0.5</v>
      </c>
      <c r="H7" s="74"/>
      <c r="I7" s="74"/>
      <c r="J7" s="74" t="s">
        <v>41</v>
      </c>
      <c r="K7" s="74"/>
      <c r="L7" s="76"/>
      <c r="M7" s="59">
        <v>7</v>
      </c>
      <c r="N7" s="36"/>
      <c r="O7" s="33"/>
      <c r="P7" s="34"/>
      <c r="Q7" s="28"/>
      <c r="R7" s="28"/>
      <c r="S7" s="28"/>
      <c r="T7" s="28"/>
      <c r="U7" s="28"/>
      <c r="V7" s="28"/>
      <c r="W7" s="28"/>
    </row>
    <row r="8" spans="1:24">
      <c r="A8" s="74"/>
      <c r="B8" s="74"/>
      <c r="C8" s="74"/>
      <c r="D8" s="74"/>
      <c r="E8" s="74"/>
      <c r="F8" s="74"/>
      <c r="G8" s="74">
        <v>10</v>
      </c>
      <c r="H8" s="74"/>
      <c r="I8" s="74"/>
      <c r="J8" s="74" t="s">
        <v>24</v>
      </c>
      <c r="K8" s="74"/>
      <c r="L8" s="76"/>
      <c r="M8" s="59">
        <v>3</v>
      </c>
      <c r="N8" s="36"/>
      <c r="O8" s="33"/>
      <c r="P8" s="34"/>
      <c r="Q8" s="28"/>
      <c r="R8" s="28"/>
      <c r="S8" s="28"/>
      <c r="T8" s="28"/>
      <c r="U8" s="28"/>
      <c r="V8" s="28"/>
      <c r="W8" s="28"/>
    </row>
    <row r="9" spans="1:24">
      <c r="A9" s="74"/>
      <c r="B9" s="74"/>
      <c r="C9" s="74"/>
      <c r="D9" s="74"/>
      <c r="E9" s="74"/>
      <c r="F9" s="74"/>
      <c r="G9" s="74"/>
      <c r="H9" s="74"/>
      <c r="I9" s="74"/>
      <c r="J9" s="80">
        <f>--MID(J7,2,3)</f>
        <v>8</v>
      </c>
      <c r="K9" s="80"/>
      <c r="L9" s="81"/>
      <c r="M9" s="57"/>
      <c r="N9" s="16"/>
      <c r="O9" s="27"/>
      <c r="P9" s="30"/>
      <c r="Q9" s="28"/>
      <c r="R9" s="28"/>
      <c r="S9" s="28"/>
      <c r="T9" s="28"/>
      <c r="U9" s="28"/>
      <c r="V9" s="28"/>
      <c r="W9" s="28"/>
    </row>
    <row r="10" spans="1:24">
      <c r="A10" s="74"/>
      <c r="B10" s="74"/>
      <c r="C10" s="74"/>
      <c r="D10" s="74"/>
      <c r="E10" s="74"/>
      <c r="F10" s="74"/>
      <c r="G10" s="74"/>
      <c r="H10" s="74"/>
      <c r="I10" s="74"/>
      <c r="J10" s="82">
        <f>--MID(J8,2,3)</f>
        <v>2.5</v>
      </c>
      <c r="K10" s="82"/>
      <c r="L10" s="83"/>
      <c r="M10" s="57"/>
      <c r="N10" s="16"/>
      <c r="O10" s="52"/>
      <c r="P10" s="54"/>
      <c r="Q10" s="28"/>
      <c r="R10" s="28"/>
      <c r="S10" s="28"/>
      <c r="T10" s="28"/>
      <c r="U10" s="28"/>
      <c r="V10" s="28"/>
      <c r="W10" s="28"/>
    </row>
    <row r="11" spans="1:24">
      <c r="A11" s="79" t="s">
        <v>7</v>
      </c>
      <c r="B11" s="79"/>
      <c r="C11" s="79"/>
      <c r="D11" s="79"/>
      <c r="E11" s="79"/>
      <c r="F11" s="79"/>
      <c r="G11" s="79"/>
      <c r="H11" s="79"/>
      <c r="I11" s="79"/>
      <c r="J11" s="79"/>
      <c r="K11" s="84" t="str">
        <f>'Исход. данные'!$B$1</f>
        <v>18.10.2024г.</v>
      </c>
      <c r="L11" s="84"/>
      <c r="M11" s="84"/>
      <c r="N11" s="15"/>
      <c r="O11" s="15"/>
      <c r="P11" s="15"/>
      <c r="Q11" s="15"/>
      <c r="R11" s="15"/>
      <c r="S11" s="15"/>
      <c r="T11" s="15"/>
      <c r="U11" s="15"/>
      <c r="V11" s="15"/>
      <c r="W11" s="15"/>
      <c r="X11" s="8"/>
    </row>
    <row r="12" spans="1:24">
      <c r="A12" s="79" t="s">
        <v>8</v>
      </c>
      <c r="B12" s="79"/>
      <c r="C12" s="79"/>
      <c r="D12" s="79"/>
      <c r="E12" s="79"/>
      <c r="F12" s="79"/>
      <c r="G12" s="79"/>
      <c r="H12" s="79"/>
      <c r="I12" s="79"/>
      <c r="J12" s="79"/>
      <c r="K12" s="85" t="str">
        <f>'Исход. данные'!$B$2</f>
        <v>ВР-300S № 181024</v>
      </c>
      <c r="L12" s="85"/>
      <c r="M12" s="85"/>
      <c r="N12" s="16"/>
      <c r="O12" s="16"/>
      <c r="P12" s="16"/>
      <c r="Q12" s="16"/>
      <c r="R12" s="16"/>
      <c r="S12" s="16"/>
      <c r="T12" s="16"/>
      <c r="U12" s="16"/>
      <c r="V12" s="16"/>
      <c r="W12" s="16"/>
      <c r="X12" s="8"/>
    </row>
    <row r="13" spans="1:24">
      <c r="A13" s="79" t="s">
        <v>9</v>
      </c>
      <c r="B13" s="79"/>
      <c r="C13" s="79"/>
      <c r="D13" s="79"/>
      <c r="E13" s="79"/>
      <c r="F13" s="79"/>
      <c r="G13" s="79"/>
      <c r="H13" s="79"/>
      <c r="I13" s="79"/>
      <c r="J13" s="79"/>
      <c r="K13" s="85">
        <f>'Исход. данные'!$B$3</f>
        <v>21.2</v>
      </c>
      <c r="L13" s="85"/>
      <c r="M13" s="85"/>
      <c r="N13" s="16"/>
      <c r="O13" s="16"/>
      <c r="P13" s="16"/>
      <c r="Q13" s="16"/>
      <c r="R13" s="16"/>
      <c r="S13" s="16"/>
      <c r="T13" s="16"/>
      <c r="U13" s="16"/>
      <c r="V13" s="16"/>
      <c r="W13" s="16"/>
      <c r="X13" s="8"/>
    </row>
    <row r="14" spans="1:24">
      <c r="A14" s="79" t="s">
        <v>10</v>
      </c>
      <c r="B14" s="79"/>
      <c r="C14" s="79"/>
      <c r="D14" s="79"/>
      <c r="E14" s="79"/>
      <c r="F14" s="79"/>
      <c r="G14" s="79"/>
      <c r="H14" s="79"/>
      <c r="I14" s="79"/>
      <c r="J14" s="79"/>
      <c r="K14" s="85">
        <f>'Исход. данные'!$B$4</f>
        <v>60.7</v>
      </c>
      <c r="L14" s="85"/>
      <c r="M14" s="85"/>
      <c r="N14" s="16"/>
      <c r="O14" s="16"/>
      <c r="P14" s="16"/>
      <c r="Q14" s="16"/>
      <c r="R14" s="16"/>
      <c r="S14" s="16"/>
      <c r="T14" s="16"/>
      <c r="U14" s="16"/>
      <c r="V14" s="16"/>
      <c r="W14" s="16"/>
      <c r="X14" s="8"/>
    </row>
    <row r="15" spans="1:24" ht="15" customHeight="1">
      <c r="A15" s="97" t="s">
        <v>11</v>
      </c>
      <c r="B15" s="98"/>
      <c r="C15" s="99"/>
      <c r="D15" s="76" t="str">
        <f>"Объем дозирования " &amp; G7 &amp; " мкл"</f>
        <v>Объем дозирования 0,5 мкл</v>
      </c>
      <c r="E15" s="85"/>
      <c r="F15" s="85"/>
      <c r="G15" s="85"/>
      <c r="H15" s="85"/>
      <c r="I15" s="85"/>
      <c r="J15" s="85"/>
      <c r="K15" s="85"/>
      <c r="L15" s="85"/>
      <c r="M15" s="86"/>
      <c r="N15" s="47"/>
      <c r="O15" s="28"/>
      <c r="P15" s="28"/>
      <c r="Q15" s="28"/>
      <c r="R15" s="28"/>
      <c r="S15" s="28"/>
      <c r="T15" s="28"/>
      <c r="U15" s="28"/>
      <c r="V15" s="28"/>
      <c r="W15" s="28"/>
    </row>
    <row r="16" spans="1:24">
      <c r="A16" s="100"/>
      <c r="B16" s="101"/>
      <c r="C16" s="102"/>
      <c r="D16" s="76" t="s">
        <v>42</v>
      </c>
      <c r="E16" s="85"/>
      <c r="F16" s="85"/>
      <c r="G16" s="85"/>
      <c r="H16" s="86"/>
      <c r="I16" s="76" t="s">
        <v>13</v>
      </c>
      <c r="J16" s="85"/>
      <c r="K16" s="85"/>
      <c r="L16" s="85"/>
      <c r="M16" s="86"/>
      <c r="N16" s="28"/>
      <c r="O16" s="28"/>
      <c r="P16" s="28"/>
      <c r="Q16" s="28"/>
      <c r="R16" s="28"/>
      <c r="S16" s="28"/>
      <c r="T16" s="28"/>
      <c r="U16" s="28"/>
      <c r="V16" s="28"/>
      <c r="W16" s="28"/>
    </row>
    <row r="17" spans="1:31">
      <c r="A17" s="76">
        <v>1</v>
      </c>
      <c r="B17" s="85"/>
      <c r="C17" s="86"/>
      <c r="D17" s="87">
        <v>5.0000000000000001E-4</v>
      </c>
      <c r="E17" s="88"/>
      <c r="F17" s="88"/>
      <c r="G17" s="88"/>
      <c r="H17" s="89"/>
      <c r="I17" s="90">
        <f>D17*1000*'Исход. данные'!$B$6</f>
        <v>0.50155000000000005</v>
      </c>
      <c r="J17" s="91"/>
      <c r="K17" s="91"/>
      <c r="L17" s="91"/>
      <c r="M17" s="92"/>
      <c r="N17" s="28"/>
      <c r="O17" s="28"/>
      <c r="P17" s="28"/>
      <c r="Q17" s="28"/>
      <c r="R17" s="28"/>
      <c r="S17" s="28"/>
      <c r="T17" s="28"/>
      <c r="U17" s="28"/>
      <c r="V17" s="28"/>
      <c r="W17" s="28"/>
      <c r="AA17" s="65">
        <f ca="1">ROUND(NORMINV(RAND(), $AA$27, $AA$27*$M$7/100*0.8)/(1000*'Исход. данные'!$B$6), 4)</f>
        <v>5.0000000000000001E-4</v>
      </c>
      <c r="AB17" s="65"/>
      <c r="AC17" s="65"/>
      <c r="AD17" s="65"/>
      <c r="AE17" s="65"/>
    </row>
    <row r="18" spans="1:31">
      <c r="A18" s="76">
        <v>2</v>
      </c>
      <c r="B18" s="85"/>
      <c r="C18" s="86"/>
      <c r="D18" s="87">
        <v>5.0000000000000001E-4</v>
      </c>
      <c r="E18" s="88"/>
      <c r="F18" s="88"/>
      <c r="G18" s="88"/>
      <c r="H18" s="89"/>
      <c r="I18" s="90">
        <f>D18*1000*'Исход. данные'!$B$6</f>
        <v>0.50155000000000005</v>
      </c>
      <c r="J18" s="95"/>
      <c r="K18" s="95"/>
      <c r="L18" s="95"/>
      <c r="M18" s="96"/>
      <c r="N18" s="28"/>
      <c r="O18" s="28"/>
      <c r="P18" s="28"/>
      <c r="Q18" s="28"/>
      <c r="R18" s="28"/>
      <c r="S18" s="28"/>
      <c r="T18" s="28"/>
      <c r="U18" s="28"/>
      <c r="V18" s="28"/>
      <c r="W18" s="28"/>
      <c r="AA18" s="65">
        <f ca="1">ROUND(NORMINV(RAND(), $AA$27, $AA$27*$M$7/100*0.8)/(1000*'Исход. данные'!$B$6), 4)</f>
        <v>5.0000000000000001E-4</v>
      </c>
      <c r="AB18" s="65"/>
      <c r="AC18" s="65"/>
      <c r="AD18" s="65"/>
      <c r="AE18" s="65"/>
    </row>
    <row r="19" spans="1:31">
      <c r="A19" s="76">
        <v>3</v>
      </c>
      <c r="B19" s="85"/>
      <c r="C19" s="86"/>
      <c r="D19" s="87">
        <v>5.0000000000000001E-4</v>
      </c>
      <c r="E19" s="88"/>
      <c r="F19" s="88"/>
      <c r="G19" s="88"/>
      <c r="H19" s="89"/>
      <c r="I19" s="90">
        <f>D19*1000*'Исход. данные'!$B$6</f>
        <v>0.50155000000000005</v>
      </c>
      <c r="J19" s="95"/>
      <c r="K19" s="95"/>
      <c r="L19" s="95"/>
      <c r="M19" s="96"/>
      <c r="N19" s="28"/>
      <c r="O19" s="28"/>
      <c r="P19" s="28"/>
      <c r="Q19" s="28"/>
      <c r="R19" s="28"/>
      <c r="S19" s="28"/>
      <c r="T19" s="28"/>
      <c r="U19" s="28"/>
      <c r="V19" s="28"/>
      <c r="W19" s="28"/>
      <c r="AA19" s="65">
        <f ca="1">ROUND(NORMINV(RAND(), $AA$27, $AA$27*$M$7/100*0.8)/(1000*'Исход. данные'!$B$6), 4)</f>
        <v>5.0000000000000001E-4</v>
      </c>
      <c r="AB19" s="65"/>
      <c r="AC19" s="65"/>
      <c r="AD19" s="65"/>
      <c r="AE19" s="65"/>
    </row>
    <row r="20" spans="1:31">
      <c r="A20" s="76">
        <v>4</v>
      </c>
      <c r="B20" s="85"/>
      <c r="C20" s="86"/>
      <c r="D20" s="87">
        <v>5.0000000000000001E-4</v>
      </c>
      <c r="E20" s="88"/>
      <c r="F20" s="88"/>
      <c r="G20" s="88"/>
      <c r="H20" s="89"/>
      <c r="I20" s="90">
        <f>D20*1000*'Исход. данные'!$B$6</f>
        <v>0.50155000000000005</v>
      </c>
      <c r="J20" s="95"/>
      <c r="K20" s="95"/>
      <c r="L20" s="95"/>
      <c r="M20" s="96"/>
      <c r="N20" s="28"/>
      <c r="O20" s="28"/>
      <c r="P20" s="28"/>
      <c r="Q20" s="28"/>
      <c r="R20" s="28"/>
      <c r="S20" s="28"/>
      <c r="T20" s="28"/>
      <c r="U20" s="28"/>
      <c r="V20" s="28"/>
      <c r="W20" s="28"/>
      <c r="AA20" s="65">
        <f ca="1">ROUND(NORMINV(RAND(), $AA$27, $AA$27*$M$7/100*0.8)/(1000*'Исход. данные'!$B$6), 4)</f>
        <v>5.0000000000000001E-4</v>
      </c>
      <c r="AB20" s="65"/>
      <c r="AC20" s="65"/>
      <c r="AD20" s="65"/>
      <c r="AE20" s="65"/>
    </row>
    <row r="21" spans="1:31">
      <c r="A21" s="76">
        <v>5</v>
      </c>
      <c r="B21" s="85"/>
      <c r="C21" s="86"/>
      <c r="D21" s="87">
        <v>5.0000000000000001E-4</v>
      </c>
      <c r="E21" s="88"/>
      <c r="F21" s="88"/>
      <c r="G21" s="88"/>
      <c r="H21" s="89"/>
      <c r="I21" s="90">
        <f>D21*1000*'Исход. данные'!$B$6</f>
        <v>0.50155000000000005</v>
      </c>
      <c r="J21" s="95"/>
      <c r="K21" s="95"/>
      <c r="L21" s="95"/>
      <c r="M21" s="96"/>
      <c r="N21" s="28"/>
      <c r="O21" s="28"/>
      <c r="P21" s="28"/>
      <c r="Q21" s="28"/>
      <c r="R21" s="28"/>
      <c r="S21" s="28"/>
      <c r="T21" s="28"/>
      <c r="U21" s="28"/>
      <c r="V21" s="28"/>
      <c r="W21" s="28"/>
      <c r="AA21" s="65">
        <f ca="1">ROUND(NORMINV(RAND(), $AA$27, $AA$27*$M$7/100*0.8)/(1000*'Исход. данные'!$B$6), 4)</f>
        <v>5.0000000000000001E-4</v>
      </c>
      <c r="AB21" s="65"/>
      <c r="AC21" s="65"/>
      <c r="AD21" s="65"/>
      <c r="AE21" s="65"/>
    </row>
    <row r="22" spans="1:31">
      <c r="A22" s="76">
        <v>6</v>
      </c>
      <c r="B22" s="85"/>
      <c r="C22" s="86"/>
      <c r="D22" s="87">
        <v>5.0000000000000001E-4</v>
      </c>
      <c r="E22" s="88"/>
      <c r="F22" s="88"/>
      <c r="G22" s="88"/>
      <c r="H22" s="89"/>
      <c r="I22" s="90">
        <f>D22*1000*'Исход. данные'!$B$6</f>
        <v>0.50155000000000005</v>
      </c>
      <c r="J22" s="95"/>
      <c r="K22" s="95"/>
      <c r="L22" s="95"/>
      <c r="M22" s="96"/>
      <c r="N22" s="28"/>
      <c r="O22" s="28"/>
      <c r="P22" s="28"/>
      <c r="Q22" s="28"/>
      <c r="R22" s="28"/>
      <c r="S22" s="28"/>
      <c r="T22" s="28"/>
      <c r="U22" s="28"/>
      <c r="V22" s="28"/>
      <c r="W22" s="28"/>
      <c r="AA22" s="65">
        <f ca="1">ROUND(NORMINV(RAND(), $AA$27, $AA$27*$M$7/100*0.8)/(1000*'Исход. данные'!$B$6), 4)</f>
        <v>5.0000000000000001E-4</v>
      </c>
      <c r="AB22" s="65"/>
      <c r="AC22" s="65"/>
      <c r="AD22" s="65"/>
      <c r="AE22" s="65"/>
    </row>
    <row r="23" spans="1:31">
      <c r="A23" s="76">
        <v>7</v>
      </c>
      <c r="B23" s="85"/>
      <c r="C23" s="86"/>
      <c r="D23" s="87">
        <v>5.0000000000000001E-4</v>
      </c>
      <c r="E23" s="88"/>
      <c r="F23" s="88"/>
      <c r="G23" s="88"/>
      <c r="H23" s="89"/>
      <c r="I23" s="90">
        <f>D23*1000*'Исход. данные'!$B$6</f>
        <v>0.50155000000000005</v>
      </c>
      <c r="J23" s="95"/>
      <c r="K23" s="95"/>
      <c r="L23" s="95"/>
      <c r="M23" s="96"/>
      <c r="N23" s="28"/>
      <c r="O23" s="28"/>
      <c r="P23" s="28"/>
      <c r="Q23" s="28"/>
      <c r="R23" s="28"/>
      <c r="S23" s="28"/>
      <c r="T23" s="28"/>
      <c r="U23" s="28"/>
      <c r="V23" s="28"/>
      <c r="W23" s="28"/>
      <c r="AA23" s="65">
        <f ca="1">ROUND(NORMINV(RAND(), $AA$27, $AA$27*$M$7/100*0.8)/(1000*'Исход. данные'!$B$6), 4)</f>
        <v>5.0000000000000001E-4</v>
      </c>
      <c r="AB23" s="65"/>
      <c r="AC23" s="65"/>
      <c r="AD23" s="65"/>
      <c r="AE23" s="65"/>
    </row>
    <row r="24" spans="1:31">
      <c r="A24" s="76">
        <v>8</v>
      </c>
      <c r="B24" s="85"/>
      <c r="C24" s="86"/>
      <c r="D24" s="87">
        <v>5.0000000000000001E-4</v>
      </c>
      <c r="E24" s="88"/>
      <c r="F24" s="88"/>
      <c r="G24" s="88"/>
      <c r="H24" s="89"/>
      <c r="I24" s="90">
        <f>D24*1000*'Исход. данные'!$B$6</f>
        <v>0.50155000000000005</v>
      </c>
      <c r="J24" s="95"/>
      <c r="K24" s="95"/>
      <c r="L24" s="95"/>
      <c r="M24" s="96"/>
      <c r="N24" s="28"/>
      <c r="O24" s="28"/>
      <c r="P24" s="28"/>
      <c r="Q24" s="28"/>
      <c r="R24" s="28"/>
      <c r="S24" s="28"/>
      <c r="T24" s="28"/>
      <c r="U24" s="28"/>
      <c r="V24" s="28"/>
      <c r="W24" s="28"/>
      <c r="AA24" s="65">
        <f ca="1">ROUND(NORMINV(RAND(), $AA$27, $AA$27*$M$7/100*0.8)/(1000*'Исход. данные'!$B$6), 4)</f>
        <v>5.0000000000000001E-4</v>
      </c>
      <c r="AB24" s="65"/>
      <c r="AC24" s="65"/>
      <c r="AD24" s="65"/>
      <c r="AE24" s="65"/>
    </row>
    <row r="25" spans="1:31">
      <c r="A25" s="76">
        <v>9</v>
      </c>
      <c r="B25" s="85"/>
      <c r="C25" s="86"/>
      <c r="D25" s="87">
        <v>5.0000000000000001E-4</v>
      </c>
      <c r="E25" s="88"/>
      <c r="F25" s="88"/>
      <c r="G25" s="88"/>
      <c r="H25" s="89"/>
      <c r="I25" s="90">
        <f>D25*1000*'Исход. данные'!$B$6</f>
        <v>0.50155000000000005</v>
      </c>
      <c r="J25" s="95"/>
      <c r="K25" s="95"/>
      <c r="L25" s="95"/>
      <c r="M25" s="96"/>
      <c r="N25" s="28"/>
      <c r="O25" s="28"/>
      <c r="P25" s="28"/>
      <c r="Q25" s="28"/>
      <c r="R25" s="28"/>
      <c r="S25" s="28"/>
      <c r="T25" s="28"/>
      <c r="U25" s="28"/>
      <c r="V25" s="29"/>
      <c r="W25" s="28"/>
      <c r="AA25" s="65">
        <f ca="1">ROUND(NORMINV(RAND(), $AA$27, $AA$27*$M$7/100*0.8)/(1000*'Исход. данные'!$B$6), 4)</f>
        <v>5.0000000000000001E-4</v>
      </c>
      <c r="AB25" s="65"/>
      <c r="AC25" s="65"/>
      <c r="AD25" s="65"/>
      <c r="AE25" s="65"/>
    </row>
    <row r="26" spans="1:31">
      <c r="A26" s="76">
        <v>10</v>
      </c>
      <c r="B26" s="85"/>
      <c r="C26" s="86"/>
      <c r="D26" s="87">
        <v>5.0000000000000001E-4</v>
      </c>
      <c r="E26" s="88"/>
      <c r="F26" s="88"/>
      <c r="G26" s="88"/>
      <c r="H26" s="89"/>
      <c r="I26" s="90">
        <f>D26*1000*'Исход. данные'!$B$6</f>
        <v>0.50155000000000005</v>
      </c>
      <c r="J26" s="95"/>
      <c r="K26" s="95"/>
      <c r="L26" s="95"/>
      <c r="M26" s="96"/>
      <c r="N26" s="28"/>
      <c r="O26" s="28"/>
      <c r="P26" s="28"/>
      <c r="Q26" s="28"/>
      <c r="R26" s="28"/>
      <c r="S26" s="28"/>
      <c r="T26" s="28"/>
      <c r="U26" s="28"/>
      <c r="V26" s="28"/>
      <c r="W26" s="28"/>
      <c r="AA26" s="65">
        <f ca="1">ROUND(NORMINV(RAND(), $AA$27, $AA$27*$M$7/100*0.8)/(1000*'Исход. данные'!$B$6), 4)</f>
        <v>5.9999999999999995E-4</v>
      </c>
      <c r="AB26" s="65"/>
      <c r="AC26" s="65"/>
      <c r="AD26" s="65"/>
      <c r="AE26" s="65"/>
    </row>
    <row r="27" spans="1:31">
      <c r="A27" s="76" t="s">
        <v>14</v>
      </c>
      <c r="B27" s="85"/>
      <c r="C27" s="86"/>
      <c r="D27" s="87">
        <f>AVERAGE(D17:H26)</f>
        <v>5.0000000000000012E-4</v>
      </c>
      <c r="E27" s="126"/>
      <c r="F27" s="126"/>
      <c r="G27" s="126"/>
      <c r="H27" s="127"/>
      <c r="I27" s="90">
        <f>AVERAGE(I17:M26)</f>
        <v>0.50155000000000005</v>
      </c>
      <c r="J27" s="95"/>
      <c r="K27" s="95"/>
      <c r="L27" s="95"/>
      <c r="M27" s="96"/>
      <c r="N27" s="47"/>
      <c r="O27" s="28"/>
      <c r="P27" s="28"/>
      <c r="Q27" s="28"/>
      <c r="R27" s="28"/>
      <c r="S27" s="28"/>
      <c r="T27" s="28"/>
      <c r="U27" s="28"/>
      <c r="V27" s="28"/>
      <c r="W27" s="28"/>
      <c r="AA27" s="66">
        <f ca="1">G7+G7*J9/100*0.9*(RAND()-RAND())</f>
        <v>0.50730311035350306</v>
      </c>
      <c r="AB27" s="66"/>
      <c r="AC27" s="66"/>
      <c r="AD27" s="66"/>
      <c r="AE27" s="66"/>
    </row>
    <row r="28" spans="1:31">
      <c r="A28" s="76" t="s">
        <v>15</v>
      </c>
      <c r="B28" s="85"/>
      <c r="C28" s="86"/>
      <c r="D28" s="106" t="str">
        <f>'Исход. данные'!$B$5</f>
        <v>Пупкин В.В.</v>
      </c>
      <c r="E28" s="107"/>
      <c r="F28" s="107"/>
      <c r="G28" s="107"/>
      <c r="H28" s="107"/>
      <c r="I28" s="107"/>
      <c r="J28" s="107"/>
      <c r="K28" s="107"/>
      <c r="L28" s="107"/>
      <c r="M28" s="108"/>
      <c r="N28" s="51"/>
      <c r="O28" s="51"/>
      <c r="P28" s="51"/>
      <c r="Q28" s="51"/>
      <c r="R28" s="51"/>
      <c r="S28" s="51"/>
      <c r="T28" s="51"/>
      <c r="U28" s="28"/>
      <c r="V28" s="28"/>
      <c r="W28" s="28"/>
    </row>
    <row r="29" spans="1:31">
      <c r="A29" s="56"/>
      <c r="B29" s="56"/>
      <c r="C29" s="56"/>
      <c r="D29" s="85"/>
      <c r="E29" s="85"/>
      <c r="F29" s="85"/>
      <c r="G29" s="85"/>
      <c r="H29" s="85"/>
      <c r="I29" s="85"/>
      <c r="J29" s="85"/>
      <c r="K29" s="85"/>
      <c r="L29" s="85"/>
      <c r="M29" s="85"/>
      <c r="N29" s="1"/>
      <c r="O29" s="1"/>
      <c r="P29" s="1"/>
      <c r="Q29" s="1"/>
      <c r="R29" s="1"/>
      <c r="S29" s="1"/>
      <c r="T29" s="1"/>
      <c r="U29" s="1"/>
      <c r="V29" s="1"/>
      <c r="W29" s="1"/>
    </row>
    <row r="30" spans="1:31" ht="15" customHeight="1">
      <c r="A30" s="97" t="s">
        <v>11</v>
      </c>
      <c r="B30" s="98"/>
      <c r="C30" s="99"/>
      <c r="D30" s="76" t="str">
        <f>"Объем дозирования " &amp; G8 &amp; " мкл"</f>
        <v>Объем дозирования 10 мкл</v>
      </c>
      <c r="E30" s="85"/>
      <c r="F30" s="85"/>
      <c r="G30" s="85"/>
      <c r="H30" s="85"/>
      <c r="I30" s="85"/>
      <c r="J30" s="85"/>
      <c r="K30" s="85"/>
      <c r="L30" s="85"/>
      <c r="M30" s="86"/>
      <c r="V30" s="3"/>
    </row>
    <row r="31" spans="1:31">
      <c r="A31" s="100"/>
      <c r="B31" s="101"/>
      <c r="C31" s="102"/>
      <c r="D31" s="76" t="s">
        <v>42</v>
      </c>
      <c r="E31" s="85"/>
      <c r="F31" s="85"/>
      <c r="G31" s="85"/>
      <c r="H31" s="86"/>
      <c r="I31" s="76" t="s">
        <v>13</v>
      </c>
      <c r="J31" s="85"/>
      <c r="K31" s="85"/>
      <c r="L31" s="85"/>
      <c r="M31" s="86"/>
      <c r="Q31" s="3"/>
      <c r="S31" s="2"/>
    </row>
    <row r="32" spans="1:31">
      <c r="A32" s="76">
        <v>1</v>
      </c>
      <c r="B32" s="85"/>
      <c r="C32" s="86"/>
      <c r="D32" s="87">
        <v>1.01E-2</v>
      </c>
      <c r="E32" s="88"/>
      <c r="F32" s="88"/>
      <c r="G32" s="88"/>
      <c r="H32" s="89"/>
      <c r="I32" s="90">
        <f>D32*1000*'Исход. данные'!$B$6</f>
        <v>10.131310000000001</v>
      </c>
      <c r="J32" s="95"/>
      <c r="K32" s="95"/>
      <c r="L32" s="95"/>
      <c r="M32" s="96"/>
      <c r="Q32" s="3"/>
      <c r="AA32" s="65">
        <f ca="1">ROUND(NORMINV(RAND(), $AA$42, $AA$42*$M$8/100*0.8)/(1000*'Исход. данные'!$B$6), 4)</f>
        <v>1.01E-2</v>
      </c>
      <c r="AB32" s="65"/>
      <c r="AC32" s="65"/>
      <c r="AD32" s="65"/>
      <c r="AE32" s="65"/>
    </row>
    <row r="33" spans="1:31">
      <c r="A33" s="76">
        <v>2</v>
      </c>
      <c r="B33" s="85"/>
      <c r="C33" s="86"/>
      <c r="D33" s="87">
        <v>9.5999999999999992E-3</v>
      </c>
      <c r="E33" s="88"/>
      <c r="F33" s="88"/>
      <c r="G33" s="88"/>
      <c r="H33" s="89"/>
      <c r="I33" s="90">
        <f>D33*1000*'Исход. данные'!$B$6</f>
        <v>9.629760000000001</v>
      </c>
      <c r="J33" s="95"/>
      <c r="K33" s="95"/>
      <c r="L33" s="95"/>
      <c r="M33" s="96"/>
      <c r="Q33" s="3"/>
      <c r="S33" s="2"/>
      <c r="AA33" s="65">
        <f ca="1">ROUND(NORMINV(RAND(), $AA$42, $AA$42*$M$8/100*0.8)/(1000*'Исход. данные'!$B$6), 4)</f>
        <v>1.04E-2</v>
      </c>
      <c r="AB33" s="65"/>
      <c r="AC33" s="65"/>
      <c r="AD33" s="65"/>
      <c r="AE33" s="65"/>
    </row>
    <row r="34" spans="1:31">
      <c r="A34" s="76">
        <v>3</v>
      </c>
      <c r="B34" s="85"/>
      <c r="C34" s="86"/>
      <c r="D34" s="87">
        <v>9.9000000000000008E-3</v>
      </c>
      <c r="E34" s="88"/>
      <c r="F34" s="88"/>
      <c r="G34" s="88"/>
      <c r="H34" s="89"/>
      <c r="I34" s="90">
        <f>D34*1000*'Исход. данные'!$B$6</f>
        <v>9.930690000000002</v>
      </c>
      <c r="J34" s="95"/>
      <c r="K34" s="95"/>
      <c r="L34" s="95"/>
      <c r="M34" s="96"/>
      <c r="Q34" s="3"/>
      <c r="AA34" s="65">
        <f ca="1">ROUND(NORMINV(RAND(), $AA$42, $AA$42*$M$8/100*0.8)/(1000*'Исход. данные'!$B$6), 4)</f>
        <v>1.04E-2</v>
      </c>
      <c r="AB34" s="65"/>
      <c r="AC34" s="65"/>
      <c r="AD34" s="65"/>
      <c r="AE34" s="65"/>
    </row>
    <row r="35" spans="1:31">
      <c r="A35" s="76">
        <v>4</v>
      </c>
      <c r="B35" s="85"/>
      <c r="C35" s="86"/>
      <c r="D35" s="87">
        <v>9.7000000000000003E-3</v>
      </c>
      <c r="E35" s="88"/>
      <c r="F35" s="88"/>
      <c r="G35" s="88"/>
      <c r="H35" s="89"/>
      <c r="I35" s="90">
        <f>D35*1000*'Исход. данные'!$B$6</f>
        <v>9.7300700000000013</v>
      </c>
      <c r="J35" s="95"/>
      <c r="K35" s="95"/>
      <c r="L35" s="95"/>
      <c r="M35" s="96"/>
      <c r="Q35" s="3"/>
      <c r="AA35" s="65">
        <f ca="1">ROUND(NORMINV(RAND(), $AA$42, $AA$42*$M$8/100*0.8)/(1000*'Исход. данные'!$B$6), 4)</f>
        <v>1.01E-2</v>
      </c>
      <c r="AB35" s="65"/>
      <c r="AC35" s="65"/>
      <c r="AD35" s="65"/>
      <c r="AE35" s="65"/>
    </row>
    <row r="36" spans="1:31">
      <c r="A36" s="76">
        <v>5</v>
      </c>
      <c r="B36" s="85"/>
      <c r="C36" s="86"/>
      <c r="D36" s="87">
        <v>0.01</v>
      </c>
      <c r="E36" s="88"/>
      <c r="F36" s="88"/>
      <c r="G36" s="88"/>
      <c r="H36" s="89"/>
      <c r="I36" s="90">
        <f>D36*1000*'Исход. данные'!$B$6</f>
        <v>10.031000000000001</v>
      </c>
      <c r="J36" s="95"/>
      <c r="K36" s="95"/>
      <c r="L36" s="95"/>
      <c r="M36" s="96"/>
      <c r="Q36" s="3"/>
      <c r="AA36" s="65">
        <f ca="1">ROUND(NORMINV(RAND(), $AA$42, $AA$42*$M$8/100*0.8)/(1000*'Исход. данные'!$B$6), 4)</f>
        <v>9.7999999999999997E-3</v>
      </c>
      <c r="AB36" s="65"/>
      <c r="AC36" s="65"/>
      <c r="AD36" s="65"/>
      <c r="AE36" s="65"/>
    </row>
    <row r="37" spans="1:31">
      <c r="A37" s="76">
        <v>6</v>
      </c>
      <c r="B37" s="85"/>
      <c r="C37" s="86"/>
      <c r="D37" s="87">
        <v>0.01</v>
      </c>
      <c r="E37" s="88"/>
      <c r="F37" s="88"/>
      <c r="G37" s="88"/>
      <c r="H37" s="89"/>
      <c r="I37" s="90">
        <f>D37*1000*'Исход. данные'!$B$6</f>
        <v>10.031000000000001</v>
      </c>
      <c r="J37" s="95"/>
      <c r="K37" s="95"/>
      <c r="L37" s="95"/>
      <c r="M37" s="96"/>
      <c r="Q37" s="3"/>
      <c r="Y37" s="26"/>
      <c r="AA37" s="65">
        <f ca="1">ROUND(NORMINV(RAND(), $AA$42, $AA$42*$M$8/100*0.8)/(1000*'Исход. данные'!$B$6), 4)</f>
        <v>9.7000000000000003E-3</v>
      </c>
      <c r="AB37" s="65"/>
      <c r="AC37" s="65"/>
      <c r="AD37" s="65"/>
      <c r="AE37" s="65"/>
    </row>
    <row r="38" spans="1:31">
      <c r="A38" s="76">
        <v>7</v>
      </c>
      <c r="B38" s="85"/>
      <c r="C38" s="86"/>
      <c r="D38" s="87">
        <v>1.01E-2</v>
      </c>
      <c r="E38" s="88"/>
      <c r="F38" s="88"/>
      <c r="G38" s="88"/>
      <c r="H38" s="89"/>
      <c r="I38" s="90">
        <f>D38*1000*'Исход. данные'!$B$6</f>
        <v>10.131310000000001</v>
      </c>
      <c r="J38" s="95"/>
      <c r="K38" s="95"/>
      <c r="L38" s="95"/>
      <c r="M38" s="96"/>
      <c r="Q38" s="3"/>
      <c r="AA38" s="65">
        <f ca="1">ROUND(NORMINV(RAND(), $AA$42, $AA$42*$M$8/100*0.8)/(1000*'Исход. данные'!$B$6), 4)</f>
        <v>0.01</v>
      </c>
      <c r="AB38" s="65"/>
      <c r="AC38" s="65"/>
      <c r="AD38" s="65"/>
      <c r="AE38" s="65"/>
    </row>
    <row r="39" spans="1:31">
      <c r="A39" s="76">
        <v>8</v>
      </c>
      <c r="B39" s="85"/>
      <c r="C39" s="86"/>
      <c r="D39" s="87">
        <v>1.01E-2</v>
      </c>
      <c r="E39" s="88"/>
      <c r="F39" s="88"/>
      <c r="G39" s="88"/>
      <c r="H39" s="89"/>
      <c r="I39" s="90">
        <f>D39*1000*'Исход. данные'!$B$6</f>
        <v>10.131310000000001</v>
      </c>
      <c r="J39" s="95"/>
      <c r="K39" s="95"/>
      <c r="L39" s="95"/>
      <c r="M39" s="96"/>
      <c r="Q39" s="3"/>
      <c r="AA39" s="65">
        <f ca="1">ROUND(NORMINV(RAND(), $AA$42, $AA$42*$M$8/100*0.8)/(1000*'Исход. данные'!$B$6), 4)</f>
        <v>1.03E-2</v>
      </c>
      <c r="AB39" s="65"/>
      <c r="AC39" s="65"/>
      <c r="AD39" s="65"/>
      <c r="AE39" s="65"/>
    </row>
    <row r="40" spans="1:31">
      <c r="A40" s="76">
        <v>9</v>
      </c>
      <c r="B40" s="85"/>
      <c r="C40" s="86"/>
      <c r="D40" s="87">
        <v>9.7999999999999997E-3</v>
      </c>
      <c r="E40" s="88"/>
      <c r="F40" s="88"/>
      <c r="G40" s="88"/>
      <c r="H40" s="89"/>
      <c r="I40" s="90">
        <f>D40*1000*'Исход. данные'!$B$6</f>
        <v>9.8303799999999999</v>
      </c>
      <c r="J40" s="95"/>
      <c r="K40" s="95"/>
      <c r="L40" s="95"/>
      <c r="M40" s="96"/>
      <c r="Q40" s="3"/>
      <c r="AA40" s="65">
        <f ca="1">ROUND(NORMINV(RAND(), $AA$42, $AA$42*$M$8/100*0.8)/(1000*'Исход. данные'!$B$6), 4)</f>
        <v>9.9000000000000008E-3</v>
      </c>
      <c r="AB40" s="65"/>
      <c r="AC40" s="65"/>
      <c r="AD40" s="65"/>
      <c r="AE40" s="65"/>
    </row>
    <row r="41" spans="1:31">
      <c r="A41" s="76">
        <v>10</v>
      </c>
      <c r="B41" s="85"/>
      <c r="C41" s="86"/>
      <c r="D41" s="87">
        <v>9.7999999999999997E-3</v>
      </c>
      <c r="E41" s="88"/>
      <c r="F41" s="88"/>
      <c r="G41" s="88"/>
      <c r="H41" s="89"/>
      <c r="I41" s="90">
        <f>D41*1000*'Исход. данные'!$B$6</f>
        <v>9.8303799999999999</v>
      </c>
      <c r="J41" s="95"/>
      <c r="K41" s="95"/>
      <c r="L41" s="95"/>
      <c r="M41" s="96"/>
      <c r="Q41" s="3"/>
      <c r="AA41" s="65">
        <f ca="1">ROUND(NORMINV(RAND(), $AA$42, $AA$42*$M$8/100*0.8)/(1000*'Исход. данные'!$B$6), 4)</f>
        <v>9.4999999999999998E-3</v>
      </c>
      <c r="AB41" s="65"/>
      <c r="AC41" s="65"/>
      <c r="AD41" s="65"/>
      <c r="AE41" s="65"/>
    </row>
    <row r="42" spans="1:31">
      <c r="A42" s="76" t="s">
        <v>14</v>
      </c>
      <c r="B42" s="85"/>
      <c r="C42" s="86"/>
      <c r="D42" s="109">
        <f>AVERAGE(D32:H41)</f>
        <v>9.9100000000000004E-3</v>
      </c>
      <c r="E42" s="110"/>
      <c r="F42" s="110"/>
      <c r="G42" s="110"/>
      <c r="H42" s="110"/>
      <c r="I42" s="111">
        <f>AVERAGE(I32:M41)</f>
        <v>9.9407210000000017</v>
      </c>
      <c r="J42" s="111"/>
      <c r="K42" s="111"/>
      <c r="L42" s="111"/>
      <c r="M42" s="111"/>
      <c r="N42" s="8"/>
      <c r="O42" s="8"/>
      <c r="P42" s="8"/>
      <c r="Q42" s="8"/>
      <c r="R42" s="8"/>
      <c r="S42" s="8"/>
      <c r="T42" s="8"/>
      <c r="U42" s="8"/>
      <c r="V42" s="8"/>
      <c r="W42" s="8"/>
      <c r="X42" s="8"/>
      <c r="AA42" s="66">
        <f ca="1">G8+G8*J10/100*0.9*(RAND()-RAND())</f>
        <v>9.9602751965852843</v>
      </c>
      <c r="AB42" s="66"/>
      <c r="AC42" s="66"/>
      <c r="AD42" s="66"/>
      <c r="AE42" s="66"/>
    </row>
    <row r="43" spans="1:31">
      <c r="A43" s="74" t="s">
        <v>15</v>
      </c>
      <c r="B43" s="74"/>
      <c r="C43" s="74"/>
      <c r="D43" s="112" t="str">
        <f>'Исход. данные'!$B$5</f>
        <v>Пупкин В.В.</v>
      </c>
      <c r="E43" s="112"/>
      <c r="F43" s="112"/>
      <c r="G43" s="112"/>
      <c r="H43" s="112"/>
      <c r="I43" s="112"/>
      <c r="J43" s="112"/>
      <c r="K43" s="112"/>
      <c r="L43" s="112"/>
      <c r="M43" s="112"/>
      <c r="N43" s="45"/>
      <c r="O43" s="45"/>
      <c r="P43" s="45"/>
      <c r="Q43" s="45"/>
      <c r="R43" s="45"/>
      <c r="S43" s="45"/>
      <c r="T43" s="8"/>
      <c r="U43" s="8"/>
      <c r="V43" s="8"/>
      <c r="W43" s="8"/>
      <c r="X43" s="8"/>
    </row>
    <row r="44" spans="1:31">
      <c r="A44" s="107" t="s">
        <v>16</v>
      </c>
      <c r="B44" s="107"/>
      <c r="C44" s="107"/>
      <c r="D44" s="107"/>
      <c r="E44" s="107"/>
      <c r="F44" s="107"/>
      <c r="G44" s="107"/>
      <c r="H44" s="107"/>
      <c r="I44" s="107"/>
      <c r="J44" s="107"/>
      <c r="K44" s="107"/>
      <c r="L44" s="107"/>
      <c r="M44" s="107"/>
      <c r="N44" s="16"/>
      <c r="O44" s="16"/>
      <c r="P44" s="16"/>
      <c r="Q44" s="16"/>
      <c r="R44" s="16"/>
      <c r="S44" s="16"/>
      <c r="T44" s="16"/>
      <c r="U44" s="16"/>
      <c r="V44" s="16"/>
      <c r="W44" s="16"/>
    </row>
    <row r="45" spans="1:31" ht="15" customHeight="1">
      <c r="A45" s="124" t="s">
        <v>5</v>
      </c>
      <c r="B45" s="125"/>
      <c r="C45" s="125"/>
      <c r="D45" s="115" t="s">
        <v>55</v>
      </c>
      <c r="E45" s="116"/>
      <c r="F45" s="116"/>
      <c r="G45" s="116"/>
      <c r="H45" s="117"/>
      <c r="I45" s="113" t="s">
        <v>57</v>
      </c>
      <c r="J45" s="113"/>
      <c r="K45" s="113"/>
      <c r="L45" s="113"/>
      <c r="M45" s="113"/>
      <c r="AA45">
        <f>IF(ABS(D46)&gt;J9, 0, IF(ABS(D47)&gt;J10, 0, IF(I46&gt;M7, 0, IF(I47&gt;M8, 0, 1))))</f>
        <v>1</v>
      </c>
    </row>
    <row r="46" spans="1:31">
      <c r="A46" s="76">
        <f>G7</f>
        <v>0.5</v>
      </c>
      <c r="B46" s="85"/>
      <c r="C46" s="86"/>
      <c r="D46" s="118">
        <f>ROUND(((I27-A46)/A46*100),2)</f>
        <v>0.31</v>
      </c>
      <c r="E46" s="119"/>
      <c r="F46" s="119"/>
      <c r="G46" s="119"/>
      <c r="H46" s="120"/>
      <c r="I46" s="114">
        <f>ROUND(STDEV(I17:I26)*100/I27,2)</f>
        <v>0</v>
      </c>
      <c r="J46" s="114"/>
      <c r="K46" s="114"/>
      <c r="L46" s="114"/>
      <c r="M46" s="114"/>
    </row>
    <row r="47" spans="1:31">
      <c r="A47" s="76">
        <f>G8</f>
        <v>10</v>
      </c>
      <c r="B47" s="85"/>
      <c r="C47" s="86"/>
      <c r="D47" s="118">
        <f>ROUND(((I42-A47)/A47*100),2)</f>
        <v>-0.59</v>
      </c>
      <c r="E47" s="119"/>
      <c r="F47" s="119"/>
      <c r="G47" s="119"/>
      <c r="H47" s="120"/>
      <c r="I47" s="114">
        <f>ROUND(STDEV(I32:I41)*100/I42,2)</f>
        <v>1.81</v>
      </c>
      <c r="J47" s="114"/>
      <c r="K47" s="114"/>
      <c r="L47" s="114"/>
      <c r="M47" s="114"/>
      <c r="N47" s="8"/>
      <c r="Q47" s="8"/>
    </row>
    <row r="48" spans="1:31" ht="15.75">
      <c r="A48" s="121" t="s">
        <v>17</v>
      </c>
      <c r="B48" s="121"/>
      <c r="C48" s="121"/>
      <c r="D48" s="121"/>
      <c r="E48" s="121"/>
      <c r="F48" s="121"/>
      <c r="G48" s="122" t="s">
        <v>18</v>
      </c>
      <c r="H48" s="122"/>
      <c r="I48" s="122"/>
      <c r="J48" s="122"/>
      <c r="K48" s="122"/>
      <c r="L48" s="122"/>
      <c r="M48" s="122"/>
      <c r="N48" s="44"/>
      <c r="O48" s="44"/>
      <c r="P48" s="44"/>
      <c r="Q48" s="44"/>
      <c r="R48" s="44"/>
      <c r="S48" s="44"/>
      <c r="T48" s="44"/>
      <c r="U48" s="44"/>
      <c r="V48" s="44"/>
      <c r="W48" s="44"/>
      <c r="X48" s="8"/>
    </row>
    <row r="49" spans="1:24">
      <c r="A49" s="79" t="s">
        <v>15</v>
      </c>
      <c r="B49" s="79"/>
      <c r="C49" s="79"/>
      <c r="D49" s="79"/>
      <c r="E49" s="79"/>
      <c r="F49" s="79"/>
      <c r="G49" s="107" t="str">
        <f>'Исход. данные'!$B$5</f>
        <v>Пупкин В.В.</v>
      </c>
      <c r="H49" s="107"/>
      <c r="I49" s="107"/>
      <c r="J49" s="107"/>
      <c r="K49" s="107"/>
      <c r="L49" s="107"/>
      <c r="M49" s="107"/>
      <c r="N49" s="16"/>
      <c r="O49" s="16"/>
      <c r="P49" s="16"/>
      <c r="Q49" s="16"/>
      <c r="R49" s="16"/>
      <c r="S49" s="16"/>
      <c r="T49" s="16"/>
      <c r="U49" s="16"/>
      <c r="V49" s="16"/>
      <c r="W49" s="16"/>
      <c r="X49" s="8"/>
    </row>
    <row r="50" spans="1:24">
      <c r="A50" s="56"/>
      <c r="B50" s="56"/>
      <c r="C50" s="56"/>
      <c r="D50" s="56"/>
      <c r="E50" s="56"/>
      <c r="F50" s="56"/>
      <c r="G50" s="128" t="s">
        <v>58</v>
      </c>
      <c r="H50" s="128"/>
      <c r="I50" s="128"/>
      <c r="J50" s="128"/>
      <c r="K50" s="128"/>
      <c r="L50" s="128"/>
      <c r="M50" s="128"/>
      <c r="N50" s="48"/>
      <c r="O50" s="48"/>
      <c r="P50" s="48"/>
      <c r="Q50" s="24"/>
      <c r="R50" s="24"/>
      <c r="S50" s="24"/>
      <c r="T50" s="24"/>
      <c r="U50" s="24"/>
      <c r="V50" s="24"/>
      <c r="W50" s="24"/>
    </row>
  </sheetData>
  <mergeCells count="154">
    <mergeCell ref="G50:M50"/>
    <mergeCell ref="D29:H29"/>
    <mergeCell ref="I29:M29"/>
    <mergeCell ref="I45:M45"/>
    <mergeCell ref="I46:M46"/>
    <mergeCell ref="I47:M47"/>
    <mergeCell ref="D45:H45"/>
    <mergeCell ref="D46:H46"/>
    <mergeCell ref="D47:H47"/>
    <mergeCell ref="A44:M44"/>
    <mergeCell ref="A47:C47"/>
    <mergeCell ref="A48:F48"/>
    <mergeCell ref="A49:F49"/>
    <mergeCell ref="A45:C45"/>
    <mergeCell ref="A46:C46"/>
    <mergeCell ref="A42:C42"/>
    <mergeCell ref="D42:H42"/>
    <mergeCell ref="I42:M42"/>
    <mergeCell ref="A43:C43"/>
    <mergeCell ref="D43:M43"/>
    <mergeCell ref="G48:M48"/>
    <mergeCell ref="G49:M49"/>
    <mergeCell ref="A40:C40"/>
    <mergeCell ref="D40:H40"/>
    <mergeCell ref="A2:M2"/>
    <mergeCell ref="I3:M3"/>
    <mergeCell ref="I4:M4"/>
    <mergeCell ref="A5:M5"/>
    <mergeCell ref="K11:M11"/>
    <mergeCell ref="K12:M12"/>
    <mergeCell ref="K13:M13"/>
    <mergeCell ref="K14:M14"/>
    <mergeCell ref="A1:M1"/>
    <mergeCell ref="A11:J11"/>
    <mergeCell ref="A12:J12"/>
    <mergeCell ref="A13:J13"/>
    <mergeCell ref="A9:C9"/>
    <mergeCell ref="D9:F9"/>
    <mergeCell ref="G9:I9"/>
    <mergeCell ref="J9:L9"/>
    <mergeCell ref="A10:C10"/>
    <mergeCell ref="D10:F10"/>
    <mergeCell ref="G10:I10"/>
    <mergeCell ref="J10:L10"/>
    <mergeCell ref="A7:C7"/>
    <mergeCell ref="D7:F7"/>
    <mergeCell ref="G7:I7"/>
    <mergeCell ref="J7:L7"/>
    <mergeCell ref="I40:M40"/>
    <mergeCell ref="A41:C41"/>
    <mergeCell ref="D41:H41"/>
    <mergeCell ref="I41:M41"/>
    <mergeCell ref="A38:C38"/>
    <mergeCell ref="D38:H38"/>
    <mergeCell ref="I38:M38"/>
    <mergeCell ref="A39:C39"/>
    <mergeCell ref="D39:H39"/>
    <mergeCell ref="I39:M39"/>
    <mergeCell ref="A36:C36"/>
    <mergeCell ref="D36:H36"/>
    <mergeCell ref="I36:M36"/>
    <mergeCell ref="A37:C37"/>
    <mergeCell ref="D37:H37"/>
    <mergeCell ref="I37:M37"/>
    <mergeCell ref="A34:C34"/>
    <mergeCell ref="D34:H34"/>
    <mergeCell ref="I34:M34"/>
    <mergeCell ref="A35:C35"/>
    <mergeCell ref="D35:H35"/>
    <mergeCell ref="I35:M35"/>
    <mergeCell ref="A32:C32"/>
    <mergeCell ref="D32:H32"/>
    <mergeCell ref="I32:M32"/>
    <mergeCell ref="A33:C33"/>
    <mergeCell ref="D33:H33"/>
    <mergeCell ref="I33:M33"/>
    <mergeCell ref="A27:C27"/>
    <mergeCell ref="D27:H27"/>
    <mergeCell ref="I27:M27"/>
    <mergeCell ref="A28:C28"/>
    <mergeCell ref="D28:M28"/>
    <mergeCell ref="A30:C31"/>
    <mergeCell ref="D30:M30"/>
    <mergeCell ref="D31:H31"/>
    <mergeCell ref="I31:M31"/>
    <mergeCell ref="A25:C25"/>
    <mergeCell ref="D25:H25"/>
    <mergeCell ref="I25:M25"/>
    <mergeCell ref="A26:C26"/>
    <mergeCell ref="D26:H26"/>
    <mergeCell ref="I26:M26"/>
    <mergeCell ref="A23:C23"/>
    <mergeCell ref="D23:H23"/>
    <mergeCell ref="I23:M23"/>
    <mergeCell ref="A24:C24"/>
    <mergeCell ref="D24:H24"/>
    <mergeCell ref="I24:M24"/>
    <mergeCell ref="A14:J14"/>
    <mergeCell ref="A15:C16"/>
    <mergeCell ref="D15:M15"/>
    <mergeCell ref="D16:H16"/>
    <mergeCell ref="I16:M16"/>
    <mergeCell ref="A21:C21"/>
    <mergeCell ref="D21:H21"/>
    <mergeCell ref="I21:M21"/>
    <mergeCell ref="A22:C22"/>
    <mergeCell ref="D22:H22"/>
    <mergeCell ref="I22:M22"/>
    <mergeCell ref="A19:C19"/>
    <mergeCell ref="D19:H19"/>
    <mergeCell ref="I19:M19"/>
    <mergeCell ref="A20:C20"/>
    <mergeCell ref="D20:H20"/>
    <mergeCell ref="I20:M20"/>
    <mergeCell ref="Q3:W3"/>
    <mergeCell ref="A4:G4"/>
    <mergeCell ref="Q4:W4"/>
    <mergeCell ref="AA32:AE32"/>
    <mergeCell ref="AA33:AE33"/>
    <mergeCell ref="AA34:AE34"/>
    <mergeCell ref="AA35:AE35"/>
    <mergeCell ref="AA36:AE36"/>
    <mergeCell ref="AA37:AE37"/>
    <mergeCell ref="A8:C8"/>
    <mergeCell ref="D8:F8"/>
    <mergeCell ref="G8:I8"/>
    <mergeCell ref="J8:L8"/>
    <mergeCell ref="A6:C6"/>
    <mergeCell ref="D6:F6"/>
    <mergeCell ref="G6:I6"/>
    <mergeCell ref="J6:L6"/>
    <mergeCell ref="A3:G3"/>
    <mergeCell ref="A17:C17"/>
    <mergeCell ref="D17:H17"/>
    <mergeCell ref="I17:M17"/>
    <mergeCell ref="A18:C18"/>
    <mergeCell ref="D18:H18"/>
    <mergeCell ref="I18:M18"/>
    <mergeCell ref="AA42:AE42"/>
    <mergeCell ref="AA38:AE38"/>
    <mergeCell ref="AA39:AE39"/>
    <mergeCell ref="AA40:AE40"/>
    <mergeCell ref="AA41:AE41"/>
    <mergeCell ref="AA17:AE17"/>
    <mergeCell ref="AA18:AE18"/>
    <mergeCell ref="AA19:AE19"/>
    <mergeCell ref="AA20:AE20"/>
    <mergeCell ref="AA21:AE21"/>
    <mergeCell ref="AA22:AE22"/>
    <mergeCell ref="AA23:AE23"/>
    <mergeCell ref="AA24:AE24"/>
    <mergeCell ref="AA25:AE25"/>
    <mergeCell ref="AA26:AE26"/>
    <mergeCell ref="AA27:AE27"/>
  </mergeCells>
  <conditionalFormatting sqref="D46">
    <cfRule type="expression" dxfId="275" priority="4">
      <formula>ABS($D$46)&gt;--MID($J$7,2,5)</formula>
    </cfRule>
  </conditionalFormatting>
  <conditionalFormatting sqref="D47">
    <cfRule type="expression" dxfId="274" priority="3">
      <formula>ABS($D$47)&gt;--MID($J$8,2,5)</formula>
    </cfRule>
  </conditionalFormatting>
  <conditionalFormatting sqref="I46">
    <cfRule type="cellIs" dxfId="273" priority="2" operator="greaterThan">
      <formula>$M$7</formula>
    </cfRule>
  </conditionalFormatting>
  <conditionalFormatting sqref="I47">
    <cfRule type="cellIs" dxfId="272" priority="1" operator="greaterThan">
      <formula>$M$8</formula>
    </cfRule>
  </conditionalFormatting>
  <pageMargins left="0.7" right="0.7" top="0.75" bottom="0.75" header="0.3" footer="0.3"/>
  <pageSetup paperSize="9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>
  <sheetPr codeName="Лист10">
    <tabColor rgb="FF00B0F0"/>
  </sheetPr>
  <dimension ref="A1:AE50"/>
  <sheetViews>
    <sheetView zoomScale="90" zoomScaleNormal="90" workbookViewId="0">
      <selection activeCell="D32" sqref="D32:H41"/>
    </sheetView>
  </sheetViews>
  <sheetFormatPr defaultRowHeight="15"/>
  <cols>
    <col min="1" max="1" width="6.7109375" customWidth="1"/>
    <col min="2" max="2" width="6.5703125" customWidth="1"/>
    <col min="3" max="3" width="5.5703125" customWidth="1"/>
    <col min="4" max="4" width="7" customWidth="1"/>
    <col min="5" max="7" width="3.7109375" customWidth="1"/>
    <col min="8" max="8" width="11.7109375" customWidth="1"/>
    <col min="9" max="9" width="2.7109375" customWidth="1"/>
    <col min="10" max="10" width="6.7109375" customWidth="1"/>
    <col min="11" max="12" width="3.7109375" customWidth="1"/>
    <col min="13" max="13" width="14.7109375" customWidth="1"/>
    <col min="14" max="14" width="5.7109375" customWidth="1"/>
    <col min="15" max="16" width="3.7109375" hidden="1" customWidth="1"/>
    <col min="17" max="17" width="0.140625" hidden="1" customWidth="1"/>
    <col min="18" max="21" width="3.7109375" hidden="1" customWidth="1"/>
    <col min="22" max="22" width="2" hidden="1" customWidth="1"/>
    <col min="23" max="23" width="0" hidden="1" customWidth="1"/>
    <col min="27" max="27" width="9.28515625" hidden="1" customWidth="1"/>
    <col min="28" max="31" width="9.140625" hidden="1" customWidth="1"/>
  </cols>
  <sheetData>
    <row r="1" spans="1:24">
      <c r="A1" s="67" t="s">
        <v>32</v>
      </c>
      <c r="B1" s="67"/>
      <c r="C1" s="67"/>
      <c r="D1" s="67"/>
      <c r="E1" s="67"/>
      <c r="F1" s="67"/>
      <c r="G1" s="67"/>
      <c r="H1" s="67"/>
      <c r="I1" s="67"/>
      <c r="J1" s="67"/>
      <c r="K1" s="67"/>
      <c r="L1" s="67"/>
      <c r="M1" s="67"/>
      <c r="N1" s="40"/>
      <c r="O1" s="40"/>
      <c r="P1" s="40"/>
      <c r="Q1" s="38"/>
      <c r="R1" s="38"/>
      <c r="S1" s="38"/>
      <c r="T1" s="38"/>
      <c r="U1" s="38"/>
      <c r="V1" s="38"/>
      <c r="W1" s="28"/>
    </row>
    <row r="2" spans="1:24">
      <c r="A2" s="71" t="s">
        <v>33</v>
      </c>
      <c r="B2" s="71"/>
      <c r="C2" s="71"/>
      <c r="D2" s="71"/>
      <c r="E2" s="71"/>
      <c r="F2" s="71"/>
      <c r="G2" s="71"/>
      <c r="H2" s="71"/>
      <c r="I2" s="71"/>
      <c r="J2" s="71"/>
      <c r="K2" s="71"/>
      <c r="L2" s="71"/>
      <c r="M2" s="71"/>
      <c r="N2" s="7"/>
      <c r="O2" s="7"/>
      <c r="P2" s="7"/>
      <c r="Q2" s="7"/>
      <c r="R2" s="7"/>
      <c r="S2" s="7"/>
      <c r="T2" s="7"/>
      <c r="U2" s="7"/>
      <c r="V2" s="7"/>
      <c r="W2" s="7"/>
    </row>
    <row r="3" spans="1:24" ht="15.75">
      <c r="A3" s="68" t="s">
        <v>21</v>
      </c>
      <c r="B3" s="68"/>
      <c r="C3" s="68"/>
      <c r="D3" s="68"/>
      <c r="E3" s="68"/>
      <c r="F3" s="68"/>
      <c r="G3" s="68"/>
      <c r="H3" s="56"/>
      <c r="I3" s="72">
        <v>358160022</v>
      </c>
      <c r="J3" s="72"/>
      <c r="K3" s="72"/>
      <c r="L3" s="72"/>
      <c r="M3" s="72"/>
      <c r="N3" s="16"/>
      <c r="O3" s="23"/>
      <c r="P3" s="25"/>
      <c r="Q3" s="69"/>
      <c r="R3" s="69"/>
      <c r="S3" s="69"/>
      <c r="T3" s="69"/>
      <c r="U3" s="69"/>
      <c r="V3" s="69"/>
      <c r="W3" s="69"/>
    </row>
    <row r="4" spans="1:24">
      <c r="A4" s="70" t="s">
        <v>0</v>
      </c>
      <c r="B4" s="70"/>
      <c r="C4" s="70"/>
      <c r="D4" s="70"/>
      <c r="E4" s="70"/>
      <c r="F4" s="70"/>
      <c r="G4" s="70"/>
      <c r="H4" s="56"/>
      <c r="I4" s="70" t="s">
        <v>1</v>
      </c>
      <c r="J4" s="70"/>
      <c r="K4" s="70"/>
      <c r="L4" s="70"/>
      <c r="M4" s="70"/>
      <c r="N4" s="46"/>
      <c r="O4" s="42"/>
      <c r="P4" s="25"/>
      <c r="Q4" s="69"/>
      <c r="R4" s="69"/>
      <c r="S4" s="69"/>
      <c r="T4" s="69"/>
      <c r="U4" s="69"/>
      <c r="V4" s="69"/>
      <c r="W4" s="69"/>
    </row>
    <row r="5" spans="1:24">
      <c r="A5" s="73" t="s">
        <v>2</v>
      </c>
      <c r="B5" s="73"/>
      <c r="C5" s="73"/>
      <c r="D5" s="73"/>
      <c r="E5" s="73"/>
      <c r="F5" s="73"/>
      <c r="G5" s="73"/>
      <c r="H5" s="73"/>
      <c r="I5" s="73"/>
      <c r="J5" s="73"/>
      <c r="K5" s="73"/>
      <c r="L5" s="73"/>
      <c r="M5" s="73"/>
      <c r="N5" s="14"/>
      <c r="O5" s="14"/>
      <c r="P5" s="14"/>
      <c r="Q5" s="14"/>
      <c r="R5" s="14"/>
      <c r="S5" s="14"/>
      <c r="T5" s="14"/>
      <c r="U5" s="14"/>
      <c r="V5" s="14"/>
      <c r="W5" s="14"/>
    </row>
    <row r="6" spans="1:24" ht="15" customHeight="1">
      <c r="A6" s="77" t="s">
        <v>3</v>
      </c>
      <c r="B6" s="77"/>
      <c r="C6" s="77"/>
      <c r="D6" s="77" t="s">
        <v>4</v>
      </c>
      <c r="E6" s="77"/>
      <c r="F6" s="77"/>
      <c r="G6" s="77" t="s">
        <v>5</v>
      </c>
      <c r="H6" s="77"/>
      <c r="I6" s="77"/>
      <c r="J6" s="77" t="s">
        <v>55</v>
      </c>
      <c r="K6" s="77"/>
      <c r="L6" s="78"/>
      <c r="M6" s="58" t="s">
        <v>56</v>
      </c>
      <c r="N6" s="35"/>
      <c r="O6" s="31"/>
      <c r="P6" s="32"/>
      <c r="Q6" s="28"/>
      <c r="R6" s="28"/>
      <c r="S6" s="28"/>
      <c r="T6" s="28"/>
      <c r="U6" s="28"/>
      <c r="V6" s="28"/>
      <c r="W6" s="28"/>
    </row>
    <row r="7" spans="1:24">
      <c r="A7" s="74">
        <v>1</v>
      </c>
      <c r="B7" s="74"/>
      <c r="C7" s="74"/>
      <c r="D7" s="75" t="str">
        <f>G7 &amp; " - " &amp; G8</f>
        <v>100 - 1000</v>
      </c>
      <c r="E7" s="75"/>
      <c r="F7" s="75"/>
      <c r="G7" s="74">
        <v>100</v>
      </c>
      <c r="H7" s="74"/>
      <c r="I7" s="74"/>
      <c r="J7" s="74" t="s">
        <v>22</v>
      </c>
      <c r="K7" s="74"/>
      <c r="L7" s="76"/>
      <c r="M7" s="59">
        <v>1</v>
      </c>
      <c r="N7" s="36"/>
      <c r="O7" s="33"/>
      <c r="P7" s="34"/>
      <c r="Q7" s="28"/>
      <c r="R7" s="28"/>
      <c r="S7" s="28"/>
      <c r="T7" s="28"/>
      <c r="U7" s="28"/>
      <c r="V7" s="28"/>
      <c r="W7" s="28"/>
    </row>
    <row r="8" spans="1:24">
      <c r="A8" s="74"/>
      <c r="B8" s="74"/>
      <c r="C8" s="74"/>
      <c r="D8" s="74"/>
      <c r="E8" s="74"/>
      <c r="F8" s="74"/>
      <c r="G8" s="74">
        <v>1000</v>
      </c>
      <c r="H8" s="74"/>
      <c r="I8" s="74"/>
      <c r="J8" s="74" t="s">
        <v>35</v>
      </c>
      <c r="K8" s="74"/>
      <c r="L8" s="76"/>
      <c r="M8" s="59">
        <v>1</v>
      </c>
      <c r="N8" s="36"/>
      <c r="O8" s="33"/>
      <c r="P8" s="34"/>
      <c r="Q8" s="28"/>
      <c r="R8" s="28"/>
      <c r="S8" s="28"/>
      <c r="T8" s="28"/>
      <c r="U8" s="28"/>
      <c r="V8" s="28"/>
      <c r="W8" s="28"/>
    </row>
    <row r="9" spans="1:24">
      <c r="A9" s="74"/>
      <c r="B9" s="74"/>
      <c r="C9" s="74"/>
      <c r="D9" s="74"/>
      <c r="E9" s="74"/>
      <c r="F9" s="74"/>
      <c r="G9" s="74"/>
      <c r="H9" s="74"/>
      <c r="I9" s="74"/>
      <c r="J9" s="80">
        <f>--MID(J7,2,3)</f>
        <v>1.6</v>
      </c>
      <c r="K9" s="80"/>
      <c r="L9" s="81"/>
      <c r="M9" s="57"/>
      <c r="N9" s="16"/>
      <c r="O9" s="27"/>
      <c r="P9" s="30"/>
      <c r="Q9" s="28"/>
      <c r="R9" s="28"/>
      <c r="S9" s="28"/>
      <c r="T9" s="28"/>
      <c r="U9" s="28"/>
      <c r="V9" s="28"/>
      <c r="W9" s="28"/>
    </row>
    <row r="10" spans="1:24">
      <c r="A10" s="74"/>
      <c r="B10" s="74"/>
      <c r="C10" s="74"/>
      <c r="D10" s="74"/>
      <c r="E10" s="74"/>
      <c r="F10" s="74"/>
      <c r="G10" s="74"/>
      <c r="H10" s="74"/>
      <c r="I10" s="74"/>
      <c r="J10" s="82">
        <f>--MID(J8,2,3)</f>
        <v>1</v>
      </c>
      <c r="K10" s="82"/>
      <c r="L10" s="83"/>
      <c r="M10" s="57"/>
      <c r="N10" s="16"/>
      <c r="O10" s="52"/>
      <c r="P10" s="54"/>
      <c r="Q10" s="28"/>
      <c r="R10" s="28"/>
      <c r="S10" s="28"/>
      <c r="T10" s="28"/>
      <c r="U10" s="28"/>
      <c r="V10" s="28"/>
      <c r="W10" s="28"/>
    </row>
    <row r="11" spans="1:24">
      <c r="A11" s="79" t="s">
        <v>7</v>
      </c>
      <c r="B11" s="79"/>
      <c r="C11" s="79"/>
      <c r="D11" s="79"/>
      <c r="E11" s="79"/>
      <c r="F11" s="79"/>
      <c r="G11" s="79"/>
      <c r="H11" s="79"/>
      <c r="I11" s="79"/>
      <c r="J11" s="79"/>
      <c r="K11" s="84" t="str">
        <f>'Исход. данные'!$B$1</f>
        <v>18.10.2024г.</v>
      </c>
      <c r="L11" s="84"/>
      <c r="M11" s="84"/>
      <c r="N11" s="15"/>
      <c r="O11" s="15"/>
      <c r="P11" s="15"/>
      <c r="Q11" s="15"/>
      <c r="R11" s="15"/>
      <c r="S11" s="15"/>
      <c r="T11" s="15"/>
      <c r="U11" s="15"/>
      <c r="V11" s="15"/>
      <c r="W11" s="15"/>
      <c r="X11" s="8"/>
    </row>
    <row r="12" spans="1:24">
      <c r="A12" s="79" t="s">
        <v>8</v>
      </c>
      <c r="B12" s="79"/>
      <c r="C12" s="79"/>
      <c r="D12" s="79"/>
      <c r="E12" s="79"/>
      <c r="F12" s="79"/>
      <c r="G12" s="79"/>
      <c r="H12" s="79"/>
      <c r="I12" s="79"/>
      <c r="J12" s="79"/>
      <c r="K12" s="85" t="str">
        <f>'Исход. данные'!$B$2</f>
        <v>ВР-300S № 181024</v>
      </c>
      <c r="L12" s="85"/>
      <c r="M12" s="85"/>
      <c r="N12" s="16"/>
      <c r="O12" s="16"/>
      <c r="P12" s="16"/>
      <c r="Q12" s="16"/>
      <c r="R12" s="16"/>
      <c r="S12" s="16"/>
      <c r="T12" s="16"/>
      <c r="U12" s="16"/>
      <c r="V12" s="16"/>
      <c r="W12" s="16"/>
      <c r="X12" s="8"/>
    </row>
    <row r="13" spans="1:24">
      <c r="A13" s="79" t="s">
        <v>9</v>
      </c>
      <c r="B13" s="79"/>
      <c r="C13" s="79"/>
      <c r="D13" s="79"/>
      <c r="E13" s="79"/>
      <c r="F13" s="79"/>
      <c r="G13" s="79"/>
      <c r="H13" s="79"/>
      <c r="I13" s="79"/>
      <c r="J13" s="79"/>
      <c r="K13" s="85">
        <f>'Исход. данные'!$B$3</f>
        <v>21.2</v>
      </c>
      <c r="L13" s="85"/>
      <c r="M13" s="85"/>
      <c r="N13" s="16"/>
      <c r="O13" s="16"/>
      <c r="P13" s="16"/>
      <c r="Q13" s="16"/>
      <c r="R13" s="16"/>
      <c r="S13" s="16"/>
      <c r="T13" s="16"/>
      <c r="U13" s="16"/>
      <c r="V13" s="16"/>
      <c r="W13" s="16"/>
      <c r="X13" s="8"/>
    </row>
    <row r="14" spans="1:24">
      <c r="A14" s="79" t="s">
        <v>10</v>
      </c>
      <c r="B14" s="79"/>
      <c r="C14" s="79"/>
      <c r="D14" s="79"/>
      <c r="E14" s="79"/>
      <c r="F14" s="79"/>
      <c r="G14" s="79"/>
      <c r="H14" s="79"/>
      <c r="I14" s="79"/>
      <c r="J14" s="79"/>
      <c r="K14" s="85">
        <f>'Исход. данные'!$B$4</f>
        <v>60.7</v>
      </c>
      <c r="L14" s="85"/>
      <c r="M14" s="85"/>
      <c r="N14" s="16"/>
      <c r="O14" s="16"/>
      <c r="P14" s="16"/>
      <c r="Q14" s="16"/>
      <c r="R14" s="16"/>
      <c r="S14" s="16"/>
      <c r="T14" s="16"/>
      <c r="U14" s="16"/>
      <c r="V14" s="16"/>
      <c r="W14" s="16"/>
      <c r="X14" s="8"/>
    </row>
    <row r="15" spans="1:24" ht="15" customHeight="1">
      <c r="A15" s="97" t="s">
        <v>11</v>
      </c>
      <c r="B15" s="98"/>
      <c r="C15" s="99"/>
      <c r="D15" s="76" t="str">
        <f>"Объем дозирования " &amp; G7 &amp; " мкл"</f>
        <v>Объем дозирования 100 мкл</v>
      </c>
      <c r="E15" s="85"/>
      <c r="F15" s="85"/>
      <c r="G15" s="85"/>
      <c r="H15" s="85"/>
      <c r="I15" s="85"/>
      <c r="J15" s="85"/>
      <c r="K15" s="85"/>
      <c r="L15" s="85"/>
      <c r="M15" s="86"/>
      <c r="N15" s="47"/>
      <c r="O15" s="28"/>
      <c r="P15" s="28"/>
      <c r="Q15" s="28"/>
      <c r="R15" s="28"/>
      <c r="S15" s="28"/>
      <c r="T15" s="28"/>
      <c r="U15" s="28"/>
      <c r="V15" s="28"/>
      <c r="W15" s="28"/>
    </row>
    <row r="16" spans="1:24">
      <c r="A16" s="100"/>
      <c r="B16" s="101"/>
      <c r="C16" s="102"/>
      <c r="D16" s="76" t="s">
        <v>42</v>
      </c>
      <c r="E16" s="85"/>
      <c r="F16" s="85"/>
      <c r="G16" s="85"/>
      <c r="H16" s="86"/>
      <c r="I16" s="76" t="s">
        <v>13</v>
      </c>
      <c r="J16" s="85"/>
      <c r="K16" s="85"/>
      <c r="L16" s="85"/>
      <c r="M16" s="86"/>
      <c r="N16" s="28"/>
      <c r="O16" s="28"/>
      <c r="P16" s="28"/>
      <c r="Q16" s="28"/>
      <c r="R16" s="28"/>
      <c r="S16" s="28"/>
      <c r="T16" s="28"/>
      <c r="U16" s="28"/>
      <c r="V16" s="28"/>
      <c r="W16" s="28"/>
    </row>
    <row r="17" spans="1:31">
      <c r="A17" s="76">
        <v>1</v>
      </c>
      <c r="B17" s="85"/>
      <c r="C17" s="86"/>
      <c r="D17" s="87">
        <v>0.1018</v>
      </c>
      <c r="E17" s="88"/>
      <c r="F17" s="88"/>
      <c r="G17" s="88"/>
      <c r="H17" s="89"/>
      <c r="I17" s="90">
        <f>D17*1000*'Исход. данные'!$B$6</f>
        <v>102.11558000000001</v>
      </c>
      <c r="J17" s="91"/>
      <c r="K17" s="91"/>
      <c r="L17" s="91"/>
      <c r="M17" s="92"/>
      <c r="N17" s="28"/>
      <c r="O17" s="28"/>
      <c r="P17" s="28"/>
      <c r="Q17" s="28"/>
      <c r="R17" s="28"/>
      <c r="S17" s="28"/>
      <c r="T17" s="28"/>
      <c r="U17" s="28"/>
      <c r="V17" s="28"/>
      <c r="W17" s="28"/>
      <c r="AA17" s="65">
        <f ca="1">ROUND(NORMINV(RAND(), $AA$27, $AA$27*$M$7/100*0.8)/(1000*'Исход. данные'!$B$6), 4)</f>
        <v>9.9000000000000005E-2</v>
      </c>
      <c r="AB17" s="65"/>
      <c r="AC17" s="65"/>
      <c r="AD17" s="65"/>
      <c r="AE17" s="65"/>
    </row>
    <row r="18" spans="1:31">
      <c r="A18" s="76">
        <v>2</v>
      </c>
      <c r="B18" s="85"/>
      <c r="C18" s="86"/>
      <c r="D18" s="87">
        <v>0.10009999999999999</v>
      </c>
      <c r="E18" s="88"/>
      <c r="F18" s="88"/>
      <c r="G18" s="88"/>
      <c r="H18" s="89"/>
      <c r="I18" s="90">
        <f>D18*1000*'Исход. данные'!$B$6</f>
        <v>100.41031000000001</v>
      </c>
      <c r="J18" s="95"/>
      <c r="K18" s="95"/>
      <c r="L18" s="95"/>
      <c r="M18" s="96"/>
      <c r="N18" s="28"/>
      <c r="O18" s="28"/>
      <c r="P18" s="28"/>
      <c r="Q18" s="28"/>
      <c r="R18" s="28"/>
      <c r="S18" s="28"/>
      <c r="T18" s="28"/>
      <c r="U18" s="28"/>
      <c r="V18" s="28"/>
      <c r="W18" s="28"/>
      <c r="AA18" s="65">
        <f ca="1">ROUND(NORMINV(RAND(), $AA$27, $AA$27*$M$7/100*0.8)/(1000*'Исход. данные'!$B$6), 4)</f>
        <v>9.7000000000000003E-2</v>
      </c>
      <c r="AB18" s="65"/>
      <c r="AC18" s="65"/>
      <c r="AD18" s="65"/>
      <c r="AE18" s="65"/>
    </row>
    <row r="19" spans="1:31">
      <c r="A19" s="76">
        <v>3</v>
      </c>
      <c r="B19" s="85"/>
      <c r="C19" s="86"/>
      <c r="D19" s="87">
        <v>9.9299999999999999E-2</v>
      </c>
      <c r="E19" s="88"/>
      <c r="F19" s="88"/>
      <c r="G19" s="88"/>
      <c r="H19" s="89"/>
      <c r="I19" s="90">
        <f>D19*1000*'Исход. данные'!$B$6</f>
        <v>99.607830000000007</v>
      </c>
      <c r="J19" s="95"/>
      <c r="K19" s="95"/>
      <c r="L19" s="95"/>
      <c r="M19" s="96"/>
      <c r="N19" s="28"/>
      <c r="O19" s="28"/>
      <c r="P19" s="28"/>
      <c r="Q19" s="28"/>
      <c r="R19" s="28"/>
      <c r="S19" s="28"/>
      <c r="T19" s="28"/>
      <c r="U19" s="28"/>
      <c r="V19" s="28"/>
      <c r="W19" s="28"/>
      <c r="AA19" s="65">
        <f ca="1">ROUND(NORMINV(RAND(), $AA$27, $AA$27*$M$7/100*0.8)/(1000*'Исход. данные'!$B$6), 4)</f>
        <v>9.8000000000000004E-2</v>
      </c>
      <c r="AB19" s="65"/>
      <c r="AC19" s="65"/>
      <c r="AD19" s="65"/>
      <c r="AE19" s="65"/>
    </row>
    <row r="20" spans="1:31">
      <c r="A20" s="76">
        <v>4</v>
      </c>
      <c r="B20" s="85"/>
      <c r="C20" s="86"/>
      <c r="D20" s="87">
        <v>9.98E-2</v>
      </c>
      <c r="E20" s="88"/>
      <c r="F20" s="88"/>
      <c r="G20" s="88"/>
      <c r="H20" s="89"/>
      <c r="I20" s="90">
        <f>D20*1000*'Исход. данные'!$B$6</f>
        <v>100.10938</v>
      </c>
      <c r="J20" s="95"/>
      <c r="K20" s="95"/>
      <c r="L20" s="95"/>
      <c r="M20" s="96"/>
      <c r="N20" s="28"/>
      <c r="O20" s="28"/>
      <c r="P20" s="28"/>
      <c r="Q20" s="28"/>
      <c r="R20" s="28"/>
      <c r="S20" s="28"/>
      <c r="T20" s="28"/>
      <c r="U20" s="28"/>
      <c r="V20" s="28"/>
      <c r="W20" s="28"/>
      <c r="AA20" s="65">
        <f ca="1">ROUND(NORMINV(RAND(), $AA$27, $AA$27*$M$7/100*0.8)/(1000*'Исход. данные'!$B$6), 4)</f>
        <v>9.9699999999999997E-2</v>
      </c>
      <c r="AB20" s="65"/>
      <c r="AC20" s="65"/>
      <c r="AD20" s="65"/>
      <c r="AE20" s="65"/>
    </row>
    <row r="21" spans="1:31">
      <c r="A21" s="76">
        <v>5</v>
      </c>
      <c r="B21" s="85"/>
      <c r="C21" s="86"/>
      <c r="D21" s="87">
        <v>0.1007</v>
      </c>
      <c r="E21" s="88"/>
      <c r="F21" s="88"/>
      <c r="G21" s="88"/>
      <c r="H21" s="89"/>
      <c r="I21" s="90">
        <f>D21*1000*'Исход. данные'!$B$6</f>
        <v>101.01217000000001</v>
      </c>
      <c r="J21" s="95"/>
      <c r="K21" s="95"/>
      <c r="L21" s="95"/>
      <c r="M21" s="96"/>
      <c r="N21" s="28"/>
      <c r="O21" s="28"/>
      <c r="P21" s="28"/>
      <c r="Q21" s="28"/>
      <c r="R21" s="28"/>
      <c r="S21" s="28"/>
      <c r="T21" s="28"/>
      <c r="U21" s="28"/>
      <c r="V21" s="28"/>
      <c r="W21" s="28"/>
      <c r="AA21" s="65">
        <f ca="1">ROUND(NORMINV(RAND(), $AA$27, $AA$27*$M$7/100*0.8)/(1000*'Исход. данные'!$B$6), 4)</f>
        <v>9.9099999999999994E-2</v>
      </c>
      <c r="AB21" s="65"/>
      <c r="AC21" s="65"/>
      <c r="AD21" s="65"/>
      <c r="AE21" s="65"/>
    </row>
    <row r="22" spans="1:31">
      <c r="A22" s="76">
        <v>6</v>
      </c>
      <c r="B22" s="85"/>
      <c r="C22" s="86"/>
      <c r="D22" s="87">
        <v>0.1004</v>
      </c>
      <c r="E22" s="88"/>
      <c r="F22" s="88"/>
      <c r="G22" s="88"/>
      <c r="H22" s="89"/>
      <c r="I22" s="90">
        <f>D22*1000*'Исход. данные'!$B$6</f>
        <v>100.71124000000002</v>
      </c>
      <c r="J22" s="95"/>
      <c r="K22" s="95"/>
      <c r="L22" s="95"/>
      <c r="M22" s="96"/>
      <c r="N22" s="28"/>
      <c r="O22" s="28"/>
      <c r="P22" s="28"/>
      <c r="Q22" s="28"/>
      <c r="R22" s="28"/>
      <c r="S22" s="28"/>
      <c r="T22" s="28"/>
      <c r="U22" s="28"/>
      <c r="V22" s="28"/>
      <c r="W22" s="28"/>
      <c r="AA22" s="65">
        <f ca="1">ROUND(NORMINV(RAND(), $AA$27, $AA$27*$M$7/100*0.8)/(1000*'Исход. данные'!$B$6), 4)</f>
        <v>9.7500000000000003E-2</v>
      </c>
      <c r="AB22" s="65"/>
      <c r="AC22" s="65"/>
      <c r="AD22" s="65"/>
      <c r="AE22" s="65"/>
    </row>
    <row r="23" spans="1:31">
      <c r="A23" s="76">
        <v>7</v>
      </c>
      <c r="B23" s="85"/>
      <c r="C23" s="86"/>
      <c r="D23" s="87">
        <v>0.10059999999999999</v>
      </c>
      <c r="E23" s="88"/>
      <c r="F23" s="88"/>
      <c r="G23" s="88"/>
      <c r="H23" s="89"/>
      <c r="I23" s="90">
        <f>D23*1000*'Исход. данные'!$B$6</f>
        <v>100.91186</v>
      </c>
      <c r="J23" s="95"/>
      <c r="K23" s="95"/>
      <c r="L23" s="95"/>
      <c r="M23" s="96"/>
      <c r="N23" s="28"/>
      <c r="O23" s="28"/>
      <c r="P23" s="28"/>
      <c r="Q23" s="28"/>
      <c r="R23" s="28"/>
      <c r="S23" s="28"/>
      <c r="T23" s="28"/>
      <c r="U23" s="28"/>
      <c r="V23" s="28"/>
      <c r="W23" s="28"/>
      <c r="AA23" s="65">
        <f ca="1">ROUND(NORMINV(RAND(), $AA$27, $AA$27*$M$7/100*0.8)/(1000*'Исход. данные'!$B$6), 4)</f>
        <v>9.7600000000000006E-2</v>
      </c>
      <c r="AB23" s="65"/>
      <c r="AC23" s="65"/>
      <c r="AD23" s="65"/>
      <c r="AE23" s="65"/>
    </row>
    <row r="24" spans="1:31">
      <c r="A24" s="76">
        <v>8</v>
      </c>
      <c r="B24" s="85"/>
      <c r="C24" s="86"/>
      <c r="D24" s="87">
        <v>9.9400000000000002E-2</v>
      </c>
      <c r="E24" s="88"/>
      <c r="F24" s="88"/>
      <c r="G24" s="88"/>
      <c r="H24" s="89"/>
      <c r="I24" s="90">
        <f>D24*1000*'Исход. данные'!$B$6</f>
        <v>99.708140000000014</v>
      </c>
      <c r="J24" s="95"/>
      <c r="K24" s="95"/>
      <c r="L24" s="95"/>
      <c r="M24" s="96"/>
      <c r="N24" s="28"/>
      <c r="O24" s="28"/>
      <c r="P24" s="28"/>
      <c r="Q24" s="28"/>
      <c r="R24" s="28"/>
      <c r="S24" s="28"/>
      <c r="T24" s="28"/>
      <c r="U24" s="28"/>
      <c r="V24" s="28"/>
      <c r="W24" s="28"/>
      <c r="AA24" s="65">
        <f ca="1">ROUND(NORMINV(RAND(), $AA$27, $AA$27*$M$7/100*0.8)/(1000*'Исход. данные'!$B$6), 4)</f>
        <v>9.9099999999999994E-2</v>
      </c>
      <c r="AB24" s="65"/>
      <c r="AC24" s="65"/>
      <c r="AD24" s="65"/>
      <c r="AE24" s="65"/>
    </row>
    <row r="25" spans="1:31">
      <c r="A25" s="76">
        <v>9</v>
      </c>
      <c r="B25" s="85"/>
      <c r="C25" s="86"/>
      <c r="D25" s="87">
        <v>9.9400000000000002E-2</v>
      </c>
      <c r="E25" s="88"/>
      <c r="F25" s="88"/>
      <c r="G25" s="88"/>
      <c r="H25" s="89"/>
      <c r="I25" s="90">
        <f>D25*1000*'Исход. данные'!$B$6</f>
        <v>99.708140000000014</v>
      </c>
      <c r="J25" s="95"/>
      <c r="K25" s="95"/>
      <c r="L25" s="95"/>
      <c r="M25" s="96"/>
      <c r="N25" s="28"/>
      <c r="O25" s="28"/>
      <c r="P25" s="28"/>
      <c r="Q25" s="28"/>
      <c r="R25" s="28"/>
      <c r="S25" s="28"/>
      <c r="T25" s="28"/>
      <c r="U25" s="28"/>
      <c r="V25" s="29"/>
      <c r="W25" s="28"/>
      <c r="AA25" s="65">
        <f ca="1">ROUND(NORMINV(RAND(), $AA$27, $AA$27*$M$7/100*0.8)/(1000*'Исход. данные'!$B$6), 4)</f>
        <v>9.8299999999999998E-2</v>
      </c>
      <c r="AB25" s="65"/>
      <c r="AC25" s="65"/>
      <c r="AD25" s="65"/>
      <c r="AE25" s="65"/>
    </row>
    <row r="26" spans="1:31">
      <c r="A26" s="76">
        <v>10</v>
      </c>
      <c r="B26" s="85"/>
      <c r="C26" s="86"/>
      <c r="D26" s="87">
        <v>9.9900000000000003E-2</v>
      </c>
      <c r="E26" s="88"/>
      <c r="F26" s="88"/>
      <c r="G26" s="88"/>
      <c r="H26" s="89"/>
      <c r="I26" s="90">
        <f>D26*1000*'Исход. данные'!$B$6</f>
        <v>100.20969000000001</v>
      </c>
      <c r="J26" s="95"/>
      <c r="K26" s="95"/>
      <c r="L26" s="95"/>
      <c r="M26" s="96"/>
      <c r="N26" s="28"/>
      <c r="O26" s="28"/>
      <c r="P26" s="28"/>
      <c r="Q26" s="28"/>
      <c r="R26" s="28"/>
      <c r="S26" s="28"/>
      <c r="T26" s="28"/>
      <c r="U26" s="28"/>
      <c r="V26" s="28"/>
      <c r="W26" s="28"/>
      <c r="AA26" s="65">
        <f ca="1">ROUND(NORMINV(RAND(), $AA$27, $AA$27*$M$7/100*0.8)/(1000*'Исход. данные'!$B$6), 4)</f>
        <v>9.8799999999999999E-2</v>
      </c>
      <c r="AB26" s="65"/>
      <c r="AC26" s="65"/>
      <c r="AD26" s="65"/>
      <c r="AE26" s="65"/>
    </row>
    <row r="27" spans="1:31">
      <c r="A27" s="76" t="s">
        <v>14</v>
      </c>
      <c r="B27" s="85"/>
      <c r="C27" s="86"/>
      <c r="D27" s="87">
        <f>AVERAGE(D17:H26)</f>
        <v>0.10014000000000003</v>
      </c>
      <c r="E27" s="126"/>
      <c r="F27" s="126"/>
      <c r="G27" s="126"/>
      <c r="H27" s="127"/>
      <c r="I27" s="90">
        <f>AVERAGE(I17:M26)</f>
        <v>100.450434</v>
      </c>
      <c r="J27" s="95"/>
      <c r="K27" s="95"/>
      <c r="L27" s="95"/>
      <c r="M27" s="96"/>
      <c r="N27" s="47"/>
      <c r="O27" s="28"/>
      <c r="P27" s="28"/>
      <c r="Q27" s="28"/>
      <c r="R27" s="28"/>
      <c r="S27" s="28"/>
      <c r="T27" s="28"/>
      <c r="U27" s="28"/>
      <c r="V27" s="28"/>
      <c r="W27" s="28"/>
      <c r="AA27" s="66">
        <f ca="1">G7+G7*J9/100*0.9*(RAND()-RAND())</f>
        <v>99.042706276562569</v>
      </c>
      <c r="AB27" s="66"/>
      <c r="AC27" s="66"/>
      <c r="AD27" s="66"/>
      <c r="AE27" s="66"/>
    </row>
    <row r="28" spans="1:31">
      <c r="A28" s="76" t="s">
        <v>15</v>
      </c>
      <c r="B28" s="85"/>
      <c r="C28" s="86"/>
      <c r="D28" s="106" t="str">
        <f>'Исход. данные'!$B$5</f>
        <v>Пупкин В.В.</v>
      </c>
      <c r="E28" s="107"/>
      <c r="F28" s="107"/>
      <c r="G28" s="107"/>
      <c r="H28" s="107"/>
      <c r="I28" s="107"/>
      <c r="J28" s="107"/>
      <c r="K28" s="107"/>
      <c r="L28" s="107"/>
      <c r="M28" s="108"/>
      <c r="N28" s="51"/>
      <c r="O28" s="51"/>
      <c r="P28" s="51"/>
      <c r="Q28" s="51"/>
      <c r="R28" s="51"/>
      <c r="S28" s="51"/>
      <c r="T28" s="51"/>
      <c r="U28" s="28"/>
      <c r="V28" s="28"/>
      <c r="W28" s="28"/>
    </row>
    <row r="29" spans="1:31">
      <c r="A29" s="56"/>
      <c r="B29" s="56"/>
      <c r="C29" s="56"/>
      <c r="D29" s="85"/>
      <c r="E29" s="85"/>
      <c r="F29" s="85"/>
      <c r="G29" s="85"/>
      <c r="H29" s="85"/>
      <c r="I29" s="85"/>
      <c r="J29" s="85"/>
      <c r="K29" s="85"/>
      <c r="L29" s="85"/>
      <c r="M29" s="85"/>
      <c r="N29" s="1"/>
      <c r="O29" s="1"/>
      <c r="P29" s="1"/>
      <c r="Q29" s="1"/>
      <c r="R29" s="1"/>
      <c r="S29" s="1"/>
      <c r="T29" s="1"/>
      <c r="U29" s="1"/>
      <c r="V29" s="1"/>
      <c r="W29" s="1"/>
    </row>
    <row r="30" spans="1:31" ht="15" customHeight="1">
      <c r="A30" s="97" t="s">
        <v>11</v>
      </c>
      <c r="B30" s="98"/>
      <c r="C30" s="99"/>
      <c r="D30" s="76" t="str">
        <f>"Объем дозирования " &amp; G8 &amp; " мкл"</f>
        <v>Объем дозирования 1000 мкл</v>
      </c>
      <c r="E30" s="85"/>
      <c r="F30" s="85"/>
      <c r="G30" s="85"/>
      <c r="H30" s="85"/>
      <c r="I30" s="85"/>
      <c r="J30" s="85"/>
      <c r="K30" s="85"/>
      <c r="L30" s="85"/>
      <c r="M30" s="86"/>
      <c r="V30" s="3"/>
    </row>
    <row r="31" spans="1:31">
      <c r="A31" s="100"/>
      <c r="B31" s="101"/>
      <c r="C31" s="102"/>
      <c r="D31" s="76" t="s">
        <v>42</v>
      </c>
      <c r="E31" s="85"/>
      <c r="F31" s="85"/>
      <c r="G31" s="85"/>
      <c r="H31" s="86"/>
      <c r="I31" s="76" t="s">
        <v>13</v>
      </c>
      <c r="J31" s="85"/>
      <c r="K31" s="85"/>
      <c r="L31" s="85"/>
      <c r="M31" s="86"/>
      <c r="Q31" s="3"/>
      <c r="S31" s="2"/>
    </row>
    <row r="32" spans="1:31">
      <c r="A32" s="76">
        <v>1</v>
      </c>
      <c r="B32" s="85"/>
      <c r="C32" s="86"/>
      <c r="D32" s="87">
        <v>0.98750000000000004</v>
      </c>
      <c r="E32" s="88"/>
      <c r="F32" s="88"/>
      <c r="G32" s="88"/>
      <c r="H32" s="89"/>
      <c r="I32" s="90">
        <f>D32*1000*'Исход. данные'!$B$6</f>
        <v>990.56125000000009</v>
      </c>
      <c r="J32" s="95"/>
      <c r="K32" s="95"/>
      <c r="L32" s="95"/>
      <c r="M32" s="96"/>
      <c r="Q32" s="3"/>
      <c r="AA32" s="65">
        <f ca="1">ROUND(NORMINV(RAND(), $AA$42, $AA$42*$M$8/100*0.8)/(1000*'Исход. данные'!$B$6), 4)</f>
        <v>1.0001</v>
      </c>
      <c r="AB32" s="65"/>
      <c r="AC32" s="65"/>
      <c r="AD32" s="65"/>
      <c r="AE32" s="65"/>
    </row>
    <row r="33" spans="1:31">
      <c r="A33" s="76">
        <v>2</v>
      </c>
      <c r="B33" s="85"/>
      <c r="C33" s="86"/>
      <c r="D33" s="87">
        <v>1.0154000000000001</v>
      </c>
      <c r="E33" s="88"/>
      <c r="F33" s="88"/>
      <c r="G33" s="88"/>
      <c r="H33" s="89"/>
      <c r="I33" s="90">
        <f>D33*1000*'Исход. данные'!$B$6</f>
        <v>1018.5477400000002</v>
      </c>
      <c r="J33" s="95"/>
      <c r="K33" s="95"/>
      <c r="L33" s="95"/>
      <c r="M33" s="96"/>
      <c r="Q33" s="3"/>
      <c r="S33" s="2"/>
      <c r="AA33" s="65">
        <f ca="1">ROUND(NORMINV(RAND(), $AA$42, $AA$42*$M$8/100*0.8)/(1000*'Исход. данные'!$B$6), 4)</f>
        <v>0.99619999999999997</v>
      </c>
      <c r="AB33" s="65"/>
      <c r="AC33" s="65"/>
      <c r="AD33" s="65"/>
      <c r="AE33" s="65"/>
    </row>
    <row r="34" spans="1:31">
      <c r="A34" s="76">
        <v>3</v>
      </c>
      <c r="B34" s="85"/>
      <c r="C34" s="86"/>
      <c r="D34" s="87">
        <v>1.008</v>
      </c>
      <c r="E34" s="88"/>
      <c r="F34" s="88"/>
      <c r="G34" s="88"/>
      <c r="H34" s="89"/>
      <c r="I34" s="90">
        <f>D34*1000*'Исход. данные'!$B$6</f>
        <v>1011.1248000000001</v>
      </c>
      <c r="J34" s="95"/>
      <c r="K34" s="95"/>
      <c r="L34" s="95"/>
      <c r="M34" s="96"/>
      <c r="Q34" s="3"/>
      <c r="AA34" s="65">
        <f ca="1">ROUND(NORMINV(RAND(), $AA$42, $AA$42*$M$8/100*0.8)/(1000*'Исход. данные'!$B$6), 4)</f>
        <v>0.99229999999999996</v>
      </c>
      <c r="AB34" s="65"/>
      <c r="AC34" s="65"/>
      <c r="AD34" s="65"/>
      <c r="AE34" s="65"/>
    </row>
    <row r="35" spans="1:31">
      <c r="A35" s="76">
        <v>4</v>
      </c>
      <c r="B35" s="85"/>
      <c r="C35" s="86"/>
      <c r="D35" s="87">
        <v>1.0042</v>
      </c>
      <c r="E35" s="88"/>
      <c r="F35" s="88"/>
      <c r="G35" s="88"/>
      <c r="H35" s="89"/>
      <c r="I35" s="90">
        <f>D35*1000*'Исход. данные'!$B$6</f>
        <v>1007.3130200000001</v>
      </c>
      <c r="J35" s="95"/>
      <c r="K35" s="95"/>
      <c r="L35" s="95"/>
      <c r="M35" s="96"/>
      <c r="Q35" s="3"/>
      <c r="AA35" s="65">
        <f ca="1">ROUND(NORMINV(RAND(), $AA$42, $AA$42*$M$8/100*0.8)/(1000*'Исход. данные'!$B$6), 4)</f>
        <v>1.0068999999999999</v>
      </c>
      <c r="AB35" s="65"/>
      <c r="AC35" s="65"/>
      <c r="AD35" s="65"/>
      <c r="AE35" s="65"/>
    </row>
    <row r="36" spans="1:31">
      <c r="A36" s="76">
        <v>5</v>
      </c>
      <c r="B36" s="85"/>
      <c r="C36" s="86"/>
      <c r="D36" s="87">
        <v>0.99809999999999999</v>
      </c>
      <c r="E36" s="88"/>
      <c r="F36" s="88"/>
      <c r="G36" s="88"/>
      <c r="H36" s="89"/>
      <c r="I36" s="90">
        <f>D36*1000*'Исход. данные'!$B$6</f>
        <v>1001.1941100000001</v>
      </c>
      <c r="J36" s="95"/>
      <c r="K36" s="95"/>
      <c r="L36" s="95"/>
      <c r="M36" s="96"/>
      <c r="Q36" s="3"/>
      <c r="AA36" s="65">
        <f ca="1">ROUND(NORMINV(RAND(), $AA$42, $AA$42*$M$8/100*0.8)/(1000*'Исход. данные'!$B$6), 4)</f>
        <v>1.0135000000000001</v>
      </c>
      <c r="AB36" s="65"/>
      <c r="AC36" s="65"/>
      <c r="AD36" s="65"/>
      <c r="AE36" s="65"/>
    </row>
    <row r="37" spans="1:31">
      <c r="A37" s="76">
        <v>6</v>
      </c>
      <c r="B37" s="85"/>
      <c r="C37" s="86"/>
      <c r="D37" s="87">
        <v>0.99129999999999996</v>
      </c>
      <c r="E37" s="88"/>
      <c r="F37" s="88"/>
      <c r="G37" s="88"/>
      <c r="H37" s="89"/>
      <c r="I37" s="90">
        <f>D37*1000*'Исход. данные'!$B$6</f>
        <v>994.37303000000009</v>
      </c>
      <c r="J37" s="95"/>
      <c r="K37" s="95"/>
      <c r="L37" s="95"/>
      <c r="M37" s="96"/>
      <c r="Q37" s="3"/>
      <c r="Y37" s="26"/>
      <c r="AA37" s="65">
        <f ca="1">ROUND(NORMINV(RAND(), $AA$42, $AA$42*$M$8/100*0.8)/(1000*'Исход. данные'!$B$6), 4)</f>
        <v>0.99419999999999997</v>
      </c>
      <c r="AB37" s="65"/>
      <c r="AC37" s="65"/>
      <c r="AD37" s="65"/>
      <c r="AE37" s="65"/>
    </row>
    <row r="38" spans="1:31">
      <c r="A38" s="76">
        <v>7</v>
      </c>
      <c r="B38" s="85"/>
      <c r="C38" s="86"/>
      <c r="D38" s="87">
        <v>0.99360000000000004</v>
      </c>
      <c r="E38" s="88"/>
      <c r="F38" s="88"/>
      <c r="G38" s="88"/>
      <c r="H38" s="89"/>
      <c r="I38" s="90">
        <f>D38*1000*'Исход. данные'!$B$6</f>
        <v>996.68016000000011</v>
      </c>
      <c r="J38" s="95"/>
      <c r="K38" s="95"/>
      <c r="L38" s="95"/>
      <c r="M38" s="96"/>
      <c r="Q38" s="3"/>
      <c r="AA38" s="65">
        <f ca="1">ROUND(NORMINV(RAND(), $AA$42, $AA$42*$M$8/100*0.8)/(1000*'Исход. данные'!$B$6), 4)</f>
        <v>1.0165999999999999</v>
      </c>
      <c r="AB38" s="65"/>
      <c r="AC38" s="65"/>
      <c r="AD38" s="65"/>
      <c r="AE38" s="65"/>
    </row>
    <row r="39" spans="1:31">
      <c r="A39" s="76">
        <v>8</v>
      </c>
      <c r="B39" s="85"/>
      <c r="C39" s="86"/>
      <c r="D39" s="87">
        <v>0.99460000000000004</v>
      </c>
      <c r="E39" s="88"/>
      <c r="F39" s="88"/>
      <c r="G39" s="88"/>
      <c r="H39" s="89"/>
      <c r="I39" s="90">
        <f>D39*1000*'Исход. данные'!$B$6</f>
        <v>997.68326000000013</v>
      </c>
      <c r="J39" s="95"/>
      <c r="K39" s="95"/>
      <c r="L39" s="95"/>
      <c r="M39" s="96"/>
      <c r="Q39" s="3"/>
      <c r="AA39" s="65">
        <f ca="1">ROUND(NORMINV(RAND(), $AA$42, $AA$42*$M$8/100*0.8)/(1000*'Исход. данные'!$B$6), 4)</f>
        <v>1.0034000000000001</v>
      </c>
      <c r="AB39" s="65"/>
      <c r="AC39" s="65"/>
      <c r="AD39" s="65"/>
      <c r="AE39" s="65"/>
    </row>
    <row r="40" spans="1:31">
      <c r="A40" s="76">
        <v>9</v>
      </c>
      <c r="B40" s="85"/>
      <c r="C40" s="86"/>
      <c r="D40" s="87">
        <v>0.99209999999999998</v>
      </c>
      <c r="E40" s="88"/>
      <c r="F40" s="88"/>
      <c r="G40" s="88"/>
      <c r="H40" s="89"/>
      <c r="I40" s="90">
        <f>D40*1000*'Исход. данные'!$B$6</f>
        <v>995.17551000000014</v>
      </c>
      <c r="J40" s="95"/>
      <c r="K40" s="95"/>
      <c r="L40" s="95"/>
      <c r="M40" s="96"/>
      <c r="Q40" s="3"/>
      <c r="AA40" s="65">
        <f ca="1">ROUND(NORMINV(RAND(), $AA$42, $AA$42*$M$8/100*0.8)/(1000*'Исход. данные'!$B$6), 4)</f>
        <v>1.0025999999999999</v>
      </c>
      <c r="AB40" s="65"/>
      <c r="AC40" s="65"/>
      <c r="AD40" s="65"/>
      <c r="AE40" s="65"/>
    </row>
    <row r="41" spans="1:31">
      <c r="A41" s="76">
        <v>10</v>
      </c>
      <c r="B41" s="85"/>
      <c r="C41" s="86"/>
      <c r="D41" s="87">
        <v>0.99639999999999995</v>
      </c>
      <c r="E41" s="88"/>
      <c r="F41" s="88"/>
      <c r="G41" s="88"/>
      <c r="H41" s="89"/>
      <c r="I41" s="90">
        <f>D41*1000*'Исход. данные'!$B$6</f>
        <v>999.4888400000001</v>
      </c>
      <c r="J41" s="95"/>
      <c r="K41" s="95"/>
      <c r="L41" s="95"/>
      <c r="M41" s="96"/>
      <c r="Q41" s="3"/>
      <c r="AA41" s="65">
        <f ca="1">ROUND(NORMINV(RAND(), $AA$42, $AA$42*$M$8/100*0.8)/(1000*'Исход. данные'!$B$6), 4)</f>
        <v>1.0031000000000001</v>
      </c>
      <c r="AB41" s="65"/>
      <c r="AC41" s="65"/>
      <c r="AD41" s="65"/>
      <c r="AE41" s="65"/>
    </row>
    <row r="42" spans="1:31">
      <c r="A42" s="76" t="s">
        <v>14</v>
      </c>
      <c r="B42" s="85"/>
      <c r="C42" s="86"/>
      <c r="D42" s="109">
        <f>AVERAGE(D32:H41)</f>
        <v>0.9981199999999999</v>
      </c>
      <c r="E42" s="110"/>
      <c r="F42" s="110"/>
      <c r="G42" s="110"/>
      <c r="H42" s="110"/>
      <c r="I42" s="111">
        <f>AVERAGE(I32:M41)</f>
        <v>1001.214172</v>
      </c>
      <c r="J42" s="111"/>
      <c r="K42" s="111"/>
      <c r="L42" s="111"/>
      <c r="M42" s="111"/>
      <c r="N42" s="8"/>
      <c r="O42" s="8"/>
      <c r="P42" s="8"/>
      <c r="Q42" s="8"/>
      <c r="R42" s="8"/>
      <c r="S42" s="8"/>
      <c r="T42" s="8"/>
      <c r="U42" s="8"/>
      <c r="V42" s="8"/>
      <c r="W42" s="8"/>
      <c r="X42" s="8"/>
      <c r="AA42" s="66">
        <f ca="1">G8+G8*J10/100*0.9*(RAND()-RAND())</f>
        <v>1005.4040499475684</v>
      </c>
      <c r="AB42" s="66"/>
      <c r="AC42" s="66"/>
      <c r="AD42" s="66"/>
      <c r="AE42" s="66"/>
    </row>
    <row r="43" spans="1:31">
      <c r="A43" s="74" t="s">
        <v>15</v>
      </c>
      <c r="B43" s="74"/>
      <c r="C43" s="74"/>
      <c r="D43" s="112" t="str">
        <f>'Исход. данные'!$B$5</f>
        <v>Пупкин В.В.</v>
      </c>
      <c r="E43" s="112"/>
      <c r="F43" s="112"/>
      <c r="G43" s="112"/>
      <c r="H43" s="112"/>
      <c r="I43" s="112"/>
      <c r="J43" s="112"/>
      <c r="K43" s="112"/>
      <c r="L43" s="112"/>
      <c r="M43" s="112"/>
      <c r="N43" s="45"/>
      <c r="O43" s="45"/>
      <c r="P43" s="45"/>
      <c r="Q43" s="45"/>
      <c r="R43" s="45"/>
      <c r="S43" s="45"/>
      <c r="T43" s="8"/>
      <c r="U43" s="8"/>
      <c r="V43" s="8"/>
      <c r="W43" s="8"/>
      <c r="X43" s="8"/>
    </row>
    <row r="44" spans="1:31">
      <c r="A44" s="107" t="s">
        <v>16</v>
      </c>
      <c r="B44" s="107"/>
      <c r="C44" s="107"/>
      <c r="D44" s="107"/>
      <c r="E44" s="107"/>
      <c r="F44" s="107"/>
      <c r="G44" s="107"/>
      <c r="H44" s="107"/>
      <c r="I44" s="107"/>
      <c r="J44" s="107"/>
      <c r="K44" s="107"/>
      <c r="L44" s="107"/>
      <c r="M44" s="107"/>
      <c r="N44" s="16"/>
      <c r="O44" s="16"/>
      <c r="P44" s="16"/>
      <c r="Q44" s="16"/>
      <c r="R44" s="16"/>
      <c r="S44" s="16"/>
      <c r="T44" s="16"/>
      <c r="U44" s="16"/>
      <c r="V44" s="16"/>
      <c r="W44" s="16"/>
    </row>
    <row r="45" spans="1:31" ht="15" customHeight="1">
      <c r="A45" s="124" t="s">
        <v>5</v>
      </c>
      <c r="B45" s="125"/>
      <c r="C45" s="125"/>
      <c r="D45" s="115" t="s">
        <v>55</v>
      </c>
      <c r="E45" s="116"/>
      <c r="F45" s="116"/>
      <c r="G45" s="116"/>
      <c r="H45" s="117"/>
      <c r="I45" s="113" t="s">
        <v>57</v>
      </c>
      <c r="J45" s="113"/>
      <c r="K45" s="113"/>
      <c r="L45" s="113"/>
      <c r="M45" s="113"/>
      <c r="AA45">
        <f>IF(ABS(D46)&gt;J9, 0, IF(ABS(D47)&gt;J10, 0, IF(I46&gt;M7, 0, IF(I47&gt;M8, 0, 1))))</f>
        <v>1</v>
      </c>
    </row>
    <row r="46" spans="1:31">
      <c r="A46" s="76">
        <f>G7</f>
        <v>100</v>
      </c>
      <c r="B46" s="85"/>
      <c r="C46" s="86"/>
      <c r="D46" s="118">
        <f>ROUND(((I27-A46)/A46*100),2)</f>
        <v>0.45</v>
      </c>
      <c r="E46" s="119"/>
      <c r="F46" s="119"/>
      <c r="G46" s="119"/>
      <c r="H46" s="120"/>
      <c r="I46" s="114">
        <f>ROUND(STDEV(I17:I26)*100/I27,2)</f>
        <v>0.77</v>
      </c>
      <c r="J46" s="114"/>
      <c r="K46" s="114"/>
      <c r="L46" s="114"/>
      <c r="M46" s="114"/>
    </row>
    <row r="47" spans="1:31">
      <c r="A47" s="76">
        <f>G8</f>
        <v>1000</v>
      </c>
      <c r="B47" s="85"/>
      <c r="C47" s="86"/>
      <c r="D47" s="118">
        <f>ROUND(((I42-A47)/A47*100),2)</f>
        <v>0.12</v>
      </c>
      <c r="E47" s="119"/>
      <c r="F47" s="119"/>
      <c r="G47" s="119"/>
      <c r="H47" s="120"/>
      <c r="I47" s="114">
        <f>ROUND(STDEV(I32:I41)*100/I42,2)</f>
        <v>0.86</v>
      </c>
      <c r="J47" s="114"/>
      <c r="K47" s="114"/>
      <c r="L47" s="114"/>
      <c r="M47" s="114"/>
      <c r="N47" s="8"/>
      <c r="Q47" s="8"/>
    </row>
    <row r="48" spans="1:31" ht="15.75">
      <c r="A48" s="121" t="s">
        <v>17</v>
      </c>
      <c r="B48" s="121"/>
      <c r="C48" s="121"/>
      <c r="D48" s="121"/>
      <c r="E48" s="121"/>
      <c r="F48" s="121"/>
      <c r="G48" s="122" t="s">
        <v>18</v>
      </c>
      <c r="H48" s="122"/>
      <c r="I48" s="122"/>
      <c r="J48" s="122"/>
      <c r="K48" s="122"/>
      <c r="L48" s="122"/>
      <c r="M48" s="122"/>
      <c r="N48" s="44"/>
      <c r="O48" s="44"/>
      <c r="P48" s="44"/>
      <c r="Q48" s="44"/>
      <c r="R48" s="44"/>
      <c r="S48" s="44"/>
      <c r="T48" s="44"/>
      <c r="U48" s="44"/>
      <c r="V48" s="44"/>
      <c r="W48" s="44"/>
      <c r="X48" s="8"/>
    </row>
    <row r="49" spans="1:24">
      <c r="A49" s="79" t="s">
        <v>15</v>
      </c>
      <c r="B49" s="79"/>
      <c r="C49" s="79"/>
      <c r="D49" s="79"/>
      <c r="E49" s="79"/>
      <c r="F49" s="79"/>
      <c r="G49" s="107" t="str">
        <f>'Исход. данные'!$B$5</f>
        <v>Пупкин В.В.</v>
      </c>
      <c r="H49" s="107"/>
      <c r="I49" s="107"/>
      <c r="J49" s="107"/>
      <c r="K49" s="107"/>
      <c r="L49" s="107"/>
      <c r="M49" s="107"/>
      <c r="N49" s="16"/>
      <c r="O49" s="16"/>
      <c r="P49" s="16"/>
      <c r="Q49" s="16"/>
      <c r="R49" s="16"/>
      <c r="S49" s="16"/>
      <c r="T49" s="16"/>
      <c r="U49" s="16"/>
      <c r="V49" s="16"/>
      <c r="W49" s="16"/>
      <c r="X49" s="8"/>
    </row>
    <row r="50" spans="1:24">
      <c r="A50" s="56"/>
      <c r="B50" s="56"/>
      <c r="C50" s="56"/>
      <c r="D50" s="56"/>
      <c r="E50" s="56"/>
      <c r="F50" s="56"/>
      <c r="G50" s="123" t="s">
        <v>58</v>
      </c>
      <c r="H50" s="123"/>
      <c r="I50" s="123"/>
      <c r="J50" s="123"/>
      <c r="K50" s="123"/>
      <c r="L50" s="123"/>
      <c r="M50" s="123"/>
      <c r="N50" s="48"/>
      <c r="O50" s="48"/>
      <c r="P50" s="48"/>
      <c r="Q50" s="24"/>
      <c r="R50" s="24"/>
      <c r="S50" s="24"/>
      <c r="T50" s="24"/>
      <c r="U50" s="24"/>
      <c r="V50" s="24"/>
      <c r="W50" s="24"/>
    </row>
  </sheetData>
  <mergeCells count="154">
    <mergeCell ref="G50:M50"/>
    <mergeCell ref="D29:H29"/>
    <mergeCell ref="I29:M29"/>
    <mergeCell ref="I45:M45"/>
    <mergeCell ref="I46:M46"/>
    <mergeCell ref="I47:M47"/>
    <mergeCell ref="D45:H45"/>
    <mergeCell ref="D46:H46"/>
    <mergeCell ref="D47:H47"/>
    <mergeCell ref="A44:M44"/>
    <mergeCell ref="A47:C47"/>
    <mergeCell ref="A48:F48"/>
    <mergeCell ref="A49:F49"/>
    <mergeCell ref="A45:C45"/>
    <mergeCell ref="A46:C46"/>
    <mergeCell ref="A42:C42"/>
    <mergeCell ref="D42:H42"/>
    <mergeCell ref="I42:M42"/>
    <mergeCell ref="A43:C43"/>
    <mergeCell ref="D43:M43"/>
    <mergeCell ref="G48:M48"/>
    <mergeCell ref="G49:M49"/>
    <mergeCell ref="A40:C40"/>
    <mergeCell ref="D40:H40"/>
    <mergeCell ref="A1:M1"/>
    <mergeCell ref="A2:M2"/>
    <mergeCell ref="I3:M3"/>
    <mergeCell ref="I4:M4"/>
    <mergeCell ref="A5:M5"/>
    <mergeCell ref="K11:M11"/>
    <mergeCell ref="K12:M12"/>
    <mergeCell ref="K13:M13"/>
    <mergeCell ref="K14:M14"/>
    <mergeCell ref="A11:J11"/>
    <mergeCell ref="A12:J12"/>
    <mergeCell ref="A13:J13"/>
    <mergeCell ref="A9:C9"/>
    <mergeCell ref="D9:F9"/>
    <mergeCell ref="G9:I9"/>
    <mergeCell ref="J9:L9"/>
    <mergeCell ref="A10:C10"/>
    <mergeCell ref="D10:F10"/>
    <mergeCell ref="G10:I10"/>
    <mergeCell ref="J10:L10"/>
    <mergeCell ref="A7:C7"/>
    <mergeCell ref="D7:F7"/>
    <mergeCell ref="G7:I7"/>
    <mergeCell ref="J7:L7"/>
    <mergeCell ref="I40:M40"/>
    <mergeCell ref="A41:C41"/>
    <mergeCell ref="D41:H41"/>
    <mergeCell ref="I41:M41"/>
    <mergeCell ref="A38:C38"/>
    <mergeCell ref="D38:H38"/>
    <mergeCell ref="I38:M38"/>
    <mergeCell ref="A39:C39"/>
    <mergeCell ref="D39:H39"/>
    <mergeCell ref="I39:M39"/>
    <mergeCell ref="A36:C36"/>
    <mergeCell ref="D36:H36"/>
    <mergeCell ref="I36:M36"/>
    <mergeCell ref="A37:C37"/>
    <mergeCell ref="D37:H37"/>
    <mergeCell ref="I37:M37"/>
    <mergeCell ref="A34:C34"/>
    <mergeCell ref="D34:H34"/>
    <mergeCell ref="I34:M34"/>
    <mergeCell ref="A35:C35"/>
    <mergeCell ref="D35:H35"/>
    <mergeCell ref="I35:M35"/>
    <mergeCell ref="A32:C32"/>
    <mergeCell ref="D32:H32"/>
    <mergeCell ref="I32:M32"/>
    <mergeCell ref="A33:C33"/>
    <mergeCell ref="D33:H33"/>
    <mergeCell ref="I33:M33"/>
    <mergeCell ref="A27:C27"/>
    <mergeCell ref="D27:H27"/>
    <mergeCell ref="I27:M27"/>
    <mergeCell ref="A28:C28"/>
    <mergeCell ref="D28:M28"/>
    <mergeCell ref="A30:C31"/>
    <mergeCell ref="D30:M30"/>
    <mergeCell ref="D31:H31"/>
    <mergeCell ref="I31:M31"/>
    <mergeCell ref="A25:C25"/>
    <mergeCell ref="D25:H25"/>
    <mergeCell ref="I25:M25"/>
    <mergeCell ref="A26:C26"/>
    <mergeCell ref="D26:H26"/>
    <mergeCell ref="I26:M26"/>
    <mergeCell ref="A23:C23"/>
    <mergeCell ref="D23:H23"/>
    <mergeCell ref="I23:M23"/>
    <mergeCell ref="A24:C24"/>
    <mergeCell ref="D24:H24"/>
    <mergeCell ref="I24:M24"/>
    <mergeCell ref="A14:J14"/>
    <mergeCell ref="A15:C16"/>
    <mergeCell ref="D15:M15"/>
    <mergeCell ref="D16:H16"/>
    <mergeCell ref="I16:M16"/>
    <mergeCell ref="A21:C21"/>
    <mergeCell ref="D21:H21"/>
    <mergeCell ref="I21:M21"/>
    <mergeCell ref="A22:C22"/>
    <mergeCell ref="D22:H22"/>
    <mergeCell ref="I22:M22"/>
    <mergeCell ref="A19:C19"/>
    <mergeCell ref="D19:H19"/>
    <mergeCell ref="I19:M19"/>
    <mergeCell ref="A20:C20"/>
    <mergeCell ref="D20:H20"/>
    <mergeCell ref="I20:M20"/>
    <mergeCell ref="Q3:W3"/>
    <mergeCell ref="A4:G4"/>
    <mergeCell ref="Q4:W4"/>
    <mergeCell ref="AA32:AE32"/>
    <mergeCell ref="AA33:AE33"/>
    <mergeCell ref="AA34:AE34"/>
    <mergeCell ref="AA35:AE35"/>
    <mergeCell ref="AA36:AE36"/>
    <mergeCell ref="AA37:AE37"/>
    <mergeCell ref="A8:C8"/>
    <mergeCell ref="D8:F8"/>
    <mergeCell ref="G8:I8"/>
    <mergeCell ref="J8:L8"/>
    <mergeCell ref="A6:C6"/>
    <mergeCell ref="D6:F6"/>
    <mergeCell ref="G6:I6"/>
    <mergeCell ref="J6:L6"/>
    <mergeCell ref="A3:G3"/>
    <mergeCell ref="A17:C17"/>
    <mergeCell ref="D17:H17"/>
    <mergeCell ref="I17:M17"/>
    <mergeCell ref="A18:C18"/>
    <mergeCell ref="D18:H18"/>
    <mergeCell ref="I18:M18"/>
    <mergeCell ref="AA42:AE42"/>
    <mergeCell ref="AA38:AE38"/>
    <mergeCell ref="AA39:AE39"/>
    <mergeCell ref="AA40:AE40"/>
    <mergeCell ref="AA41:AE41"/>
    <mergeCell ref="AA17:AE17"/>
    <mergeCell ref="AA18:AE18"/>
    <mergeCell ref="AA19:AE19"/>
    <mergeCell ref="AA20:AE20"/>
    <mergeCell ref="AA21:AE21"/>
    <mergeCell ref="AA22:AE22"/>
    <mergeCell ref="AA23:AE23"/>
    <mergeCell ref="AA24:AE24"/>
    <mergeCell ref="AA25:AE25"/>
    <mergeCell ref="AA26:AE26"/>
    <mergeCell ref="AA27:AE27"/>
  </mergeCells>
  <conditionalFormatting sqref="D46">
    <cfRule type="expression" dxfId="271" priority="4">
      <formula>ABS($D$46)&gt;--MID($J$7,2,5)</formula>
    </cfRule>
  </conditionalFormatting>
  <conditionalFormatting sqref="D47">
    <cfRule type="expression" dxfId="270" priority="3">
      <formula>ABS($D$47)&gt;--MID($J$8,2,5)</formula>
    </cfRule>
  </conditionalFormatting>
  <conditionalFormatting sqref="I46">
    <cfRule type="cellIs" dxfId="269" priority="2" operator="greaterThan">
      <formula>$M$7</formula>
    </cfRule>
  </conditionalFormatting>
  <conditionalFormatting sqref="I47">
    <cfRule type="cellIs" dxfId="268" priority="1" operator="greaterThan">
      <formula>$M$8</formula>
    </cfRule>
  </conditionalFormatting>
  <pageMargins left="0.7" right="0.7" top="0.75" bottom="0.75" header="0.3" footer="0.3"/>
  <pageSetup paperSize="9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>
  <sheetPr codeName="Лист11">
    <tabColor rgb="FF00B0F0"/>
  </sheetPr>
  <dimension ref="A1:AE50"/>
  <sheetViews>
    <sheetView zoomScale="90" zoomScaleNormal="90" workbookViewId="0">
      <selection activeCell="D32" sqref="D32:H41"/>
    </sheetView>
  </sheetViews>
  <sheetFormatPr defaultRowHeight="15"/>
  <cols>
    <col min="1" max="1" width="6.7109375" customWidth="1"/>
    <col min="2" max="2" width="6.5703125" customWidth="1"/>
    <col min="3" max="3" width="5.5703125" customWidth="1"/>
    <col min="4" max="4" width="7" customWidth="1"/>
    <col min="5" max="7" width="3.7109375" customWidth="1"/>
    <col min="8" max="8" width="11.7109375" customWidth="1"/>
    <col min="9" max="9" width="2.7109375" customWidth="1"/>
    <col min="10" max="10" width="6.7109375" customWidth="1"/>
    <col min="11" max="12" width="3.7109375" customWidth="1"/>
    <col min="13" max="13" width="14.7109375" customWidth="1"/>
    <col min="14" max="14" width="5.7109375" customWidth="1"/>
    <col min="15" max="15" width="3.7109375" hidden="1" customWidth="1"/>
    <col min="16" max="16" width="0.28515625" hidden="1" customWidth="1"/>
    <col min="17" max="21" width="3.7109375" hidden="1" customWidth="1"/>
    <col min="22" max="22" width="2" hidden="1" customWidth="1"/>
    <col min="23" max="23" width="0" hidden="1" customWidth="1"/>
    <col min="27" max="27" width="9.28515625" hidden="1" customWidth="1"/>
    <col min="28" max="31" width="9.140625" hidden="1" customWidth="1"/>
  </cols>
  <sheetData>
    <row r="1" spans="1:24">
      <c r="A1" s="67" t="s">
        <v>32</v>
      </c>
      <c r="B1" s="67"/>
      <c r="C1" s="67"/>
      <c r="D1" s="67"/>
      <c r="E1" s="67"/>
      <c r="F1" s="67"/>
      <c r="G1" s="67"/>
      <c r="H1" s="67"/>
      <c r="I1" s="67"/>
      <c r="J1" s="67"/>
      <c r="K1" s="67"/>
      <c r="L1" s="67"/>
      <c r="M1" s="67"/>
      <c r="N1" s="38"/>
      <c r="O1" s="38"/>
      <c r="P1" s="38"/>
      <c r="Q1" s="38"/>
      <c r="R1" s="38"/>
      <c r="S1" s="38"/>
      <c r="T1" s="38"/>
      <c r="U1" s="38"/>
      <c r="V1" s="38"/>
      <c r="W1" s="28"/>
    </row>
    <row r="2" spans="1:24">
      <c r="A2" s="71" t="s">
        <v>33</v>
      </c>
      <c r="B2" s="71"/>
      <c r="C2" s="71"/>
      <c r="D2" s="71"/>
      <c r="E2" s="71"/>
      <c r="F2" s="71"/>
      <c r="G2" s="71"/>
      <c r="H2" s="71"/>
      <c r="I2" s="71"/>
      <c r="J2" s="71"/>
      <c r="K2" s="71"/>
      <c r="L2" s="71"/>
      <c r="M2" s="71"/>
      <c r="N2" s="7"/>
      <c r="O2" s="7"/>
      <c r="P2" s="7"/>
      <c r="Q2" s="7"/>
      <c r="R2" s="7"/>
      <c r="S2" s="7"/>
      <c r="T2" s="7"/>
      <c r="U2" s="7"/>
      <c r="V2" s="7"/>
      <c r="W2" s="7"/>
    </row>
    <row r="3" spans="1:24" ht="15.75">
      <c r="A3" s="68" t="s">
        <v>21</v>
      </c>
      <c r="B3" s="68"/>
      <c r="C3" s="68"/>
      <c r="D3" s="68"/>
      <c r="E3" s="68"/>
      <c r="F3" s="68"/>
      <c r="G3" s="68"/>
      <c r="H3" s="56"/>
      <c r="I3" s="72">
        <v>258150850</v>
      </c>
      <c r="J3" s="72"/>
      <c r="K3" s="72"/>
      <c r="L3" s="72"/>
      <c r="M3" s="72"/>
      <c r="N3" s="16"/>
      <c r="O3" s="23"/>
      <c r="P3" s="25"/>
      <c r="Q3" s="69"/>
      <c r="R3" s="69"/>
      <c r="S3" s="69"/>
      <c r="T3" s="69"/>
      <c r="U3" s="69"/>
      <c r="V3" s="69"/>
      <c r="W3" s="69"/>
    </row>
    <row r="4" spans="1:24">
      <c r="A4" s="70" t="s">
        <v>0</v>
      </c>
      <c r="B4" s="70"/>
      <c r="C4" s="70"/>
      <c r="D4" s="70"/>
      <c r="E4" s="70"/>
      <c r="F4" s="70"/>
      <c r="G4" s="70"/>
      <c r="H4" s="56"/>
      <c r="I4" s="70" t="s">
        <v>1</v>
      </c>
      <c r="J4" s="70"/>
      <c r="K4" s="70"/>
      <c r="L4" s="70"/>
      <c r="M4" s="70"/>
      <c r="N4" s="46"/>
      <c r="O4" s="42"/>
      <c r="P4" s="25"/>
      <c r="Q4" s="69"/>
      <c r="R4" s="69"/>
      <c r="S4" s="69"/>
      <c r="T4" s="69"/>
      <c r="U4" s="69"/>
      <c r="V4" s="69"/>
      <c r="W4" s="69"/>
    </row>
    <row r="5" spans="1:24">
      <c r="A5" s="73" t="s">
        <v>2</v>
      </c>
      <c r="B5" s="73"/>
      <c r="C5" s="73"/>
      <c r="D5" s="73"/>
      <c r="E5" s="73"/>
      <c r="F5" s="73"/>
      <c r="G5" s="73"/>
      <c r="H5" s="73"/>
      <c r="I5" s="73"/>
      <c r="J5" s="73"/>
      <c r="K5" s="73"/>
      <c r="L5" s="73"/>
      <c r="M5" s="73"/>
      <c r="N5" s="14"/>
      <c r="O5" s="14"/>
      <c r="P5" s="14"/>
      <c r="Q5" s="14"/>
      <c r="R5" s="14"/>
      <c r="S5" s="14"/>
      <c r="T5" s="14"/>
      <c r="U5" s="14"/>
      <c r="V5" s="14"/>
      <c r="W5" s="14"/>
    </row>
    <row r="6" spans="1:24" ht="15" customHeight="1">
      <c r="A6" s="77" t="s">
        <v>3</v>
      </c>
      <c r="B6" s="77"/>
      <c r="C6" s="77"/>
      <c r="D6" s="77" t="s">
        <v>4</v>
      </c>
      <c r="E6" s="77"/>
      <c r="F6" s="77"/>
      <c r="G6" s="77" t="s">
        <v>5</v>
      </c>
      <c r="H6" s="77"/>
      <c r="I6" s="77"/>
      <c r="J6" s="77" t="s">
        <v>55</v>
      </c>
      <c r="K6" s="77"/>
      <c r="L6" s="78"/>
      <c r="M6" s="58" t="s">
        <v>56</v>
      </c>
      <c r="N6" s="35"/>
      <c r="O6" s="31"/>
      <c r="P6" s="32"/>
      <c r="Q6" s="28"/>
      <c r="R6" s="28"/>
      <c r="S6" s="28"/>
      <c r="T6" s="28"/>
      <c r="U6" s="28"/>
      <c r="V6" s="28"/>
      <c r="W6" s="28"/>
    </row>
    <row r="7" spans="1:24">
      <c r="A7" s="74">
        <v>1</v>
      </c>
      <c r="B7" s="74"/>
      <c r="C7" s="74"/>
      <c r="D7" s="75" t="str">
        <f>G7 &amp; " - " &amp; G8</f>
        <v>20 - 200</v>
      </c>
      <c r="E7" s="75"/>
      <c r="F7" s="75"/>
      <c r="G7" s="74">
        <v>20</v>
      </c>
      <c r="H7" s="74"/>
      <c r="I7" s="74"/>
      <c r="J7" s="74" t="s">
        <v>6</v>
      </c>
      <c r="K7" s="74"/>
      <c r="L7" s="76"/>
      <c r="M7" s="59">
        <v>3</v>
      </c>
      <c r="N7" s="36"/>
      <c r="O7" s="33"/>
      <c r="P7" s="34"/>
      <c r="Q7" s="28"/>
      <c r="R7" s="28"/>
      <c r="S7" s="28"/>
      <c r="T7" s="28"/>
      <c r="U7" s="28"/>
      <c r="V7" s="28"/>
      <c r="W7" s="28"/>
    </row>
    <row r="8" spans="1:24">
      <c r="A8" s="74"/>
      <c r="B8" s="74"/>
      <c r="C8" s="74"/>
      <c r="D8" s="74"/>
      <c r="E8" s="74"/>
      <c r="F8" s="74"/>
      <c r="G8" s="74">
        <v>200</v>
      </c>
      <c r="H8" s="74"/>
      <c r="I8" s="74"/>
      <c r="J8" s="74" t="s">
        <v>39</v>
      </c>
      <c r="K8" s="74"/>
      <c r="L8" s="76"/>
      <c r="M8" s="59">
        <v>2</v>
      </c>
      <c r="N8" s="36"/>
      <c r="O8" s="33"/>
      <c r="P8" s="34"/>
      <c r="Q8" s="28"/>
      <c r="R8" s="28"/>
      <c r="S8" s="28"/>
      <c r="T8" s="28"/>
      <c r="U8" s="28"/>
      <c r="V8" s="28"/>
      <c r="W8" s="28"/>
    </row>
    <row r="9" spans="1:24">
      <c r="A9" s="74"/>
      <c r="B9" s="74"/>
      <c r="C9" s="74"/>
      <c r="D9" s="74"/>
      <c r="E9" s="74"/>
      <c r="F9" s="74"/>
      <c r="G9" s="74"/>
      <c r="H9" s="74"/>
      <c r="I9" s="74"/>
      <c r="J9" s="80">
        <f>--MID(J7,2,3)</f>
        <v>2</v>
      </c>
      <c r="K9" s="80"/>
      <c r="L9" s="81"/>
      <c r="M9" s="57"/>
      <c r="N9" s="16"/>
      <c r="O9" s="27"/>
      <c r="P9" s="30"/>
      <c r="Q9" s="28"/>
      <c r="R9" s="28"/>
      <c r="S9" s="28"/>
      <c r="T9" s="28"/>
      <c r="U9" s="28"/>
      <c r="V9" s="28"/>
      <c r="W9" s="28"/>
    </row>
    <row r="10" spans="1:24">
      <c r="A10" s="74"/>
      <c r="B10" s="74"/>
      <c r="C10" s="74"/>
      <c r="D10" s="74"/>
      <c r="E10" s="74"/>
      <c r="F10" s="74"/>
      <c r="G10" s="74"/>
      <c r="H10" s="74"/>
      <c r="I10" s="74"/>
      <c r="J10" s="82">
        <f>--MID(J8,2,3)</f>
        <v>1.5</v>
      </c>
      <c r="K10" s="82"/>
      <c r="L10" s="83"/>
      <c r="M10" s="57"/>
      <c r="N10" s="16"/>
      <c r="O10" s="52"/>
      <c r="P10" s="54"/>
      <c r="Q10" s="28"/>
      <c r="R10" s="28"/>
      <c r="S10" s="28"/>
      <c r="T10" s="28"/>
      <c r="U10" s="28"/>
      <c r="V10" s="28"/>
      <c r="W10" s="28"/>
    </row>
    <row r="11" spans="1:24">
      <c r="A11" s="79" t="s">
        <v>7</v>
      </c>
      <c r="B11" s="79"/>
      <c r="C11" s="79"/>
      <c r="D11" s="79"/>
      <c r="E11" s="79"/>
      <c r="F11" s="79"/>
      <c r="G11" s="79"/>
      <c r="H11" s="79"/>
      <c r="I11" s="79"/>
      <c r="J11" s="79"/>
      <c r="K11" s="84" t="str">
        <f>'Исход. данные'!$B$1</f>
        <v>18.10.2024г.</v>
      </c>
      <c r="L11" s="84"/>
      <c r="M11" s="84"/>
      <c r="N11" s="15"/>
      <c r="O11" s="15"/>
      <c r="P11" s="15"/>
      <c r="Q11" s="15"/>
      <c r="R11" s="15"/>
      <c r="S11" s="15"/>
      <c r="T11" s="15"/>
      <c r="U11" s="15"/>
      <c r="V11" s="15"/>
      <c r="W11" s="15"/>
      <c r="X11" s="8"/>
    </row>
    <row r="12" spans="1:24">
      <c r="A12" s="79" t="s">
        <v>8</v>
      </c>
      <c r="B12" s="79"/>
      <c r="C12" s="79"/>
      <c r="D12" s="79"/>
      <c r="E12" s="79"/>
      <c r="F12" s="79"/>
      <c r="G12" s="79"/>
      <c r="H12" s="79"/>
      <c r="I12" s="79"/>
      <c r="J12" s="79"/>
      <c r="K12" s="85" t="str">
        <f>'Исход. данные'!$B$2</f>
        <v>ВР-300S № 181024</v>
      </c>
      <c r="L12" s="85"/>
      <c r="M12" s="85"/>
      <c r="N12" s="16"/>
      <c r="O12" s="16"/>
      <c r="P12" s="16"/>
      <c r="Q12" s="16"/>
      <c r="R12" s="16"/>
      <c r="S12" s="16"/>
      <c r="T12" s="16"/>
      <c r="U12" s="16"/>
      <c r="V12" s="16"/>
      <c r="W12" s="16"/>
      <c r="X12" s="8"/>
    </row>
    <row r="13" spans="1:24">
      <c r="A13" s="79" t="s">
        <v>9</v>
      </c>
      <c r="B13" s="79"/>
      <c r="C13" s="79"/>
      <c r="D13" s="79"/>
      <c r="E13" s="79"/>
      <c r="F13" s="79"/>
      <c r="G13" s="79"/>
      <c r="H13" s="79"/>
      <c r="I13" s="79"/>
      <c r="J13" s="79"/>
      <c r="K13" s="85">
        <f>'Исход. данные'!$B$3</f>
        <v>21.2</v>
      </c>
      <c r="L13" s="85"/>
      <c r="M13" s="85"/>
      <c r="N13" s="16"/>
      <c r="O13" s="16"/>
      <c r="P13" s="16"/>
      <c r="Q13" s="16"/>
      <c r="R13" s="16"/>
      <c r="S13" s="16"/>
      <c r="T13" s="16"/>
      <c r="U13" s="16"/>
      <c r="V13" s="16"/>
      <c r="W13" s="16"/>
      <c r="X13" s="8"/>
    </row>
    <row r="14" spans="1:24">
      <c r="A14" s="79" t="s">
        <v>10</v>
      </c>
      <c r="B14" s="79"/>
      <c r="C14" s="79"/>
      <c r="D14" s="79"/>
      <c r="E14" s="79"/>
      <c r="F14" s="79"/>
      <c r="G14" s="79"/>
      <c r="H14" s="79"/>
      <c r="I14" s="79"/>
      <c r="J14" s="79"/>
      <c r="K14" s="85">
        <f>'Исход. данные'!$B$4</f>
        <v>60.7</v>
      </c>
      <c r="L14" s="85"/>
      <c r="M14" s="85"/>
      <c r="N14" s="16"/>
      <c r="O14" s="16"/>
      <c r="P14" s="16"/>
      <c r="Q14" s="16"/>
      <c r="R14" s="16"/>
      <c r="S14" s="16"/>
      <c r="T14" s="16"/>
      <c r="U14" s="16"/>
      <c r="V14" s="16"/>
      <c r="W14" s="16"/>
      <c r="X14" s="8"/>
    </row>
    <row r="15" spans="1:24" ht="15" customHeight="1">
      <c r="A15" s="97" t="s">
        <v>11</v>
      </c>
      <c r="B15" s="98"/>
      <c r="C15" s="99"/>
      <c r="D15" s="76" t="str">
        <f>"Объем дозирования " &amp; G7 &amp; " мкл"</f>
        <v>Объем дозирования 20 мкл</v>
      </c>
      <c r="E15" s="85"/>
      <c r="F15" s="85"/>
      <c r="G15" s="85"/>
      <c r="H15" s="85"/>
      <c r="I15" s="85"/>
      <c r="J15" s="85"/>
      <c r="K15" s="85"/>
      <c r="L15" s="85"/>
      <c r="M15" s="86"/>
      <c r="N15" s="47"/>
      <c r="O15" s="28"/>
      <c r="P15" s="28"/>
      <c r="Q15" s="28"/>
      <c r="R15" s="28"/>
      <c r="S15" s="28"/>
      <c r="T15" s="28"/>
      <c r="U15" s="28"/>
      <c r="V15" s="28"/>
      <c r="W15" s="28"/>
    </row>
    <row r="16" spans="1:24">
      <c r="A16" s="100"/>
      <c r="B16" s="101"/>
      <c r="C16" s="102"/>
      <c r="D16" s="76" t="s">
        <v>42</v>
      </c>
      <c r="E16" s="85"/>
      <c r="F16" s="85"/>
      <c r="G16" s="85"/>
      <c r="H16" s="86"/>
      <c r="I16" s="76" t="s">
        <v>13</v>
      </c>
      <c r="J16" s="85"/>
      <c r="K16" s="85"/>
      <c r="L16" s="85"/>
      <c r="M16" s="86"/>
      <c r="N16" s="28"/>
      <c r="O16" s="28"/>
      <c r="P16" s="28"/>
      <c r="Q16" s="28"/>
      <c r="R16" s="28"/>
      <c r="S16" s="28"/>
      <c r="T16" s="28"/>
      <c r="U16" s="28"/>
      <c r="V16" s="28"/>
      <c r="W16" s="28"/>
    </row>
    <row r="17" spans="1:31">
      <c r="A17" s="76">
        <v>1</v>
      </c>
      <c r="B17" s="85"/>
      <c r="C17" s="86"/>
      <c r="D17" s="87">
        <v>2.0500000000000001E-2</v>
      </c>
      <c r="E17" s="88"/>
      <c r="F17" s="88"/>
      <c r="G17" s="88"/>
      <c r="H17" s="89"/>
      <c r="I17" s="90">
        <f>D17*1000*'Исход. данные'!$B$6</f>
        <v>20.563550000000003</v>
      </c>
      <c r="J17" s="91"/>
      <c r="K17" s="91"/>
      <c r="L17" s="91"/>
      <c r="M17" s="92"/>
      <c r="N17" s="28"/>
      <c r="O17" s="28"/>
      <c r="P17" s="28"/>
      <c r="Q17" s="28"/>
      <c r="R17" s="28"/>
      <c r="S17" s="28"/>
      <c r="T17" s="28"/>
      <c r="U17" s="28"/>
      <c r="V17" s="28"/>
      <c r="W17" s="28"/>
      <c r="AA17" s="65">
        <f ca="1">ROUND(NORMINV(RAND(), $AA$27, $AA$27*$M$7/100*0.8)/(1000*'Исход. данные'!$B$6), 4)</f>
        <v>2.01E-2</v>
      </c>
      <c r="AB17" s="65"/>
      <c r="AC17" s="65"/>
      <c r="AD17" s="65"/>
      <c r="AE17" s="65"/>
    </row>
    <row r="18" spans="1:31">
      <c r="A18" s="76">
        <v>2</v>
      </c>
      <c r="B18" s="85"/>
      <c r="C18" s="86"/>
      <c r="D18" s="87">
        <v>1.9800000000000002E-2</v>
      </c>
      <c r="E18" s="88"/>
      <c r="F18" s="88"/>
      <c r="G18" s="88"/>
      <c r="H18" s="89"/>
      <c r="I18" s="90">
        <f>D18*1000*'Исход. данные'!$B$6</f>
        <v>19.861380000000004</v>
      </c>
      <c r="J18" s="95"/>
      <c r="K18" s="95"/>
      <c r="L18" s="95"/>
      <c r="M18" s="96"/>
      <c r="N18" s="28"/>
      <c r="O18" s="28"/>
      <c r="P18" s="28"/>
      <c r="Q18" s="28"/>
      <c r="R18" s="28"/>
      <c r="S18" s="28"/>
      <c r="T18" s="28"/>
      <c r="U18" s="28"/>
      <c r="V18" s="28"/>
      <c r="W18" s="28"/>
      <c r="AA18" s="65">
        <f ca="1">ROUND(NORMINV(RAND(), $AA$27, $AA$27*$M$7/100*0.8)/(1000*'Исход. данные'!$B$6), 4)</f>
        <v>0.02</v>
      </c>
      <c r="AB18" s="65"/>
      <c r="AC18" s="65"/>
      <c r="AD18" s="65"/>
      <c r="AE18" s="65"/>
    </row>
    <row r="19" spans="1:31">
      <c r="A19" s="76">
        <v>3</v>
      </c>
      <c r="B19" s="85"/>
      <c r="C19" s="86"/>
      <c r="D19" s="87">
        <v>1.95E-2</v>
      </c>
      <c r="E19" s="88"/>
      <c r="F19" s="88"/>
      <c r="G19" s="88"/>
      <c r="H19" s="89"/>
      <c r="I19" s="90">
        <f>D19*1000*'Исход. данные'!$B$6</f>
        <v>19.560450000000003</v>
      </c>
      <c r="J19" s="95"/>
      <c r="K19" s="95"/>
      <c r="L19" s="95"/>
      <c r="M19" s="96"/>
      <c r="N19" s="28"/>
      <c r="O19" s="28"/>
      <c r="P19" s="28"/>
      <c r="Q19" s="28"/>
      <c r="R19" s="28"/>
      <c r="S19" s="28"/>
      <c r="T19" s="28"/>
      <c r="U19" s="28"/>
      <c r="V19" s="28"/>
      <c r="W19" s="28"/>
      <c r="AA19" s="65">
        <f ca="1">ROUND(NORMINV(RAND(), $AA$27, $AA$27*$M$7/100*0.8)/(1000*'Исход. данные'!$B$6), 4)</f>
        <v>1.9099999999999999E-2</v>
      </c>
      <c r="AB19" s="65"/>
      <c r="AC19" s="65"/>
      <c r="AD19" s="65"/>
      <c r="AE19" s="65"/>
    </row>
    <row r="20" spans="1:31">
      <c r="A20" s="76">
        <v>4</v>
      </c>
      <c r="B20" s="85"/>
      <c r="C20" s="86"/>
      <c r="D20" s="87">
        <v>2.0299999999999999E-2</v>
      </c>
      <c r="E20" s="88"/>
      <c r="F20" s="88"/>
      <c r="G20" s="88"/>
      <c r="H20" s="89"/>
      <c r="I20" s="90">
        <f>D20*1000*'Исход. данные'!$B$6</f>
        <v>20.362929999999999</v>
      </c>
      <c r="J20" s="95"/>
      <c r="K20" s="95"/>
      <c r="L20" s="95"/>
      <c r="M20" s="96"/>
      <c r="N20" s="28"/>
      <c r="O20" s="28"/>
      <c r="P20" s="28"/>
      <c r="Q20" s="28"/>
      <c r="R20" s="28"/>
      <c r="S20" s="28"/>
      <c r="T20" s="28"/>
      <c r="U20" s="28"/>
      <c r="V20" s="28"/>
      <c r="W20" s="28"/>
      <c r="AA20" s="65">
        <f ca="1">ROUND(NORMINV(RAND(), $AA$27, $AA$27*$M$7/100*0.8)/(1000*'Исход. данные'!$B$6), 4)</f>
        <v>1.9699999999999999E-2</v>
      </c>
      <c r="AB20" s="65"/>
      <c r="AC20" s="65"/>
      <c r="AD20" s="65"/>
      <c r="AE20" s="65"/>
    </row>
    <row r="21" spans="1:31">
      <c r="A21" s="76">
        <v>5</v>
      </c>
      <c r="B21" s="85"/>
      <c r="C21" s="86"/>
      <c r="D21" s="87">
        <v>2.0400000000000001E-2</v>
      </c>
      <c r="E21" s="88"/>
      <c r="F21" s="88"/>
      <c r="G21" s="88"/>
      <c r="H21" s="89"/>
      <c r="I21" s="90">
        <f>D21*1000*'Исход. данные'!$B$6</f>
        <v>20.463240000000003</v>
      </c>
      <c r="J21" s="95"/>
      <c r="K21" s="95"/>
      <c r="L21" s="95"/>
      <c r="M21" s="96"/>
      <c r="N21" s="28"/>
      <c r="O21" s="28"/>
      <c r="P21" s="28"/>
      <c r="Q21" s="28"/>
      <c r="R21" s="28"/>
      <c r="S21" s="28"/>
      <c r="T21" s="28"/>
      <c r="U21" s="28"/>
      <c r="V21" s="28"/>
      <c r="W21" s="28"/>
      <c r="AA21" s="65">
        <f ca="1">ROUND(NORMINV(RAND(), $AA$27, $AA$27*$M$7/100*0.8)/(1000*'Исход. данные'!$B$6), 4)</f>
        <v>1.9E-2</v>
      </c>
      <c r="AB21" s="65"/>
      <c r="AC21" s="65"/>
      <c r="AD21" s="65"/>
      <c r="AE21" s="65"/>
    </row>
    <row r="22" spans="1:31">
      <c r="A22" s="76">
        <v>6</v>
      </c>
      <c r="B22" s="85"/>
      <c r="C22" s="86"/>
      <c r="D22" s="87">
        <v>1.9E-2</v>
      </c>
      <c r="E22" s="88"/>
      <c r="F22" s="88"/>
      <c r="G22" s="88"/>
      <c r="H22" s="89"/>
      <c r="I22" s="90">
        <f>D22*1000*'Исход. данные'!$B$6</f>
        <v>19.058900000000001</v>
      </c>
      <c r="J22" s="95"/>
      <c r="K22" s="95"/>
      <c r="L22" s="95"/>
      <c r="M22" s="96"/>
      <c r="N22" s="28"/>
      <c r="O22" s="28"/>
      <c r="P22" s="28"/>
      <c r="Q22" s="28"/>
      <c r="R22" s="28"/>
      <c r="S22" s="28"/>
      <c r="T22" s="28"/>
      <c r="U22" s="28"/>
      <c r="V22" s="28"/>
      <c r="W22" s="28"/>
      <c r="AA22" s="65">
        <f ca="1">ROUND(NORMINV(RAND(), $AA$27, $AA$27*$M$7/100*0.8)/(1000*'Исход. данные'!$B$6), 4)</f>
        <v>2.0899999999999998E-2</v>
      </c>
      <c r="AB22" s="65"/>
      <c r="AC22" s="65"/>
      <c r="AD22" s="65"/>
      <c r="AE22" s="65"/>
    </row>
    <row r="23" spans="1:31">
      <c r="A23" s="76">
        <v>7</v>
      </c>
      <c r="B23" s="85"/>
      <c r="C23" s="86"/>
      <c r="D23" s="87">
        <v>1.9199999999999998E-2</v>
      </c>
      <c r="E23" s="88"/>
      <c r="F23" s="88"/>
      <c r="G23" s="88"/>
      <c r="H23" s="89"/>
      <c r="I23" s="90">
        <f>D23*1000*'Исход. данные'!$B$6</f>
        <v>19.259520000000002</v>
      </c>
      <c r="J23" s="95"/>
      <c r="K23" s="95"/>
      <c r="L23" s="95"/>
      <c r="M23" s="96"/>
      <c r="N23" s="28"/>
      <c r="O23" s="28"/>
      <c r="P23" s="28"/>
      <c r="Q23" s="28"/>
      <c r="R23" s="28"/>
      <c r="S23" s="28"/>
      <c r="T23" s="28"/>
      <c r="U23" s="28"/>
      <c r="V23" s="28"/>
      <c r="W23" s="28"/>
      <c r="AA23" s="65">
        <f ca="1">ROUND(NORMINV(RAND(), $AA$27, $AA$27*$M$7/100*0.8)/(1000*'Исход. данные'!$B$6), 4)</f>
        <v>1.9800000000000002E-2</v>
      </c>
      <c r="AB23" s="65"/>
      <c r="AC23" s="65"/>
      <c r="AD23" s="65"/>
      <c r="AE23" s="65"/>
    </row>
    <row r="24" spans="1:31">
      <c r="A24" s="76">
        <v>8</v>
      </c>
      <c r="B24" s="85"/>
      <c r="C24" s="86"/>
      <c r="D24" s="87">
        <v>1.9400000000000001E-2</v>
      </c>
      <c r="E24" s="88"/>
      <c r="F24" s="88"/>
      <c r="G24" s="88"/>
      <c r="H24" s="89"/>
      <c r="I24" s="90">
        <f>D24*1000*'Исход. данные'!$B$6</f>
        <v>19.460140000000003</v>
      </c>
      <c r="J24" s="95"/>
      <c r="K24" s="95"/>
      <c r="L24" s="95"/>
      <c r="M24" s="96"/>
      <c r="N24" s="28"/>
      <c r="O24" s="28"/>
      <c r="P24" s="28"/>
      <c r="Q24" s="28"/>
      <c r="R24" s="28"/>
      <c r="S24" s="28"/>
      <c r="T24" s="28"/>
      <c r="U24" s="28"/>
      <c r="V24" s="28"/>
      <c r="W24" s="28"/>
      <c r="AA24" s="65">
        <f ca="1">ROUND(NORMINV(RAND(), $AA$27, $AA$27*$M$7/100*0.8)/(1000*'Исход. данные'!$B$6), 4)</f>
        <v>2.0500000000000001E-2</v>
      </c>
      <c r="AB24" s="65"/>
      <c r="AC24" s="65"/>
      <c r="AD24" s="65"/>
      <c r="AE24" s="65"/>
    </row>
    <row r="25" spans="1:31">
      <c r="A25" s="76">
        <v>9</v>
      </c>
      <c r="B25" s="85"/>
      <c r="C25" s="86"/>
      <c r="D25" s="87">
        <v>1.9400000000000001E-2</v>
      </c>
      <c r="E25" s="88"/>
      <c r="F25" s="88"/>
      <c r="G25" s="88"/>
      <c r="H25" s="89"/>
      <c r="I25" s="90">
        <f>D25*1000*'Исход. данные'!$B$6</f>
        <v>19.460140000000003</v>
      </c>
      <c r="J25" s="95"/>
      <c r="K25" s="95"/>
      <c r="L25" s="95"/>
      <c r="M25" s="96"/>
      <c r="N25" s="28"/>
      <c r="O25" s="28"/>
      <c r="P25" s="28"/>
      <c r="Q25" s="28"/>
      <c r="R25" s="28"/>
      <c r="S25" s="28"/>
      <c r="T25" s="28"/>
      <c r="U25" s="28"/>
      <c r="V25" s="29"/>
      <c r="W25" s="28"/>
      <c r="AA25" s="65">
        <f ca="1">ROUND(NORMINV(RAND(), $AA$27, $AA$27*$M$7/100*0.8)/(1000*'Исход. данные'!$B$6), 4)</f>
        <v>2.12E-2</v>
      </c>
      <c r="AB25" s="65"/>
      <c r="AC25" s="65"/>
      <c r="AD25" s="65"/>
      <c r="AE25" s="65"/>
    </row>
    <row r="26" spans="1:31">
      <c r="A26" s="76">
        <v>10</v>
      </c>
      <c r="B26" s="85"/>
      <c r="C26" s="86"/>
      <c r="D26" s="87">
        <v>0.02</v>
      </c>
      <c r="E26" s="88"/>
      <c r="F26" s="88"/>
      <c r="G26" s="88"/>
      <c r="H26" s="89"/>
      <c r="I26" s="90">
        <f>D26*1000*'Исход. данные'!$B$6</f>
        <v>20.062000000000001</v>
      </c>
      <c r="J26" s="95"/>
      <c r="K26" s="95"/>
      <c r="L26" s="95"/>
      <c r="M26" s="96"/>
      <c r="N26" s="28"/>
      <c r="O26" s="28"/>
      <c r="P26" s="28"/>
      <c r="Q26" s="28"/>
      <c r="R26" s="28"/>
      <c r="S26" s="28"/>
      <c r="T26" s="28"/>
      <c r="U26" s="28"/>
      <c r="V26" s="28"/>
      <c r="W26" s="28"/>
      <c r="AA26" s="65">
        <f ca="1">ROUND(NORMINV(RAND(), $AA$27, $AA$27*$M$7/100*0.8)/(1000*'Исход. данные'!$B$6), 4)</f>
        <v>2.01E-2</v>
      </c>
      <c r="AB26" s="65"/>
      <c r="AC26" s="65"/>
      <c r="AD26" s="65"/>
      <c r="AE26" s="65"/>
    </row>
    <row r="27" spans="1:31">
      <c r="A27" s="76" t="s">
        <v>14</v>
      </c>
      <c r="B27" s="85"/>
      <c r="C27" s="86"/>
      <c r="D27" s="87">
        <f>AVERAGE(D17:H26)</f>
        <v>1.975E-2</v>
      </c>
      <c r="E27" s="126"/>
      <c r="F27" s="126"/>
      <c r="G27" s="126"/>
      <c r="H27" s="127"/>
      <c r="I27" s="90">
        <f>AVERAGE(I17:M26)</f>
        <v>19.811225</v>
      </c>
      <c r="J27" s="95"/>
      <c r="K27" s="95"/>
      <c r="L27" s="95"/>
      <c r="M27" s="96"/>
      <c r="N27" s="47"/>
      <c r="O27" s="28"/>
      <c r="P27" s="28"/>
      <c r="Q27" s="28"/>
      <c r="R27" s="28"/>
      <c r="S27" s="28"/>
      <c r="T27" s="28"/>
      <c r="U27" s="28"/>
      <c r="V27" s="28"/>
      <c r="W27" s="28"/>
      <c r="AA27" s="66">
        <f ca="1">G7+G7*J9/100*0.9*(RAND()-RAND())</f>
        <v>20.046772154284177</v>
      </c>
      <c r="AB27" s="66"/>
      <c r="AC27" s="66"/>
      <c r="AD27" s="66"/>
      <c r="AE27" s="66"/>
    </row>
    <row r="28" spans="1:31">
      <c r="A28" s="76" t="s">
        <v>15</v>
      </c>
      <c r="B28" s="85"/>
      <c r="C28" s="86"/>
      <c r="D28" s="106" t="str">
        <f>'Исход. данные'!$B$5</f>
        <v>Пупкин В.В.</v>
      </c>
      <c r="E28" s="107"/>
      <c r="F28" s="107"/>
      <c r="G28" s="107"/>
      <c r="H28" s="107"/>
      <c r="I28" s="107"/>
      <c r="J28" s="107"/>
      <c r="K28" s="107"/>
      <c r="L28" s="107"/>
      <c r="M28" s="108"/>
      <c r="N28" s="51"/>
      <c r="O28" s="51"/>
      <c r="P28" s="51"/>
      <c r="Q28" s="51"/>
      <c r="R28" s="51"/>
      <c r="S28" s="51"/>
      <c r="T28" s="51"/>
      <c r="U28" s="28"/>
      <c r="V28" s="28"/>
      <c r="W28" s="28"/>
    </row>
    <row r="29" spans="1:31">
      <c r="A29" s="56"/>
      <c r="B29" s="56"/>
      <c r="C29" s="56"/>
      <c r="D29" s="85"/>
      <c r="E29" s="85"/>
      <c r="F29" s="85"/>
      <c r="G29" s="85"/>
      <c r="H29" s="85"/>
      <c r="I29" s="85"/>
      <c r="J29" s="85"/>
      <c r="K29" s="85"/>
      <c r="L29" s="85"/>
      <c r="M29" s="85"/>
      <c r="N29" s="1"/>
      <c r="O29" s="1"/>
      <c r="P29" s="1"/>
      <c r="Q29" s="1"/>
      <c r="R29" s="1"/>
      <c r="S29" s="1"/>
      <c r="T29" s="1"/>
      <c r="U29" s="1"/>
      <c r="V29" s="1"/>
      <c r="W29" s="1"/>
    </row>
    <row r="30" spans="1:31" ht="15" customHeight="1">
      <c r="A30" s="97" t="s">
        <v>11</v>
      </c>
      <c r="B30" s="98"/>
      <c r="C30" s="99"/>
      <c r="D30" s="76" t="str">
        <f>"Объем дозирования " &amp; G8 &amp; " мкл"</f>
        <v>Объем дозирования 200 мкл</v>
      </c>
      <c r="E30" s="85"/>
      <c r="F30" s="85"/>
      <c r="G30" s="85"/>
      <c r="H30" s="85"/>
      <c r="I30" s="85"/>
      <c r="J30" s="85"/>
      <c r="K30" s="85"/>
      <c r="L30" s="85"/>
      <c r="M30" s="86"/>
      <c r="V30" s="3"/>
    </row>
    <row r="31" spans="1:31">
      <c r="A31" s="100"/>
      <c r="B31" s="101"/>
      <c r="C31" s="102"/>
      <c r="D31" s="76" t="s">
        <v>42</v>
      </c>
      <c r="E31" s="85"/>
      <c r="F31" s="85"/>
      <c r="G31" s="85"/>
      <c r="H31" s="86"/>
      <c r="I31" s="76" t="s">
        <v>13</v>
      </c>
      <c r="J31" s="85"/>
      <c r="K31" s="85"/>
      <c r="L31" s="85"/>
      <c r="M31" s="86"/>
      <c r="Q31" s="3"/>
      <c r="S31" s="2"/>
    </row>
    <row r="32" spans="1:31">
      <c r="A32" s="76">
        <v>1</v>
      </c>
      <c r="B32" s="85"/>
      <c r="C32" s="86"/>
      <c r="D32" s="87">
        <v>0.19409999999999999</v>
      </c>
      <c r="E32" s="88"/>
      <c r="F32" s="88"/>
      <c r="G32" s="88"/>
      <c r="H32" s="89"/>
      <c r="I32" s="90">
        <f>D32*1000*'Исход. данные'!$B$6</f>
        <v>194.70171000000002</v>
      </c>
      <c r="J32" s="95"/>
      <c r="K32" s="95"/>
      <c r="L32" s="95"/>
      <c r="M32" s="96"/>
      <c r="Q32" s="3"/>
      <c r="AA32" s="65">
        <f ca="1">ROUND(NORMINV(RAND(), $AA$42, $AA$42*$M$8/100*0.8)/(1000*'Исход. данные'!$B$6), 4)</f>
        <v>0.20269999999999999</v>
      </c>
      <c r="AB32" s="65"/>
      <c r="AC32" s="65"/>
      <c r="AD32" s="65"/>
      <c r="AE32" s="65"/>
    </row>
    <row r="33" spans="1:31">
      <c r="A33" s="76">
        <v>2</v>
      </c>
      <c r="B33" s="85"/>
      <c r="C33" s="86"/>
      <c r="D33" s="87">
        <v>0.1946</v>
      </c>
      <c r="E33" s="88"/>
      <c r="F33" s="88"/>
      <c r="G33" s="88"/>
      <c r="H33" s="89"/>
      <c r="I33" s="90">
        <f>D33*1000*'Исход. данные'!$B$6</f>
        <v>195.20326</v>
      </c>
      <c r="J33" s="95"/>
      <c r="K33" s="95"/>
      <c r="L33" s="95"/>
      <c r="M33" s="96"/>
      <c r="Q33" s="3"/>
      <c r="S33" s="2"/>
      <c r="AA33" s="65">
        <f ca="1">ROUND(NORMINV(RAND(), $AA$42, $AA$42*$M$8/100*0.8)/(1000*'Исход. данные'!$B$6), 4)</f>
        <v>0.19450000000000001</v>
      </c>
      <c r="AB33" s="65"/>
      <c r="AC33" s="65"/>
      <c r="AD33" s="65"/>
      <c r="AE33" s="65"/>
    </row>
    <row r="34" spans="1:31">
      <c r="A34" s="76">
        <v>3</v>
      </c>
      <c r="B34" s="85"/>
      <c r="C34" s="86"/>
      <c r="D34" s="87">
        <v>0.19950000000000001</v>
      </c>
      <c r="E34" s="88"/>
      <c r="F34" s="88"/>
      <c r="G34" s="88"/>
      <c r="H34" s="89"/>
      <c r="I34" s="90">
        <f>D34*1000*'Исход. данные'!$B$6</f>
        <v>200.11845000000002</v>
      </c>
      <c r="J34" s="95"/>
      <c r="K34" s="95"/>
      <c r="L34" s="95"/>
      <c r="M34" s="96"/>
      <c r="Q34" s="3"/>
      <c r="AA34" s="65">
        <f ca="1">ROUND(NORMINV(RAND(), $AA$42, $AA$42*$M$8/100*0.8)/(1000*'Исход. данные'!$B$6), 4)</f>
        <v>0.20030000000000001</v>
      </c>
      <c r="AB34" s="65"/>
      <c r="AC34" s="65"/>
      <c r="AD34" s="65"/>
      <c r="AE34" s="65"/>
    </row>
    <row r="35" spans="1:31">
      <c r="A35" s="76">
        <v>4</v>
      </c>
      <c r="B35" s="85"/>
      <c r="C35" s="86"/>
      <c r="D35" s="87">
        <v>0.19589999999999999</v>
      </c>
      <c r="E35" s="88"/>
      <c r="F35" s="88"/>
      <c r="G35" s="88"/>
      <c r="H35" s="89"/>
      <c r="I35" s="90">
        <f>D35*1000*'Исход. данные'!$B$6</f>
        <v>196.50728999999998</v>
      </c>
      <c r="J35" s="95"/>
      <c r="K35" s="95"/>
      <c r="L35" s="95"/>
      <c r="M35" s="96"/>
      <c r="Q35" s="3"/>
      <c r="AA35" s="65">
        <f ca="1">ROUND(NORMINV(RAND(), $AA$42, $AA$42*$M$8/100*0.8)/(1000*'Исход. данные'!$B$6), 4)</f>
        <v>0.20180000000000001</v>
      </c>
      <c r="AB35" s="65"/>
      <c r="AC35" s="65"/>
      <c r="AD35" s="65"/>
      <c r="AE35" s="65"/>
    </row>
    <row r="36" spans="1:31">
      <c r="A36" s="76">
        <v>5</v>
      </c>
      <c r="B36" s="85"/>
      <c r="C36" s="86"/>
      <c r="D36" s="87">
        <v>0.1968</v>
      </c>
      <c r="E36" s="88"/>
      <c r="F36" s="88"/>
      <c r="G36" s="88"/>
      <c r="H36" s="89"/>
      <c r="I36" s="90">
        <f>D36*1000*'Исход. данные'!$B$6</f>
        <v>197.41008000000002</v>
      </c>
      <c r="J36" s="95"/>
      <c r="K36" s="95"/>
      <c r="L36" s="95"/>
      <c r="M36" s="96"/>
      <c r="Q36" s="3"/>
      <c r="AA36" s="65">
        <f ca="1">ROUND(NORMINV(RAND(), $AA$42, $AA$42*$M$8/100*0.8)/(1000*'Исход. данные'!$B$6), 4)</f>
        <v>0.1961</v>
      </c>
      <c r="AB36" s="65"/>
      <c r="AC36" s="65"/>
      <c r="AD36" s="65"/>
      <c r="AE36" s="65"/>
    </row>
    <row r="37" spans="1:31">
      <c r="A37" s="76">
        <v>6</v>
      </c>
      <c r="B37" s="85"/>
      <c r="C37" s="86"/>
      <c r="D37" s="87">
        <v>0.19350000000000001</v>
      </c>
      <c r="E37" s="88"/>
      <c r="F37" s="88"/>
      <c r="G37" s="88"/>
      <c r="H37" s="89"/>
      <c r="I37" s="90">
        <f>D37*1000*'Исход. данные'!$B$6</f>
        <v>194.09985000000003</v>
      </c>
      <c r="J37" s="95"/>
      <c r="K37" s="95"/>
      <c r="L37" s="95"/>
      <c r="M37" s="96"/>
      <c r="Q37" s="3"/>
      <c r="Y37" s="26"/>
      <c r="AA37" s="65">
        <f ca="1">ROUND(NORMINV(RAND(), $AA$42, $AA$42*$M$8/100*0.8)/(1000*'Исход. данные'!$B$6), 4)</f>
        <v>0.19589999999999999</v>
      </c>
      <c r="AB37" s="65"/>
      <c r="AC37" s="65"/>
      <c r="AD37" s="65"/>
      <c r="AE37" s="65"/>
    </row>
    <row r="38" spans="1:31">
      <c r="A38" s="76">
        <v>7</v>
      </c>
      <c r="B38" s="85"/>
      <c r="C38" s="86"/>
      <c r="D38" s="87">
        <v>0.19520000000000001</v>
      </c>
      <c r="E38" s="88"/>
      <c r="F38" s="88"/>
      <c r="G38" s="88"/>
      <c r="H38" s="89"/>
      <c r="I38" s="90">
        <f>D38*1000*'Исход. данные'!$B$6</f>
        <v>195.80512000000004</v>
      </c>
      <c r="J38" s="95"/>
      <c r="K38" s="95"/>
      <c r="L38" s="95"/>
      <c r="M38" s="96"/>
      <c r="Q38" s="3"/>
      <c r="AA38" s="65">
        <f ca="1">ROUND(NORMINV(RAND(), $AA$42, $AA$42*$M$8/100*0.8)/(1000*'Исход. данные'!$B$6), 4)</f>
        <v>0.19420000000000001</v>
      </c>
      <c r="AB38" s="65"/>
      <c r="AC38" s="65"/>
      <c r="AD38" s="65"/>
      <c r="AE38" s="65"/>
    </row>
    <row r="39" spans="1:31">
      <c r="A39" s="76">
        <v>8</v>
      </c>
      <c r="B39" s="85"/>
      <c r="C39" s="86"/>
      <c r="D39" s="87">
        <v>0.19819999999999999</v>
      </c>
      <c r="E39" s="88"/>
      <c r="F39" s="88"/>
      <c r="G39" s="88"/>
      <c r="H39" s="89"/>
      <c r="I39" s="90">
        <f>D39*1000*'Исход. данные'!$B$6</f>
        <v>198.81442000000001</v>
      </c>
      <c r="J39" s="95"/>
      <c r="K39" s="95"/>
      <c r="L39" s="95"/>
      <c r="M39" s="96"/>
      <c r="Q39" s="3"/>
      <c r="AA39" s="65">
        <f ca="1">ROUND(NORMINV(RAND(), $AA$42, $AA$42*$M$8/100*0.8)/(1000*'Исход. данные'!$B$6), 4)</f>
        <v>0.1993</v>
      </c>
      <c r="AB39" s="65"/>
      <c r="AC39" s="65"/>
      <c r="AD39" s="65"/>
      <c r="AE39" s="65"/>
    </row>
    <row r="40" spans="1:31">
      <c r="A40" s="76">
        <v>9</v>
      </c>
      <c r="B40" s="85"/>
      <c r="C40" s="86"/>
      <c r="D40" s="87">
        <v>0.1968</v>
      </c>
      <c r="E40" s="88"/>
      <c r="F40" s="88"/>
      <c r="G40" s="88"/>
      <c r="H40" s="89"/>
      <c r="I40" s="90">
        <f>D40*1000*'Исход. данные'!$B$6</f>
        <v>197.41008000000002</v>
      </c>
      <c r="J40" s="95"/>
      <c r="K40" s="95"/>
      <c r="L40" s="95"/>
      <c r="M40" s="96"/>
      <c r="Q40" s="3"/>
      <c r="AA40" s="65">
        <f ca="1">ROUND(NORMINV(RAND(), $AA$42, $AA$42*$M$8/100*0.8)/(1000*'Исход. данные'!$B$6), 4)</f>
        <v>0.19969999999999999</v>
      </c>
      <c r="AB40" s="65"/>
      <c r="AC40" s="65"/>
      <c r="AD40" s="65"/>
      <c r="AE40" s="65"/>
    </row>
    <row r="41" spans="1:31">
      <c r="A41" s="76">
        <v>10</v>
      </c>
      <c r="B41" s="85"/>
      <c r="C41" s="86"/>
      <c r="D41" s="87">
        <v>0.2009</v>
      </c>
      <c r="E41" s="88"/>
      <c r="F41" s="88"/>
      <c r="G41" s="88"/>
      <c r="H41" s="89"/>
      <c r="I41" s="90">
        <f>D41*1000*'Исход. данные'!$B$6</f>
        <v>201.52279000000001</v>
      </c>
      <c r="J41" s="95"/>
      <c r="K41" s="95"/>
      <c r="L41" s="95"/>
      <c r="M41" s="96"/>
      <c r="Q41" s="3"/>
      <c r="AA41" s="65">
        <f ca="1">ROUND(NORMINV(RAND(), $AA$42, $AA$42*$M$8/100*0.8)/(1000*'Исход. данные'!$B$6), 4)</f>
        <v>0.20180000000000001</v>
      </c>
      <c r="AB41" s="65"/>
      <c r="AC41" s="65"/>
      <c r="AD41" s="65"/>
      <c r="AE41" s="65"/>
    </row>
    <row r="42" spans="1:31">
      <c r="A42" s="76" t="s">
        <v>14</v>
      </c>
      <c r="B42" s="85"/>
      <c r="C42" s="86"/>
      <c r="D42" s="109">
        <f>AVERAGE(D32:H41)</f>
        <v>0.19655</v>
      </c>
      <c r="E42" s="110"/>
      <c r="F42" s="110"/>
      <c r="G42" s="110"/>
      <c r="H42" s="110"/>
      <c r="I42" s="111">
        <f>AVERAGE(I32:M41)</f>
        <v>197.15930500000002</v>
      </c>
      <c r="J42" s="111"/>
      <c r="K42" s="111"/>
      <c r="L42" s="111"/>
      <c r="M42" s="111"/>
      <c r="N42" s="8"/>
      <c r="O42" s="8"/>
      <c r="P42" s="8"/>
      <c r="Q42" s="8"/>
      <c r="R42" s="8"/>
      <c r="S42" s="8"/>
      <c r="T42" s="8"/>
      <c r="U42" s="8"/>
      <c r="V42" s="8"/>
      <c r="W42" s="8"/>
      <c r="X42" s="8"/>
      <c r="AA42" s="66">
        <f ca="1">G8+G8*J10/100*0.9*(RAND()-RAND())</f>
        <v>198.67446243971699</v>
      </c>
      <c r="AB42" s="66"/>
      <c r="AC42" s="66"/>
      <c r="AD42" s="66"/>
      <c r="AE42" s="66"/>
    </row>
    <row r="43" spans="1:31">
      <c r="A43" s="74" t="s">
        <v>15</v>
      </c>
      <c r="B43" s="74"/>
      <c r="C43" s="74"/>
      <c r="D43" s="112" t="str">
        <f>'Исход. данные'!$B$5</f>
        <v>Пупкин В.В.</v>
      </c>
      <c r="E43" s="112"/>
      <c r="F43" s="112"/>
      <c r="G43" s="112"/>
      <c r="H43" s="112"/>
      <c r="I43" s="112"/>
      <c r="J43" s="112"/>
      <c r="K43" s="112"/>
      <c r="L43" s="112"/>
      <c r="M43" s="112"/>
      <c r="N43" s="45"/>
      <c r="O43" s="45"/>
      <c r="P43" s="45"/>
      <c r="Q43" s="45"/>
      <c r="R43" s="45"/>
      <c r="S43" s="45"/>
      <c r="T43" s="8"/>
      <c r="U43" s="8"/>
      <c r="V43" s="8"/>
      <c r="W43" s="8"/>
      <c r="X43" s="8"/>
    </row>
    <row r="44" spans="1:31">
      <c r="A44" s="107" t="s">
        <v>16</v>
      </c>
      <c r="B44" s="107"/>
      <c r="C44" s="107"/>
      <c r="D44" s="107"/>
      <c r="E44" s="107"/>
      <c r="F44" s="107"/>
      <c r="G44" s="107"/>
      <c r="H44" s="107"/>
      <c r="I44" s="107"/>
      <c r="J44" s="107"/>
      <c r="K44" s="107"/>
      <c r="L44" s="107"/>
      <c r="M44" s="107"/>
      <c r="N44" s="16"/>
      <c r="O44" s="16"/>
      <c r="P44" s="16"/>
      <c r="Q44" s="16"/>
      <c r="R44" s="16"/>
      <c r="S44" s="16"/>
      <c r="T44" s="16"/>
      <c r="U44" s="16"/>
      <c r="V44" s="16"/>
      <c r="W44" s="16"/>
    </row>
    <row r="45" spans="1:31" ht="15" customHeight="1">
      <c r="A45" s="124" t="s">
        <v>5</v>
      </c>
      <c r="B45" s="125"/>
      <c r="C45" s="125"/>
      <c r="D45" s="115" t="s">
        <v>55</v>
      </c>
      <c r="E45" s="116"/>
      <c r="F45" s="116"/>
      <c r="G45" s="116"/>
      <c r="H45" s="117"/>
      <c r="I45" s="113" t="s">
        <v>57</v>
      </c>
      <c r="J45" s="113"/>
      <c r="K45" s="113"/>
      <c r="L45" s="113"/>
      <c r="M45" s="113"/>
      <c r="AA45">
        <f>IF(ABS(D46)&gt;J9, 0, IF(ABS(D47)&gt;J10, 0, IF(I46&gt;M7, 0, IF(I47&gt;M8, 0, 1))))</f>
        <v>1</v>
      </c>
    </row>
    <row r="46" spans="1:31">
      <c r="A46" s="76">
        <f>G7</f>
        <v>20</v>
      </c>
      <c r="B46" s="85"/>
      <c r="C46" s="86"/>
      <c r="D46" s="118">
        <f>ROUND(((I27-A46)/A46*100),2)</f>
        <v>-0.94</v>
      </c>
      <c r="E46" s="119"/>
      <c r="F46" s="119"/>
      <c r="G46" s="119"/>
      <c r="H46" s="120"/>
      <c r="I46" s="114">
        <f>ROUND(STDEV(I17:I26)*100/I27,2)</f>
        <v>2.68</v>
      </c>
      <c r="J46" s="114"/>
      <c r="K46" s="114"/>
      <c r="L46" s="114"/>
      <c r="M46" s="114"/>
    </row>
    <row r="47" spans="1:31">
      <c r="A47" s="76">
        <f>G8</f>
        <v>200</v>
      </c>
      <c r="B47" s="85"/>
      <c r="C47" s="86"/>
      <c r="D47" s="118">
        <f>ROUND(((I42-A47)/A47*100),2)</f>
        <v>-1.42</v>
      </c>
      <c r="E47" s="119"/>
      <c r="F47" s="119"/>
      <c r="G47" s="119"/>
      <c r="H47" s="120"/>
      <c r="I47" s="114">
        <f>ROUND(STDEV(I32:I41)*100/I42,2)</f>
        <v>1.22</v>
      </c>
      <c r="J47" s="114"/>
      <c r="K47" s="114"/>
      <c r="L47" s="114"/>
      <c r="M47" s="114"/>
      <c r="N47" s="8"/>
      <c r="Q47" s="8"/>
    </row>
    <row r="48" spans="1:31" ht="15.75">
      <c r="A48" s="121" t="s">
        <v>17</v>
      </c>
      <c r="B48" s="121"/>
      <c r="C48" s="121"/>
      <c r="D48" s="121"/>
      <c r="E48" s="121"/>
      <c r="F48" s="121"/>
      <c r="G48" s="122" t="s">
        <v>18</v>
      </c>
      <c r="H48" s="122"/>
      <c r="I48" s="122"/>
      <c r="J48" s="122"/>
      <c r="K48" s="122"/>
      <c r="L48" s="122"/>
      <c r="M48" s="122"/>
      <c r="N48" s="44"/>
      <c r="O48" s="44"/>
      <c r="P48" s="44"/>
      <c r="Q48" s="44"/>
      <c r="R48" s="44"/>
      <c r="S48" s="44"/>
      <c r="T48" s="44"/>
      <c r="U48" s="44"/>
      <c r="V48" s="44"/>
      <c r="W48" s="44"/>
      <c r="X48" s="8"/>
    </row>
    <row r="49" spans="1:24">
      <c r="A49" s="79" t="s">
        <v>15</v>
      </c>
      <c r="B49" s="79"/>
      <c r="C49" s="79"/>
      <c r="D49" s="79"/>
      <c r="E49" s="79"/>
      <c r="F49" s="79"/>
      <c r="G49" s="107" t="str">
        <f>'Исход. данные'!$B$5</f>
        <v>Пупкин В.В.</v>
      </c>
      <c r="H49" s="107"/>
      <c r="I49" s="107"/>
      <c r="J49" s="107"/>
      <c r="K49" s="107"/>
      <c r="L49" s="107"/>
      <c r="M49" s="107"/>
      <c r="N49" s="16"/>
      <c r="O49" s="16"/>
      <c r="P49" s="16"/>
      <c r="Q49" s="16"/>
      <c r="R49" s="16"/>
      <c r="S49" s="16"/>
      <c r="T49" s="16"/>
      <c r="U49" s="16"/>
      <c r="V49" s="16"/>
      <c r="W49" s="16"/>
      <c r="X49" s="8"/>
    </row>
    <row r="50" spans="1:24">
      <c r="A50" s="56"/>
      <c r="B50" s="56"/>
      <c r="C50" s="56"/>
      <c r="D50" s="56"/>
      <c r="E50" s="56"/>
      <c r="F50" s="56"/>
      <c r="G50" s="123" t="s">
        <v>58</v>
      </c>
      <c r="H50" s="123"/>
      <c r="I50" s="123"/>
      <c r="J50" s="123"/>
      <c r="K50" s="123"/>
      <c r="L50" s="123"/>
      <c r="M50" s="123"/>
      <c r="N50" s="48"/>
      <c r="O50" s="48"/>
      <c r="P50" s="48"/>
      <c r="Q50" s="24"/>
      <c r="R50" s="24"/>
      <c r="S50" s="24"/>
      <c r="T50" s="24"/>
      <c r="U50" s="24"/>
      <c r="V50" s="24"/>
      <c r="W50" s="24"/>
    </row>
  </sheetData>
  <mergeCells count="154">
    <mergeCell ref="G50:M50"/>
    <mergeCell ref="D29:H29"/>
    <mergeCell ref="I29:M29"/>
    <mergeCell ref="I45:M45"/>
    <mergeCell ref="I46:M46"/>
    <mergeCell ref="I47:M47"/>
    <mergeCell ref="D45:H45"/>
    <mergeCell ref="D46:H46"/>
    <mergeCell ref="D47:H47"/>
    <mergeCell ref="A44:M44"/>
    <mergeCell ref="A47:C47"/>
    <mergeCell ref="A48:F48"/>
    <mergeCell ref="A49:F49"/>
    <mergeCell ref="A45:C45"/>
    <mergeCell ref="A46:C46"/>
    <mergeCell ref="A42:C42"/>
    <mergeCell ref="D42:H42"/>
    <mergeCell ref="I42:M42"/>
    <mergeCell ref="A43:C43"/>
    <mergeCell ref="D43:M43"/>
    <mergeCell ref="G48:M48"/>
    <mergeCell ref="G49:M49"/>
    <mergeCell ref="A40:C40"/>
    <mergeCell ref="D40:H40"/>
    <mergeCell ref="A2:M2"/>
    <mergeCell ref="I3:M3"/>
    <mergeCell ref="I4:M4"/>
    <mergeCell ref="A5:M5"/>
    <mergeCell ref="K11:M11"/>
    <mergeCell ref="K12:M12"/>
    <mergeCell ref="K13:M13"/>
    <mergeCell ref="K14:M14"/>
    <mergeCell ref="A1:M1"/>
    <mergeCell ref="A11:J11"/>
    <mergeCell ref="A12:J12"/>
    <mergeCell ref="A13:J13"/>
    <mergeCell ref="A9:C9"/>
    <mergeCell ref="D9:F9"/>
    <mergeCell ref="G9:I9"/>
    <mergeCell ref="J9:L9"/>
    <mergeCell ref="A10:C10"/>
    <mergeCell ref="D10:F10"/>
    <mergeCell ref="G10:I10"/>
    <mergeCell ref="J10:L10"/>
    <mergeCell ref="A7:C7"/>
    <mergeCell ref="D7:F7"/>
    <mergeCell ref="G7:I7"/>
    <mergeCell ref="J7:L7"/>
    <mergeCell ref="I40:M40"/>
    <mergeCell ref="A41:C41"/>
    <mergeCell ref="D41:H41"/>
    <mergeCell ref="I41:M41"/>
    <mergeCell ref="A38:C38"/>
    <mergeCell ref="D38:H38"/>
    <mergeCell ref="I38:M38"/>
    <mergeCell ref="A39:C39"/>
    <mergeCell ref="D39:H39"/>
    <mergeCell ref="I39:M39"/>
    <mergeCell ref="A36:C36"/>
    <mergeCell ref="D36:H36"/>
    <mergeCell ref="I36:M36"/>
    <mergeCell ref="A37:C37"/>
    <mergeCell ref="D37:H37"/>
    <mergeCell ref="I37:M37"/>
    <mergeCell ref="A34:C34"/>
    <mergeCell ref="D34:H34"/>
    <mergeCell ref="I34:M34"/>
    <mergeCell ref="A35:C35"/>
    <mergeCell ref="D35:H35"/>
    <mergeCell ref="I35:M35"/>
    <mergeCell ref="A32:C32"/>
    <mergeCell ref="D32:H32"/>
    <mergeCell ref="I32:M32"/>
    <mergeCell ref="A33:C33"/>
    <mergeCell ref="D33:H33"/>
    <mergeCell ref="I33:M33"/>
    <mergeCell ref="A27:C27"/>
    <mergeCell ref="D27:H27"/>
    <mergeCell ref="I27:M27"/>
    <mergeCell ref="A28:C28"/>
    <mergeCell ref="D28:M28"/>
    <mergeCell ref="A30:C31"/>
    <mergeCell ref="D30:M30"/>
    <mergeCell ref="D31:H31"/>
    <mergeCell ref="I31:M31"/>
    <mergeCell ref="A25:C25"/>
    <mergeCell ref="D25:H25"/>
    <mergeCell ref="I25:M25"/>
    <mergeCell ref="A26:C26"/>
    <mergeCell ref="D26:H26"/>
    <mergeCell ref="I26:M26"/>
    <mergeCell ref="A23:C23"/>
    <mergeCell ref="D23:H23"/>
    <mergeCell ref="I23:M23"/>
    <mergeCell ref="A24:C24"/>
    <mergeCell ref="D24:H24"/>
    <mergeCell ref="I24:M24"/>
    <mergeCell ref="A14:J14"/>
    <mergeCell ref="A15:C16"/>
    <mergeCell ref="D15:M15"/>
    <mergeCell ref="D16:H16"/>
    <mergeCell ref="I16:M16"/>
    <mergeCell ref="A21:C21"/>
    <mergeCell ref="D21:H21"/>
    <mergeCell ref="I21:M21"/>
    <mergeCell ref="A22:C22"/>
    <mergeCell ref="D22:H22"/>
    <mergeCell ref="I22:M22"/>
    <mergeCell ref="A19:C19"/>
    <mergeCell ref="D19:H19"/>
    <mergeCell ref="I19:M19"/>
    <mergeCell ref="A20:C20"/>
    <mergeCell ref="D20:H20"/>
    <mergeCell ref="I20:M20"/>
    <mergeCell ref="Q3:W3"/>
    <mergeCell ref="A4:G4"/>
    <mergeCell ref="Q4:W4"/>
    <mergeCell ref="AA32:AE32"/>
    <mergeCell ref="AA33:AE33"/>
    <mergeCell ref="AA34:AE34"/>
    <mergeCell ref="AA35:AE35"/>
    <mergeCell ref="AA36:AE36"/>
    <mergeCell ref="AA37:AE37"/>
    <mergeCell ref="A8:C8"/>
    <mergeCell ref="D8:F8"/>
    <mergeCell ref="G8:I8"/>
    <mergeCell ref="J8:L8"/>
    <mergeCell ref="A6:C6"/>
    <mergeCell ref="D6:F6"/>
    <mergeCell ref="G6:I6"/>
    <mergeCell ref="J6:L6"/>
    <mergeCell ref="A3:G3"/>
    <mergeCell ref="A17:C17"/>
    <mergeCell ref="D17:H17"/>
    <mergeCell ref="I17:M17"/>
    <mergeCell ref="A18:C18"/>
    <mergeCell ref="D18:H18"/>
    <mergeCell ref="I18:M18"/>
    <mergeCell ref="AA42:AE42"/>
    <mergeCell ref="AA38:AE38"/>
    <mergeCell ref="AA39:AE39"/>
    <mergeCell ref="AA40:AE40"/>
    <mergeCell ref="AA41:AE41"/>
    <mergeCell ref="AA17:AE17"/>
    <mergeCell ref="AA18:AE18"/>
    <mergeCell ref="AA19:AE19"/>
    <mergeCell ref="AA20:AE20"/>
    <mergeCell ref="AA21:AE21"/>
    <mergeCell ref="AA22:AE22"/>
    <mergeCell ref="AA23:AE23"/>
    <mergeCell ref="AA24:AE24"/>
    <mergeCell ref="AA25:AE25"/>
    <mergeCell ref="AA26:AE26"/>
    <mergeCell ref="AA27:AE27"/>
  </mergeCells>
  <conditionalFormatting sqref="D46">
    <cfRule type="expression" dxfId="267" priority="4">
      <formula>ABS($D$46)&gt;--MID($J$7,2,5)</formula>
    </cfRule>
  </conditionalFormatting>
  <conditionalFormatting sqref="D47">
    <cfRule type="expression" dxfId="266" priority="3">
      <formula>ABS($D$47)&gt;--MID($J$8,2,5)</formula>
    </cfRule>
  </conditionalFormatting>
  <conditionalFormatting sqref="I46">
    <cfRule type="cellIs" dxfId="265" priority="2" operator="greaterThan">
      <formula>$M$7</formula>
    </cfRule>
  </conditionalFormatting>
  <conditionalFormatting sqref="I47">
    <cfRule type="cellIs" dxfId="264" priority="1" operator="greaterThan">
      <formula>$M$8</formula>
    </cfRule>
  </conditionalFormatting>
  <pageMargins left="0.7" right="0.7" top="0.75" bottom="0.75" header="0.3" footer="0.3"/>
  <pageSetup paperSize="9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>
  <sheetPr codeName="Лист12">
    <tabColor rgb="FF00B0F0"/>
  </sheetPr>
  <dimension ref="A1:AE50"/>
  <sheetViews>
    <sheetView zoomScale="90" zoomScaleNormal="90" workbookViewId="0">
      <selection activeCell="D32" sqref="D32:H41"/>
    </sheetView>
  </sheetViews>
  <sheetFormatPr defaultRowHeight="15"/>
  <cols>
    <col min="1" max="1" width="6.7109375" customWidth="1"/>
    <col min="2" max="2" width="6.5703125" customWidth="1"/>
    <col min="3" max="3" width="5.5703125" customWidth="1"/>
    <col min="4" max="4" width="7" customWidth="1"/>
    <col min="5" max="7" width="3.7109375" customWidth="1"/>
    <col min="8" max="8" width="11.7109375" customWidth="1"/>
    <col min="9" max="9" width="2.7109375" customWidth="1"/>
    <col min="10" max="10" width="6.7109375" customWidth="1"/>
    <col min="11" max="12" width="3.7109375" customWidth="1"/>
    <col min="13" max="13" width="14.7109375" customWidth="1"/>
    <col min="14" max="14" width="5.7109375" customWidth="1"/>
    <col min="15" max="16" width="3.7109375" hidden="1" customWidth="1"/>
    <col min="17" max="17" width="0.42578125" customWidth="1"/>
    <col min="18" max="21" width="3.7109375" hidden="1" customWidth="1"/>
    <col min="22" max="22" width="2" hidden="1" customWidth="1"/>
    <col min="23" max="23" width="0" hidden="1" customWidth="1"/>
    <col min="27" max="27" width="9.28515625" hidden="1" customWidth="1"/>
    <col min="28" max="31" width="9.140625" hidden="1" customWidth="1"/>
  </cols>
  <sheetData>
    <row r="1" spans="1:24">
      <c r="A1" s="67" t="s">
        <v>32</v>
      </c>
      <c r="B1" s="67"/>
      <c r="C1" s="67"/>
      <c r="D1" s="67"/>
      <c r="E1" s="67"/>
      <c r="F1" s="67"/>
      <c r="G1" s="67"/>
      <c r="H1" s="67"/>
      <c r="I1" s="67"/>
      <c r="J1" s="67"/>
      <c r="K1" s="67"/>
      <c r="L1" s="67"/>
      <c r="M1" s="67"/>
      <c r="N1" s="38"/>
      <c r="O1" s="38"/>
      <c r="P1" s="38"/>
      <c r="Q1" s="38"/>
      <c r="R1" s="38"/>
      <c r="S1" s="38"/>
      <c r="T1" s="38"/>
      <c r="U1" s="38"/>
      <c r="V1" s="38"/>
      <c r="W1" s="28"/>
    </row>
    <row r="2" spans="1:24">
      <c r="A2" s="71" t="s">
        <v>33</v>
      </c>
      <c r="B2" s="71"/>
      <c r="C2" s="71"/>
      <c r="D2" s="71"/>
      <c r="E2" s="71"/>
      <c r="F2" s="71"/>
      <c r="G2" s="71"/>
      <c r="H2" s="71"/>
      <c r="I2" s="71"/>
      <c r="J2" s="71"/>
      <c r="K2" s="71"/>
      <c r="L2" s="71"/>
      <c r="M2" s="71"/>
      <c r="N2" s="7"/>
      <c r="O2" s="7"/>
      <c r="P2" s="7"/>
      <c r="Q2" s="7"/>
      <c r="R2" s="7"/>
      <c r="S2" s="7"/>
      <c r="T2" s="7"/>
      <c r="U2" s="7"/>
      <c r="V2" s="7"/>
      <c r="W2" s="7"/>
    </row>
    <row r="3" spans="1:24" ht="15.75">
      <c r="A3" s="68" t="s">
        <v>21</v>
      </c>
      <c r="B3" s="68"/>
      <c r="C3" s="68"/>
      <c r="D3" s="68"/>
      <c r="E3" s="68"/>
      <c r="F3" s="68"/>
      <c r="G3" s="68"/>
      <c r="H3" s="56"/>
      <c r="I3" s="72">
        <v>158170128</v>
      </c>
      <c r="J3" s="72"/>
      <c r="K3" s="72"/>
      <c r="L3" s="72"/>
      <c r="M3" s="72"/>
      <c r="N3" s="16"/>
      <c r="O3" s="23"/>
      <c r="P3" s="25"/>
      <c r="Q3" s="69"/>
      <c r="R3" s="69"/>
      <c r="S3" s="69"/>
      <c r="T3" s="69"/>
      <c r="U3" s="69"/>
      <c r="V3" s="69"/>
      <c r="W3" s="69"/>
    </row>
    <row r="4" spans="1:24">
      <c r="A4" s="70" t="s">
        <v>0</v>
      </c>
      <c r="B4" s="70"/>
      <c r="C4" s="70"/>
      <c r="D4" s="70"/>
      <c r="E4" s="70"/>
      <c r="F4" s="70"/>
      <c r="G4" s="70"/>
      <c r="H4" s="56"/>
      <c r="I4" s="70" t="s">
        <v>1</v>
      </c>
      <c r="J4" s="70"/>
      <c r="K4" s="70"/>
      <c r="L4" s="70"/>
      <c r="M4" s="70"/>
      <c r="N4" s="46"/>
      <c r="O4" s="42"/>
      <c r="P4" s="25"/>
      <c r="Q4" s="69"/>
      <c r="R4" s="69"/>
      <c r="S4" s="69"/>
      <c r="T4" s="69"/>
      <c r="U4" s="69"/>
      <c r="V4" s="69"/>
      <c r="W4" s="69"/>
    </row>
    <row r="5" spans="1:24">
      <c r="A5" s="73" t="s">
        <v>2</v>
      </c>
      <c r="B5" s="73"/>
      <c r="C5" s="73"/>
      <c r="D5" s="73"/>
      <c r="E5" s="73"/>
      <c r="F5" s="73"/>
      <c r="G5" s="73"/>
      <c r="H5" s="73"/>
      <c r="I5" s="73"/>
      <c r="J5" s="73"/>
      <c r="K5" s="73"/>
      <c r="L5" s="73"/>
      <c r="M5" s="73"/>
      <c r="N5" s="14"/>
      <c r="O5" s="14"/>
      <c r="P5" s="14"/>
      <c r="Q5" s="14"/>
      <c r="R5" s="14"/>
      <c r="S5" s="14"/>
      <c r="T5" s="14"/>
      <c r="U5" s="14"/>
      <c r="V5" s="14"/>
      <c r="W5" s="14"/>
    </row>
    <row r="6" spans="1:24">
      <c r="A6" s="77" t="s">
        <v>3</v>
      </c>
      <c r="B6" s="77"/>
      <c r="C6" s="77"/>
      <c r="D6" s="77" t="s">
        <v>4</v>
      </c>
      <c r="E6" s="77"/>
      <c r="F6" s="77"/>
      <c r="G6" s="77" t="s">
        <v>5</v>
      </c>
      <c r="H6" s="77"/>
      <c r="I6" s="77"/>
      <c r="J6" s="77" t="s">
        <v>55</v>
      </c>
      <c r="K6" s="77"/>
      <c r="L6" s="78"/>
      <c r="M6" s="58" t="s">
        <v>56</v>
      </c>
      <c r="N6" s="35"/>
      <c r="O6" s="31"/>
      <c r="P6" s="32"/>
      <c r="Q6" s="28"/>
      <c r="R6" s="28"/>
      <c r="S6" s="28"/>
      <c r="T6" s="28"/>
      <c r="U6" s="28"/>
      <c r="V6" s="28"/>
      <c r="W6" s="28"/>
    </row>
    <row r="7" spans="1:24">
      <c r="A7" s="74">
        <v>1</v>
      </c>
      <c r="B7" s="74"/>
      <c r="C7" s="74"/>
      <c r="D7" s="75" t="str">
        <f>G7 &amp; " - " &amp; G8</f>
        <v>5 - 50</v>
      </c>
      <c r="E7" s="75"/>
      <c r="F7" s="75"/>
      <c r="G7" s="74">
        <v>5</v>
      </c>
      <c r="H7" s="74"/>
      <c r="I7" s="74"/>
      <c r="J7" s="74" t="s">
        <v>28</v>
      </c>
      <c r="K7" s="74"/>
      <c r="L7" s="76"/>
      <c r="M7" s="59">
        <v>5</v>
      </c>
      <c r="N7" s="16"/>
      <c r="O7" s="27"/>
      <c r="P7" s="30"/>
      <c r="Q7" s="28"/>
      <c r="R7" s="28"/>
      <c r="S7" s="28"/>
      <c r="T7" s="28"/>
      <c r="U7" s="28"/>
      <c r="V7" s="28"/>
      <c r="W7" s="28"/>
    </row>
    <row r="8" spans="1:24">
      <c r="A8" s="74"/>
      <c r="B8" s="74"/>
      <c r="C8" s="74"/>
      <c r="D8" s="74"/>
      <c r="E8" s="74"/>
      <c r="F8" s="74"/>
      <c r="G8" s="74">
        <v>50</v>
      </c>
      <c r="H8" s="74"/>
      <c r="I8" s="74"/>
      <c r="J8" s="74" t="s">
        <v>6</v>
      </c>
      <c r="K8" s="74"/>
      <c r="L8" s="76"/>
      <c r="M8" s="59">
        <v>2.5</v>
      </c>
      <c r="N8" s="16"/>
      <c r="O8" s="27"/>
      <c r="P8" s="30"/>
      <c r="Q8" s="28"/>
      <c r="R8" s="28"/>
      <c r="S8" s="28"/>
      <c r="T8" s="28"/>
      <c r="U8" s="28"/>
      <c r="V8" s="28"/>
      <c r="W8" s="28"/>
    </row>
    <row r="9" spans="1:24">
      <c r="A9" s="74"/>
      <c r="B9" s="74"/>
      <c r="C9" s="74"/>
      <c r="D9" s="74"/>
      <c r="E9" s="74"/>
      <c r="F9" s="74"/>
      <c r="G9" s="74"/>
      <c r="H9" s="74"/>
      <c r="I9" s="74"/>
      <c r="J9" s="80">
        <f>--MID(J7,2,3)</f>
        <v>5</v>
      </c>
      <c r="K9" s="80"/>
      <c r="L9" s="81"/>
      <c r="M9" s="57"/>
      <c r="N9" s="16"/>
      <c r="O9" s="27"/>
      <c r="P9" s="30"/>
      <c r="Q9" s="28"/>
      <c r="R9" s="28"/>
      <c r="S9" s="28"/>
      <c r="T9" s="28"/>
      <c r="U9" s="28"/>
      <c r="V9" s="28"/>
      <c r="W9" s="28"/>
    </row>
    <row r="10" spans="1:24">
      <c r="A10" s="74"/>
      <c r="B10" s="74"/>
      <c r="C10" s="74"/>
      <c r="D10" s="74"/>
      <c r="E10" s="74"/>
      <c r="F10" s="74"/>
      <c r="G10" s="74"/>
      <c r="H10" s="74"/>
      <c r="I10" s="74"/>
      <c r="J10" s="82">
        <f>--MID(J8,2,3)</f>
        <v>2</v>
      </c>
      <c r="K10" s="82"/>
      <c r="L10" s="83"/>
      <c r="M10" s="57"/>
      <c r="N10" s="16"/>
      <c r="O10" s="52"/>
      <c r="P10" s="54"/>
      <c r="Q10" s="28"/>
      <c r="R10" s="28"/>
      <c r="S10" s="28"/>
      <c r="T10" s="28"/>
      <c r="U10" s="28"/>
      <c r="V10" s="28"/>
      <c r="W10" s="28"/>
    </row>
    <row r="11" spans="1:24">
      <c r="A11" s="79" t="s">
        <v>7</v>
      </c>
      <c r="B11" s="79"/>
      <c r="C11" s="79"/>
      <c r="D11" s="79"/>
      <c r="E11" s="79"/>
      <c r="F11" s="79"/>
      <c r="G11" s="79"/>
      <c r="H11" s="79"/>
      <c r="I11" s="79"/>
      <c r="J11" s="79"/>
      <c r="K11" s="84" t="str">
        <f>'Исход. данные'!$B$1</f>
        <v>18.10.2024г.</v>
      </c>
      <c r="L11" s="84"/>
      <c r="M11" s="84"/>
      <c r="N11" s="15"/>
      <c r="O11" s="15"/>
      <c r="P11" s="15"/>
      <c r="Q11" s="15"/>
      <c r="R11" s="15"/>
      <c r="S11" s="15"/>
      <c r="T11" s="15"/>
      <c r="U11" s="15"/>
      <c r="V11" s="15"/>
      <c r="W11" s="15"/>
      <c r="X11" s="8"/>
    </row>
    <row r="12" spans="1:24">
      <c r="A12" s="79" t="s">
        <v>8</v>
      </c>
      <c r="B12" s="79"/>
      <c r="C12" s="79"/>
      <c r="D12" s="79"/>
      <c r="E12" s="79"/>
      <c r="F12" s="79"/>
      <c r="G12" s="79"/>
      <c r="H12" s="79"/>
      <c r="I12" s="79"/>
      <c r="J12" s="79"/>
      <c r="K12" s="85" t="str">
        <f>'Исход. данные'!$B$2</f>
        <v>ВР-300S № 181024</v>
      </c>
      <c r="L12" s="85"/>
      <c r="M12" s="85"/>
      <c r="N12" s="16"/>
      <c r="O12" s="16"/>
      <c r="P12" s="16"/>
      <c r="Q12" s="16"/>
      <c r="R12" s="16"/>
      <c r="S12" s="16"/>
      <c r="T12" s="16"/>
      <c r="U12" s="16"/>
      <c r="V12" s="16"/>
      <c r="W12" s="16"/>
      <c r="X12" s="8"/>
    </row>
    <row r="13" spans="1:24">
      <c r="A13" s="79" t="s">
        <v>9</v>
      </c>
      <c r="B13" s="79"/>
      <c r="C13" s="79"/>
      <c r="D13" s="79"/>
      <c r="E13" s="79"/>
      <c r="F13" s="79"/>
      <c r="G13" s="79"/>
      <c r="H13" s="79"/>
      <c r="I13" s="79"/>
      <c r="J13" s="79"/>
      <c r="K13" s="85">
        <f>'Исход. данные'!$B$3</f>
        <v>21.2</v>
      </c>
      <c r="L13" s="85"/>
      <c r="M13" s="85"/>
      <c r="N13" s="16"/>
      <c r="O13" s="16"/>
      <c r="P13" s="16"/>
      <c r="Q13" s="16"/>
      <c r="R13" s="16"/>
      <c r="S13" s="16"/>
      <c r="T13" s="16"/>
      <c r="U13" s="16"/>
      <c r="V13" s="16"/>
      <c r="W13" s="16"/>
      <c r="X13" s="8"/>
    </row>
    <row r="14" spans="1:24">
      <c r="A14" s="79" t="s">
        <v>10</v>
      </c>
      <c r="B14" s="79"/>
      <c r="C14" s="79"/>
      <c r="D14" s="79"/>
      <c r="E14" s="79"/>
      <c r="F14" s="79"/>
      <c r="G14" s="79"/>
      <c r="H14" s="79"/>
      <c r="I14" s="79"/>
      <c r="J14" s="79"/>
      <c r="K14" s="85">
        <f>'Исход. данные'!$B$4</f>
        <v>60.7</v>
      </c>
      <c r="L14" s="85"/>
      <c r="M14" s="85"/>
      <c r="N14" s="16"/>
      <c r="O14" s="16"/>
      <c r="P14" s="16"/>
      <c r="Q14" s="16"/>
      <c r="R14" s="16"/>
      <c r="S14" s="16"/>
      <c r="T14" s="16"/>
      <c r="U14" s="16"/>
      <c r="V14" s="16"/>
      <c r="W14" s="16"/>
      <c r="X14" s="8"/>
    </row>
    <row r="15" spans="1:24">
      <c r="A15" s="97" t="s">
        <v>11</v>
      </c>
      <c r="B15" s="98"/>
      <c r="C15" s="99"/>
      <c r="D15" s="76" t="str">
        <f>"Объем дозирования " &amp; G7 &amp; " мкл"</f>
        <v>Объем дозирования 5 мкл</v>
      </c>
      <c r="E15" s="85"/>
      <c r="F15" s="85"/>
      <c r="G15" s="85"/>
      <c r="H15" s="85"/>
      <c r="I15" s="85"/>
      <c r="J15" s="85"/>
      <c r="K15" s="85"/>
      <c r="L15" s="85"/>
      <c r="M15" s="86"/>
      <c r="N15" s="47"/>
      <c r="O15" s="28"/>
      <c r="P15" s="28"/>
      <c r="Q15" s="28"/>
      <c r="R15" s="28"/>
      <c r="S15" s="28"/>
      <c r="T15" s="28"/>
      <c r="U15" s="28"/>
      <c r="V15" s="28"/>
      <c r="W15" s="28"/>
    </row>
    <row r="16" spans="1:24">
      <c r="A16" s="100"/>
      <c r="B16" s="101"/>
      <c r="C16" s="102"/>
      <c r="D16" s="76" t="s">
        <v>42</v>
      </c>
      <c r="E16" s="85"/>
      <c r="F16" s="85"/>
      <c r="G16" s="85"/>
      <c r="H16" s="86"/>
      <c r="I16" s="76" t="s">
        <v>13</v>
      </c>
      <c r="J16" s="85"/>
      <c r="K16" s="85"/>
      <c r="L16" s="85"/>
      <c r="M16" s="86"/>
      <c r="N16" s="28"/>
      <c r="O16" s="28"/>
      <c r="P16" s="28"/>
      <c r="Q16" s="28"/>
      <c r="R16" s="28"/>
      <c r="S16" s="28"/>
      <c r="T16" s="28"/>
      <c r="U16" s="28"/>
      <c r="V16" s="28"/>
      <c r="W16" s="28"/>
    </row>
    <row r="17" spans="1:31">
      <c r="A17" s="76">
        <v>1</v>
      </c>
      <c r="B17" s="85"/>
      <c r="C17" s="86"/>
      <c r="D17" s="87">
        <v>4.8999999999999998E-3</v>
      </c>
      <c r="E17" s="88"/>
      <c r="F17" s="88"/>
      <c r="G17" s="88"/>
      <c r="H17" s="89"/>
      <c r="I17" s="90">
        <f>D17*1000*'Исход. данные'!$B$6</f>
        <v>4.9151899999999999</v>
      </c>
      <c r="J17" s="91"/>
      <c r="K17" s="91"/>
      <c r="L17" s="91"/>
      <c r="M17" s="92"/>
      <c r="N17" s="28"/>
      <c r="O17" s="28"/>
      <c r="P17" s="28"/>
      <c r="Q17" s="28"/>
      <c r="R17" s="28"/>
      <c r="S17" s="28"/>
      <c r="T17" s="28"/>
      <c r="U17" s="28"/>
      <c r="V17" s="28"/>
      <c r="W17" s="28"/>
      <c r="AA17" s="65">
        <f ca="1">ROUND(NORMINV(RAND(), $AA$27, $AA$27*$M$7/100*0.8)/(1000*'Исход. данные'!$B$6), 4)</f>
        <v>4.7000000000000002E-3</v>
      </c>
      <c r="AB17" s="65"/>
      <c r="AC17" s="65"/>
      <c r="AD17" s="65"/>
      <c r="AE17" s="65"/>
    </row>
    <row r="18" spans="1:31">
      <c r="A18" s="76">
        <v>2</v>
      </c>
      <c r="B18" s="85"/>
      <c r="C18" s="86"/>
      <c r="D18" s="87">
        <v>4.5999999999999999E-3</v>
      </c>
      <c r="E18" s="88"/>
      <c r="F18" s="88"/>
      <c r="G18" s="88"/>
      <c r="H18" s="89"/>
      <c r="I18" s="90">
        <f>D18*1000*'Исход. данные'!$B$6</f>
        <v>4.6142599999999998</v>
      </c>
      <c r="J18" s="95"/>
      <c r="K18" s="95"/>
      <c r="L18" s="95"/>
      <c r="M18" s="96"/>
      <c r="N18" s="28"/>
      <c r="O18" s="28"/>
      <c r="P18" s="28"/>
      <c r="Q18" s="28"/>
      <c r="R18" s="28"/>
      <c r="S18" s="28"/>
      <c r="T18" s="28"/>
      <c r="U18" s="28"/>
      <c r="V18" s="28"/>
      <c r="W18" s="28"/>
      <c r="AA18" s="65">
        <f ca="1">ROUND(NORMINV(RAND(), $AA$27, $AA$27*$M$7/100*0.8)/(1000*'Исход. данные'!$B$6), 4)</f>
        <v>4.4000000000000003E-3</v>
      </c>
      <c r="AB18" s="65"/>
      <c r="AC18" s="65"/>
      <c r="AD18" s="65"/>
      <c r="AE18" s="65"/>
    </row>
    <row r="19" spans="1:31">
      <c r="A19" s="76">
        <v>3</v>
      </c>
      <c r="B19" s="85"/>
      <c r="C19" s="86"/>
      <c r="D19" s="87">
        <v>5.1000000000000004E-3</v>
      </c>
      <c r="E19" s="88"/>
      <c r="F19" s="88"/>
      <c r="G19" s="88"/>
      <c r="H19" s="89"/>
      <c r="I19" s="90">
        <f>D19*1000*'Исход. данные'!$B$6</f>
        <v>5.1158100000000006</v>
      </c>
      <c r="J19" s="95"/>
      <c r="K19" s="95"/>
      <c r="L19" s="95"/>
      <c r="M19" s="96"/>
      <c r="N19" s="28"/>
      <c r="O19" s="28"/>
      <c r="P19" s="28"/>
      <c r="Q19" s="28"/>
      <c r="R19" s="28"/>
      <c r="S19" s="28"/>
      <c r="T19" s="28"/>
      <c r="U19" s="28"/>
      <c r="V19" s="28"/>
      <c r="W19" s="28"/>
      <c r="AA19" s="65">
        <f ca="1">ROUND(NORMINV(RAND(), $AA$27, $AA$27*$M$7/100*0.8)/(1000*'Исход. данные'!$B$6), 4)</f>
        <v>5.1000000000000004E-3</v>
      </c>
      <c r="AB19" s="65"/>
      <c r="AC19" s="65"/>
      <c r="AD19" s="65"/>
      <c r="AE19" s="65"/>
    </row>
    <row r="20" spans="1:31">
      <c r="A20" s="76">
        <v>4</v>
      </c>
      <c r="B20" s="85"/>
      <c r="C20" s="86"/>
      <c r="D20" s="87">
        <v>5.1000000000000004E-3</v>
      </c>
      <c r="E20" s="88"/>
      <c r="F20" s="88"/>
      <c r="G20" s="88"/>
      <c r="H20" s="89"/>
      <c r="I20" s="90">
        <f>D20*1000*'Исход. данные'!$B$6</f>
        <v>5.1158100000000006</v>
      </c>
      <c r="J20" s="95"/>
      <c r="K20" s="95"/>
      <c r="L20" s="95"/>
      <c r="M20" s="96"/>
      <c r="N20" s="28"/>
      <c r="O20" s="28"/>
      <c r="P20" s="28"/>
      <c r="Q20" s="28"/>
      <c r="R20" s="28"/>
      <c r="S20" s="28"/>
      <c r="T20" s="28"/>
      <c r="U20" s="28"/>
      <c r="V20" s="28"/>
      <c r="W20" s="28"/>
      <c r="AA20" s="65">
        <f ca="1">ROUND(NORMINV(RAND(), $AA$27, $AA$27*$M$7/100*0.8)/(1000*'Исход. данные'!$B$6), 4)</f>
        <v>4.8999999999999998E-3</v>
      </c>
      <c r="AB20" s="65"/>
      <c r="AC20" s="65"/>
      <c r="AD20" s="65"/>
      <c r="AE20" s="65"/>
    </row>
    <row r="21" spans="1:31">
      <c r="A21" s="76">
        <v>5</v>
      </c>
      <c r="B21" s="85"/>
      <c r="C21" s="86"/>
      <c r="D21" s="87">
        <v>4.8999999999999998E-3</v>
      </c>
      <c r="E21" s="88"/>
      <c r="F21" s="88"/>
      <c r="G21" s="88"/>
      <c r="H21" s="89"/>
      <c r="I21" s="90">
        <f>D21*1000*'Исход. данные'!$B$6</f>
        <v>4.9151899999999999</v>
      </c>
      <c r="J21" s="95"/>
      <c r="K21" s="95"/>
      <c r="L21" s="95"/>
      <c r="M21" s="96"/>
      <c r="N21" s="28"/>
      <c r="O21" s="28"/>
      <c r="P21" s="28"/>
      <c r="Q21" s="28"/>
      <c r="R21" s="28"/>
      <c r="S21" s="28"/>
      <c r="T21" s="28"/>
      <c r="U21" s="28"/>
      <c r="V21" s="28"/>
      <c r="W21" s="28"/>
      <c r="AA21" s="65">
        <f ca="1">ROUND(NORMINV(RAND(), $AA$27, $AA$27*$M$7/100*0.8)/(1000*'Исход. данные'!$B$6), 4)</f>
        <v>4.5999999999999999E-3</v>
      </c>
      <c r="AB21" s="65"/>
      <c r="AC21" s="65"/>
      <c r="AD21" s="65"/>
      <c r="AE21" s="65"/>
    </row>
    <row r="22" spans="1:31">
      <c r="A22" s="76">
        <v>6</v>
      </c>
      <c r="B22" s="85"/>
      <c r="C22" s="86"/>
      <c r="D22" s="87">
        <v>5.1999999999999998E-3</v>
      </c>
      <c r="E22" s="88"/>
      <c r="F22" s="88"/>
      <c r="G22" s="88"/>
      <c r="H22" s="89"/>
      <c r="I22" s="90">
        <f>D22*1000*'Исход. данные'!$B$6</f>
        <v>5.216120000000001</v>
      </c>
      <c r="J22" s="95"/>
      <c r="K22" s="95"/>
      <c r="L22" s="95"/>
      <c r="M22" s="96"/>
      <c r="N22" s="28"/>
      <c r="O22" s="28"/>
      <c r="P22" s="28"/>
      <c r="Q22" s="28"/>
      <c r="R22" s="28"/>
      <c r="S22" s="28"/>
      <c r="T22" s="28"/>
      <c r="U22" s="28"/>
      <c r="V22" s="28"/>
      <c r="W22" s="28"/>
      <c r="AA22" s="65">
        <f ca="1">ROUND(NORMINV(RAND(), $AA$27, $AA$27*$M$7/100*0.8)/(1000*'Исход. данные'!$B$6), 4)</f>
        <v>5.1999999999999998E-3</v>
      </c>
      <c r="AB22" s="65"/>
      <c r="AC22" s="65"/>
      <c r="AD22" s="65"/>
      <c r="AE22" s="65"/>
    </row>
    <row r="23" spans="1:31">
      <c r="A23" s="76">
        <v>7</v>
      </c>
      <c r="B23" s="85"/>
      <c r="C23" s="86"/>
      <c r="D23" s="87">
        <v>5.0000000000000001E-3</v>
      </c>
      <c r="E23" s="88"/>
      <c r="F23" s="88"/>
      <c r="G23" s="88"/>
      <c r="H23" s="89"/>
      <c r="I23" s="90">
        <f>D23*1000*'Исход. данные'!$B$6</f>
        <v>5.0155000000000003</v>
      </c>
      <c r="J23" s="95"/>
      <c r="K23" s="95"/>
      <c r="L23" s="95"/>
      <c r="M23" s="96"/>
      <c r="N23" s="28"/>
      <c r="O23" s="28"/>
      <c r="P23" s="28"/>
      <c r="Q23" s="28"/>
      <c r="R23" s="28"/>
      <c r="S23" s="28"/>
      <c r="T23" s="28"/>
      <c r="U23" s="28"/>
      <c r="V23" s="28"/>
      <c r="W23" s="28"/>
      <c r="AA23" s="65">
        <f ca="1">ROUND(NORMINV(RAND(), $AA$27, $AA$27*$M$7/100*0.8)/(1000*'Исход. данные'!$B$6), 4)</f>
        <v>5.0000000000000001E-3</v>
      </c>
      <c r="AB23" s="65"/>
      <c r="AC23" s="65"/>
      <c r="AD23" s="65"/>
      <c r="AE23" s="65"/>
    </row>
    <row r="24" spans="1:31">
      <c r="A24" s="76">
        <v>8</v>
      </c>
      <c r="B24" s="85"/>
      <c r="C24" s="86"/>
      <c r="D24" s="87">
        <v>5.1999999999999998E-3</v>
      </c>
      <c r="E24" s="88"/>
      <c r="F24" s="88"/>
      <c r="G24" s="88"/>
      <c r="H24" s="89"/>
      <c r="I24" s="90">
        <f>D24*1000*'Исход. данные'!$B$6</f>
        <v>5.216120000000001</v>
      </c>
      <c r="J24" s="95"/>
      <c r="K24" s="95"/>
      <c r="L24" s="95"/>
      <c r="M24" s="96"/>
      <c r="N24" s="28"/>
      <c r="O24" s="28"/>
      <c r="P24" s="28"/>
      <c r="Q24" s="28"/>
      <c r="R24" s="28"/>
      <c r="S24" s="28"/>
      <c r="T24" s="28"/>
      <c r="U24" s="28"/>
      <c r="V24" s="28"/>
      <c r="W24" s="28"/>
      <c r="AA24" s="65">
        <f ca="1">ROUND(NORMINV(RAND(), $AA$27, $AA$27*$M$7/100*0.8)/(1000*'Исход. данные'!$B$6), 4)</f>
        <v>5.1000000000000004E-3</v>
      </c>
      <c r="AB24" s="65"/>
      <c r="AC24" s="65"/>
      <c r="AD24" s="65"/>
      <c r="AE24" s="65"/>
    </row>
    <row r="25" spans="1:31">
      <c r="A25" s="76">
        <v>9</v>
      </c>
      <c r="B25" s="85"/>
      <c r="C25" s="86"/>
      <c r="D25" s="87">
        <v>5.0000000000000001E-3</v>
      </c>
      <c r="E25" s="88"/>
      <c r="F25" s="88"/>
      <c r="G25" s="88"/>
      <c r="H25" s="89"/>
      <c r="I25" s="90">
        <f>D25*1000*'Исход. данные'!$B$6</f>
        <v>5.0155000000000003</v>
      </c>
      <c r="J25" s="95"/>
      <c r="K25" s="95"/>
      <c r="L25" s="95"/>
      <c r="M25" s="96"/>
      <c r="N25" s="28"/>
      <c r="O25" s="28"/>
      <c r="P25" s="28"/>
      <c r="Q25" s="28"/>
      <c r="R25" s="28"/>
      <c r="S25" s="28"/>
      <c r="T25" s="28"/>
      <c r="U25" s="28"/>
      <c r="V25" s="29"/>
      <c r="W25" s="28"/>
      <c r="AA25" s="65">
        <f ca="1">ROUND(NORMINV(RAND(), $AA$27, $AA$27*$M$7/100*0.8)/(1000*'Исход. данные'!$B$6), 4)</f>
        <v>4.7000000000000002E-3</v>
      </c>
      <c r="AB25" s="65"/>
      <c r="AC25" s="65"/>
      <c r="AD25" s="65"/>
      <c r="AE25" s="65"/>
    </row>
    <row r="26" spans="1:31">
      <c r="A26" s="76">
        <v>10</v>
      </c>
      <c r="B26" s="85"/>
      <c r="C26" s="86"/>
      <c r="D26" s="87">
        <v>5.0000000000000001E-3</v>
      </c>
      <c r="E26" s="88"/>
      <c r="F26" s="88"/>
      <c r="G26" s="88"/>
      <c r="H26" s="89"/>
      <c r="I26" s="90">
        <f>D26*1000*'Исход. данные'!$B$6</f>
        <v>5.0155000000000003</v>
      </c>
      <c r="J26" s="95"/>
      <c r="K26" s="95"/>
      <c r="L26" s="95"/>
      <c r="M26" s="96"/>
      <c r="N26" s="28"/>
      <c r="O26" s="28"/>
      <c r="P26" s="28"/>
      <c r="Q26" s="28"/>
      <c r="R26" s="28"/>
      <c r="S26" s="28"/>
      <c r="T26" s="28"/>
      <c r="U26" s="28"/>
      <c r="V26" s="28"/>
      <c r="W26" s="28"/>
      <c r="AA26" s="65">
        <f ca="1">ROUND(NORMINV(RAND(), $AA$27, $AA$27*$M$7/100*0.8)/(1000*'Исход. данные'!$B$6), 4)</f>
        <v>4.7999999999999996E-3</v>
      </c>
      <c r="AB26" s="65"/>
      <c r="AC26" s="65"/>
      <c r="AD26" s="65"/>
      <c r="AE26" s="65"/>
    </row>
    <row r="27" spans="1:31">
      <c r="A27" s="76" t="s">
        <v>14</v>
      </c>
      <c r="B27" s="85"/>
      <c r="C27" s="86"/>
      <c r="D27" s="87">
        <f>AVERAGE(D17:H26)</f>
        <v>5.0000000000000001E-3</v>
      </c>
      <c r="E27" s="126"/>
      <c r="F27" s="126"/>
      <c r="G27" s="126"/>
      <c r="H27" s="127"/>
      <c r="I27" s="90">
        <f>AVERAGE(I17:M26)</f>
        <v>5.0155000000000012</v>
      </c>
      <c r="J27" s="95"/>
      <c r="K27" s="95"/>
      <c r="L27" s="95"/>
      <c r="M27" s="96"/>
      <c r="N27" s="47"/>
      <c r="O27" s="28"/>
      <c r="P27" s="28"/>
      <c r="Q27" s="28"/>
      <c r="R27" s="28"/>
      <c r="S27" s="28"/>
      <c r="T27" s="28"/>
      <c r="U27" s="28"/>
      <c r="V27" s="28"/>
      <c r="W27" s="28"/>
      <c r="AA27" s="66">
        <f ca="1">G7+G7*J9/100*0.9*(RAND()-RAND())</f>
        <v>4.9062503809491051</v>
      </c>
      <c r="AB27" s="66"/>
      <c r="AC27" s="66"/>
      <c r="AD27" s="66"/>
      <c r="AE27" s="66"/>
    </row>
    <row r="28" spans="1:31">
      <c r="A28" s="76" t="s">
        <v>15</v>
      </c>
      <c r="B28" s="85"/>
      <c r="C28" s="86"/>
      <c r="D28" s="106" t="str">
        <f>'Исход. данные'!$B$5</f>
        <v>Пупкин В.В.</v>
      </c>
      <c r="E28" s="107"/>
      <c r="F28" s="107"/>
      <c r="G28" s="107"/>
      <c r="H28" s="107"/>
      <c r="I28" s="107"/>
      <c r="J28" s="107"/>
      <c r="K28" s="107"/>
      <c r="L28" s="107"/>
      <c r="M28" s="108"/>
      <c r="N28" s="51"/>
      <c r="O28" s="51"/>
      <c r="P28" s="51"/>
      <c r="Q28" s="51"/>
      <c r="R28" s="51"/>
      <c r="S28" s="51"/>
      <c r="T28" s="51"/>
      <c r="U28" s="28"/>
      <c r="V28" s="28"/>
      <c r="W28" s="28"/>
    </row>
    <row r="29" spans="1:31">
      <c r="A29" s="56"/>
      <c r="B29" s="56"/>
      <c r="C29" s="56"/>
      <c r="D29" s="85"/>
      <c r="E29" s="85"/>
      <c r="F29" s="85"/>
      <c r="G29" s="85"/>
      <c r="H29" s="85"/>
      <c r="I29" s="85"/>
      <c r="J29" s="85"/>
      <c r="K29" s="85"/>
      <c r="L29" s="85"/>
      <c r="M29" s="85"/>
      <c r="N29" s="1"/>
      <c r="O29" s="1"/>
      <c r="P29" s="1"/>
      <c r="Q29" s="1"/>
      <c r="R29" s="1"/>
      <c r="S29" s="1"/>
      <c r="T29" s="1"/>
      <c r="U29" s="1"/>
      <c r="V29" s="1"/>
      <c r="W29" s="1"/>
    </row>
    <row r="30" spans="1:31">
      <c r="A30" s="97" t="s">
        <v>11</v>
      </c>
      <c r="B30" s="98"/>
      <c r="C30" s="99"/>
      <c r="D30" s="76" t="str">
        <f>"Объем дозирования " &amp; G8 &amp; " мкл"</f>
        <v>Объем дозирования 50 мкл</v>
      </c>
      <c r="E30" s="85"/>
      <c r="F30" s="85"/>
      <c r="G30" s="85"/>
      <c r="H30" s="85"/>
      <c r="I30" s="85"/>
      <c r="J30" s="85"/>
      <c r="K30" s="85"/>
      <c r="L30" s="85"/>
      <c r="M30" s="86"/>
      <c r="V30" s="3"/>
    </row>
    <row r="31" spans="1:31">
      <c r="A31" s="100"/>
      <c r="B31" s="101"/>
      <c r="C31" s="102"/>
      <c r="D31" s="76" t="s">
        <v>42</v>
      </c>
      <c r="E31" s="85"/>
      <c r="F31" s="85"/>
      <c r="G31" s="85"/>
      <c r="H31" s="86"/>
      <c r="I31" s="76" t="s">
        <v>13</v>
      </c>
      <c r="J31" s="85"/>
      <c r="K31" s="85"/>
      <c r="L31" s="85"/>
      <c r="M31" s="86"/>
      <c r="Q31" s="3"/>
      <c r="S31" s="2"/>
    </row>
    <row r="32" spans="1:31">
      <c r="A32" s="76">
        <v>1</v>
      </c>
      <c r="B32" s="85"/>
      <c r="C32" s="86"/>
      <c r="D32" s="87">
        <v>4.9000000000000002E-2</v>
      </c>
      <c r="E32" s="88"/>
      <c r="F32" s="88"/>
      <c r="G32" s="88"/>
      <c r="H32" s="89"/>
      <c r="I32" s="90">
        <f>D32*1000*'Исход. данные'!$B$6</f>
        <v>49.151900000000005</v>
      </c>
      <c r="J32" s="95"/>
      <c r="K32" s="95"/>
      <c r="L32" s="95"/>
      <c r="M32" s="96"/>
      <c r="Q32" s="3"/>
      <c r="AA32" s="65">
        <f ca="1">ROUND(NORMINV(RAND(), $AA$42, $AA$42*$M$8/100*0.8)/(1000*'Исход. данные'!$B$6), 4)</f>
        <v>4.82E-2</v>
      </c>
      <c r="AB32" s="65"/>
      <c r="AC32" s="65"/>
      <c r="AD32" s="65"/>
      <c r="AE32" s="65"/>
    </row>
    <row r="33" spans="1:31">
      <c r="A33" s="76">
        <v>2</v>
      </c>
      <c r="B33" s="85"/>
      <c r="C33" s="86"/>
      <c r="D33" s="87">
        <v>4.9099999999999998E-2</v>
      </c>
      <c r="E33" s="88"/>
      <c r="F33" s="88"/>
      <c r="G33" s="88"/>
      <c r="H33" s="89"/>
      <c r="I33" s="90">
        <f>D33*1000*'Исход. данные'!$B$6</f>
        <v>49.252209999999998</v>
      </c>
      <c r="J33" s="95"/>
      <c r="K33" s="95"/>
      <c r="L33" s="95"/>
      <c r="M33" s="96"/>
      <c r="Q33" s="3"/>
      <c r="S33" s="2"/>
      <c r="AA33" s="65">
        <f ca="1">ROUND(NORMINV(RAND(), $AA$42, $AA$42*$M$8/100*0.8)/(1000*'Исход. данные'!$B$6), 4)</f>
        <v>4.9299999999999997E-2</v>
      </c>
      <c r="AB33" s="65"/>
      <c r="AC33" s="65"/>
      <c r="AD33" s="65"/>
      <c r="AE33" s="65"/>
    </row>
    <row r="34" spans="1:31">
      <c r="A34" s="76">
        <v>3</v>
      </c>
      <c r="B34" s="85"/>
      <c r="C34" s="86"/>
      <c r="D34" s="87">
        <v>4.99E-2</v>
      </c>
      <c r="E34" s="88"/>
      <c r="F34" s="88"/>
      <c r="G34" s="88"/>
      <c r="H34" s="89"/>
      <c r="I34" s="90">
        <f>D34*1000*'Исход. данные'!$B$6</f>
        <v>50.054690000000001</v>
      </c>
      <c r="J34" s="95"/>
      <c r="K34" s="95"/>
      <c r="L34" s="95"/>
      <c r="M34" s="96"/>
      <c r="Q34" s="3"/>
      <c r="AA34" s="65">
        <f ca="1">ROUND(NORMINV(RAND(), $AA$42, $AA$42*$M$8/100*0.8)/(1000*'Исход. данные'!$B$6), 4)</f>
        <v>4.9799999999999997E-2</v>
      </c>
      <c r="AB34" s="65"/>
      <c r="AC34" s="65"/>
      <c r="AD34" s="65"/>
      <c r="AE34" s="65"/>
    </row>
    <row r="35" spans="1:31">
      <c r="A35" s="76">
        <v>4</v>
      </c>
      <c r="B35" s="85"/>
      <c r="C35" s="86"/>
      <c r="D35" s="87">
        <v>4.9599999999999998E-2</v>
      </c>
      <c r="E35" s="88"/>
      <c r="F35" s="88"/>
      <c r="G35" s="88"/>
      <c r="H35" s="89"/>
      <c r="I35" s="90">
        <f>D35*1000*'Исход. данные'!$B$6</f>
        <v>49.753760000000007</v>
      </c>
      <c r="J35" s="95"/>
      <c r="K35" s="95"/>
      <c r="L35" s="95"/>
      <c r="M35" s="96"/>
      <c r="Q35" s="3"/>
      <c r="AA35" s="65">
        <f ca="1">ROUND(NORMINV(RAND(), $AA$42, $AA$42*$M$8/100*0.8)/(1000*'Исход. данные'!$B$6), 4)</f>
        <v>5.0299999999999997E-2</v>
      </c>
      <c r="AB35" s="65"/>
      <c r="AC35" s="65"/>
      <c r="AD35" s="65"/>
      <c r="AE35" s="65"/>
    </row>
    <row r="36" spans="1:31">
      <c r="A36" s="76">
        <v>5</v>
      </c>
      <c r="B36" s="85"/>
      <c r="C36" s="86"/>
      <c r="D36" s="87">
        <v>4.82E-2</v>
      </c>
      <c r="E36" s="88"/>
      <c r="F36" s="88"/>
      <c r="G36" s="88"/>
      <c r="H36" s="89"/>
      <c r="I36" s="90">
        <f>D36*1000*'Исход. данные'!$B$6</f>
        <v>48.349420000000009</v>
      </c>
      <c r="J36" s="95"/>
      <c r="K36" s="95"/>
      <c r="L36" s="95"/>
      <c r="M36" s="96"/>
      <c r="Q36" s="3"/>
      <c r="AA36" s="65">
        <f ca="1">ROUND(NORMINV(RAND(), $AA$42, $AA$42*$M$8/100*0.8)/(1000*'Исход. данные'!$B$6), 4)</f>
        <v>4.9599999999999998E-2</v>
      </c>
      <c r="AB36" s="65"/>
      <c r="AC36" s="65"/>
      <c r="AD36" s="65"/>
      <c r="AE36" s="65"/>
    </row>
    <row r="37" spans="1:31">
      <c r="A37" s="76">
        <v>6</v>
      </c>
      <c r="B37" s="85"/>
      <c r="C37" s="86"/>
      <c r="D37" s="87">
        <v>5.0200000000000002E-2</v>
      </c>
      <c r="E37" s="88"/>
      <c r="F37" s="88"/>
      <c r="G37" s="88"/>
      <c r="H37" s="89"/>
      <c r="I37" s="90">
        <f>D37*1000*'Исход. данные'!$B$6</f>
        <v>50.355620000000009</v>
      </c>
      <c r="J37" s="95"/>
      <c r="K37" s="95"/>
      <c r="L37" s="95"/>
      <c r="M37" s="96"/>
      <c r="Q37" s="3"/>
      <c r="Y37" s="26"/>
      <c r="AA37" s="65">
        <f ca="1">ROUND(NORMINV(RAND(), $AA$42, $AA$42*$M$8/100*0.8)/(1000*'Исход. данные'!$B$6), 4)</f>
        <v>4.9799999999999997E-2</v>
      </c>
      <c r="AB37" s="65"/>
      <c r="AC37" s="65"/>
      <c r="AD37" s="65"/>
      <c r="AE37" s="65"/>
    </row>
    <row r="38" spans="1:31">
      <c r="A38" s="76">
        <v>7</v>
      </c>
      <c r="B38" s="85"/>
      <c r="C38" s="86"/>
      <c r="D38" s="87">
        <v>4.8899999999999999E-2</v>
      </c>
      <c r="E38" s="88"/>
      <c r="F38" s="88"/>
      <c r="G38" s="88"/>
      <c r="H38" s="89"/>
      <c r="I38" s="90">
        <f>D38*1000*'Исход. данные'!$B$6</f>
        <v>49.051590000000004</v>
      </c>
      <c r="J38" s="95"/>
      <c r="K38" s="95"/>
      <c r="L38" s="95"/>
      <c r="M38" s="96"/>
      <c r="Q38" s="3"/>
      <c r="AA38" s="65">
        <f ca="1">ROUND(NORMINV(RAND(), $AA$42, $AA$42*$M$8/100*0.8)/(1000*'Исход. данные'!$B$6), 4)</f>
        <v>4.7699999999999999E-2</v>
      </c>
      <c r="AB38" s="65"/>
      <c r="AC38" s="65"/>
      <c r="AD38" s="65"/>
      <c r="AE38" s="65"/>
    </row>
    <row r="39" spans="1:31">
      <c r="A39" s="76">
        <v>8</v>
      </c>
      <c r="B39" s="85"/>
      <c r="C39" s="86"/>
      <c r="D39" s="87">
        <v>4.8500000000000001E-2</v>
      </c>
      <c r="E39" s="88"/>
      <c r="F39" s="88"/>
      <c r="G39" s="88"/>
      <c r="H39" s="89"/>
      <c r="I39" s="90">
        <f>D39*1000*'Исход. данные'!$B$6</f>
        <v>48.650350000000003</v>
      </c>
      <c r="J39" s="95"/>
      <c r="K39" s="95"/>
      <c r="L39" s="95"/>
      <c r="M39" s="96"/>
      <c r="Q39" s="3"/>
      <c r="AA39" s="65">
        <f ca="1">ROUND(NORMINV(RAND(), $AA$42, $AA$42*$M$8/100*0.8)/(1000*'Исход. данные'!$B$6), 4)</f>
        <v>5.16E-2</v>
      </c>
      <c r="AB39" s="65"/>
      <c r="AC39" s="65"/>
      <c r="AD39" s="65"/>
      <c r="AE39" s="65"/>
    </row>
    <row r="40" spans="1:31">
      <c r="A40" s="76">
        <v>9</v>
      </c>
      <c r="B40" s="85"/>
      <c r="C40" s="86"/>
      <c r="D40" s="87">
        <v>4.8899999999999999E-2</v>
      </c>
      <c r="E40" s="88"/>
      <c r="F40" s="88"/>
      <c r="G40" s="88"/>
      <c r="H40" s="89"/>
      <c r="I40" s="90">
        <f>D40*1000*'Исход. данные'!$B$6</f>
        <v>49.051590000000004</v>
      </c>
      <c r="J40" s="95"/>
      <c r="K40" s="95"/>
      <c r="L40" s="95"/>
      <c r="M40" s="96"/>
      <c r="Q40" s="3"/>
      <c r="AA40" s="65">
        <f ca="1">ROUND(NORMINV(RAND(), $AA$42, $AA$42*$M$8/100*0.8)/(1000*'Исход. данные'!$B$6), 4)</f>
        <v>4.8800000000000003E-2</v>
      </c>
      <c r="AB40" s="65"/>
      <c r="AC40" s="65"/>
      <c r="AD40" s="65"/>
      <c r="AE40" s="65"/>
    </row>
    <row r="41" spans="1:31">
      <c r="A41" s="76">
        <v>10</v>
      </c>
      <c r="B41" s="85"/>
      <c r="C41" s="86"/>
      <c r="D41" s="87">
        <v>4.9399999999999999E-2</v>
      </c>
      <c r="E41" s="88"/>
      <c r="F41" s="88"/>
      <c r="G41" s="88"/>
      <c r="H41" s="89"/>
      <c r="I41" s="90">
        <f>D41*1000*'Исход. данные'!$B$6</f>
        <v>49.553140000000006</v>
      </c>
      <c r="J41" s="95"/>
      <c r="K41" s="95"/>
      <c r="L41" s="95"/>
      <c r="M41" s="96"/>
      <c r="Q41" s="3"/>
      <c r="AA41" s="65">
        <f ca="1">ROUND(NORMINV(RAND(), $AA$42, $AA$42*$M$8/100*0.8)/(1000*'Исход. данные'!$B$6), 4)</f>
        <v>4.9000000000000002E-2</v>
      </c>
      <c r="AB41" s="65"/>
      <c r="AC41" s="65"/>
      <c r="AD41" s="65"/>
      <c r="AE41" s="65"/>
    </row>
    <row r="42" spans="1:31">
      <c r="A42" s="76" t="s">
        <v>14</v>
      </c>
      <c r="B42" s="85"/>
      <c r="C42" s="86"/>
      <c r="D42" s="109">
        <f>AVERAGE(D32:H41)</f>
        <v>4.9169999999999998E-2</v>
      </c>
      <c r="E42" s="110"/>
      <c r="F42" s="110"/>
      <c r="G42" s="110"/>
      <c r="H42" s="110"/>
      <c r="I42" s="111">
        <f>AVERAGE(I32:M41)</f>
        <v>49.322427000000005</v>
      </c>
      <c r="J42" s="111"/>
      <c r="K42" s="111"/>
      <c r="L42" s="111"/>
      <c r="M42" s="111"/>
      <c r="N42" s="8"/>
      <c r="O42" s="8"/>
      <c r="P42" s="8"/>
      <c r="Q42" s="8"/>
      <c r="R42" s="8"/>
      <c r="S42" s="8"/>
      <c r="T42" s="8"/>
      <c r="U42" s="8"/>
      <c r="V42" s="8"/>
      <c r="W42" s="8"/>
      <c r="X42" s="8"/>
      <c r="AA42" s="66">
        <f ca="1">G8+G8*J10/100*0.9*(RAND()-RAND())</f>
        <v>49.901271954161523</v>
      </c>
      <c r="AB42" s="66"/>
      <c r="AC42" s="66"/>
      <c r="AD42" s="66"/>
      <c r="AE42" s="66"/>
    </row>
    <row r="43" spans="1:31">
      <c r="A43" s="74" t="s">
        <v>15</v>
      </c>
      <c r="B43" s="74"/>
      <c r="C43" s="74"/>
      <c r="D43" s="112" t="str">
        <f>'Исход. данные'!$B$5</f>
        <v>Пупкин В.В.</v>
      </c>
      <c r="E43" s="112"/>
      <c r="F43" s="112"/>
      <c r="G43" s="112"/>
      <c r="H43" s="112"/>
      <c r="I43" s="112"/>
      <c r="J43" s="112"/>
      <c r="K43" s="112"/>
      <c r="L43" s="112"/>
      <c r="M43" s="112"/>
      <c r="N43" s="45"/>
      <c r="O43" s="45"/>
      <c r="P43" s="45"/>
      <c r="Q43" s="45"/>
      <c r="R43" s="45"/>
      <c r="S43" s="45"/>
      <c r="T43" s="8"/>
      <c r="U43" s="8"/>
      <c r="V43" s="8"/>
      <c r="W43" s="8"/>
      <c r="X43" s="8"/>
    </row>
    <row r="44" spans="1:31">
      <c r="A44" s="107" t="s">
        <v>16</v>
      </c>
      <c r="B44" s="107"/>
      <c r="C44" s="107"/>
      <c r="D44" s="107"/>
      <c r="E44" s="107"/>
      <c r="F44" s="107"/>
      <c r="G44" s="107"/>
      <c r="H44" s="107"/>
      <c r="I44" s="107"/>
      <c r="J44" s="107"/>
      <c r="K44" s="107"/>
      <c r="L44" s="107"/>
      <c r="M44" s="107"/>
      <c r="N44" s="16"/>
      <c r="O44" s="16"/>
      <c r="P44" s="16"/>
      <c r="Q44" s="16"/>
      <c r="R44" s="16"/>
      <c r="S44" s="16"/>
      <c r="T44" s="16"/>
      <c r="U44" s="16"/>
      <c r="V44" s="16"/>
      <c r="W44" s="16"/>
    </row>
    <row r="45" spans="1:31" ht="15" customHeight="1">
      <c r="A45" s="124" t="s">
        <v>5</v>
      </c>
      <c r="B45" s="125"/>
      <c r="C45" s="125"/>
      <c r="D45" s="115" t="s">
        <v>55</v>
      </c>
      <c r="E45" s="116"/>
      <c r="F45" s="116"/>
      <c r="G45" s="116"/>
      <c r="H45" s="117"/>
      <c r="I45" s="113" t="s">
        <v>57</v>
      </c>
      <c r="J45" s="113"/>
      <c r="K45" s="113"/>
      <c r="L45" s="113"/>
      <c r="M45" s="113"/>
      <c r="AA45">
        <f>IF(ABS(D46)&gt;J9, 0, IF(ABS(D47)&gt;J10, 0, IF(I46&gt;M7, 0, IF(I47&gt;M8, 0, 1))))</f>
        <v>1</v>
      </c>
    </row>
    <row r="46" spans="1:31">
      <c r="A46" s="76">
        <f>G7</f>
        <v>5</v>
      </c>
      <c r="B46" s="85"/>
      <c r="C46" s="86"/>
      <c r="D46" s="118">
        <f>ROUND(((I27-A46)/A46*100),2)</f>
        <v>0.31</v>
      </c>
      <c r="E46" s="119"/>
      <c r="F46" s="119"/>
      <c r="G46" s="119"/>
      <c r="H46" s="120"/>
      <c r="I46" s="114">
        <f>ROUND(STDEV(I17:I26)*100/I27,2)</f>
        <v>3.53</v>
      </c>
      <c r="J46" s="114"/>
      <c r="K46" s="114"/>
      <c r="L46" s="114"/>
      <c r="M46" s="114"/>
    </row>
    <row r="47" spans="1:31">
      <c r="A47" s="76">
        <f>G8</f>
        <v>50</v>
      </c>
      <c r="B47" s="85"/>
      <c r="C47" s="86"/>
      <c r="D47" s="118">
        <f>ROUND(((I42-A47)/A47*100),2)</f>
        <v>-1.36</v>
      </c>
      <c r="E47" s="119"/>
      <c r="F47" s="119"/>
      <c r="G47" s="119"/>
      <c r="H47" s="120"/>
      <c r="I47" s="114">
        <f>ROUND(STDEV(I32:I41)*100/I42,2)</f>
        <v>1.25</v>
      </c>
      <c r="J47" s="114"/>
      <c r="K47" s="114"/>
      <c r="L47" s="114"/>
      <c r="M47" s="114"/>
      <c r="N47" s="8"/>
      <c r="Q47" s="8"/>
    </row>
    <row r="48" spans="1:31" ht="15.75">
      <c r="A48" s="121" t="s">
        <v>17</v>
      </c>
      <c r="B48" s="121"/>
      <c r="C48" s="121"/>
      <c r="D48" s="121"/>
      <c r="E48" s="121"/>
      <c r="F48" s="121"/>
      <c r="G48" s="122" t="s">
        <v>18</v>
      </c>
      <c r="H48" s="122"/>
      <c r="I48" s="122"/>
      <c r="J48" s="122"/>
      <c r="K48" s="122"/>
      <c r="L48" s="122"/>
      <c r="M48" s="122"/>
      <c r="N48" s="44"/>
      <c r="O48" s="44"/>
      <c r="P48" s="44"/>
      <c r="Q48" s="44"/>
      <c r="R48" s="44"/>
      <c r="S48" s="44"/>
      <c r="T48" s="44"/>
      <c r="U48" s="44"/>
      <c r="V48" s="44"/>
      <c r="W48" s="44"/>
      <c r="X48" s="8"/>
    </row>
    <row r="49" spans="1:24">
      <c r="A49" s="79" t="s">
        <v>15</v>
      </c>
      <c r="B49" s="79"/>
      <c r="C49" s="79"/>
      <c r="D49" s="79"/>
      <c r="E49" s="79"/>
      <c r="F49" s="79"/>
      <c r="G49" s="107" t="str">
        <f>'Исход. данные'!$B$5</f>
        <v>Пупкин В.В.</v>
      </c>
      <c r="H49" s="107"/>
      <c r="I49" s="107"/>
      <c r="J49" s="107"/>
      <c r="K49" s="107"/>
      <c r="L49" s="107"/>
      <c r="M49" s="107"/>
      <c r="N49" s="16"/>
      <c r="O49" s="16"/>
      <c r="P49" s="16"/>
      <c r="Q49" s="16"/>
      <c r="R49" s="16"/>
      <c r="S49" s="16"/>
      <c r="T49" s="16"/>
      <c r="U49" s="16"/>
      <c r="V49" s="16"/>
      <c r="W49" s="16"/>
      <c r="X49" s="8"/>
    </row>
    <row r="50" spans="1:24">
      <c r="A50" s="56"/>
      <c r="B50" s="56"/>
      <c r="C50" s="56"/>
      <c r="D50" s="56"/>
      <c r="E50" s="56"/>
      <c r="F50" s="56"/>
      <c r="G50" s="123" t="s">
        <v>58</v>
      </c>
      <c r="H50" s="123"/>
      <c r="I50" s="123"/>
      <c r="J50" s="123"/>
      <c r="K50" s="123"/>
      <c r="L50" s="123"/>
      <c r="M50" s="123"/>
      <c r="N50" s="48"/>
      <c r="O50" s="48"/>
      <c r="P50" s="48"/>
      <c r="Q50" s="24"/>
      <c r="R50" s="24"/>
      <c r="S50" s="24"/>
      <c r="T50" s="24"/>
      <c r="U50" s="24"/>
      <c r="V50" s="24"/>
      <c r="W50" s="24"/>
    </row>
  </sheetData>
  <mergeCells count="154">
    <mergeCell ref="G50:M50"/>
    <mergeCell ref="D29:H29"/>
    <mergeCell ref="I29:M29"/>
    <mergeCell ref="I45:M45"/>
    <mergeCell ref="I46:M46"/>
    <mergeCell ref="I47:M47"/>
    <mergeCell ref="D45:H45"/>
    <mergeCell ref="D46:H46"/>
    <mergeCell ref="D47:H47"/>
    <mergeCell ref="A44:M44"/>
    <mergeCell ref="A47:C47"/>
    <mergeCell ref="A48:F48"/>
    <mergeCell ref="A49:F49"/>
    <mergeCell ref="A45:C45"/>
    <mergeCell ref="A46:C46"/>
    <mergeCell ref="A42:C42"/>
    <mergeCell ref="D42:H42"/>
    <mergeCell ref="I42:M42"/>
    <mergeCell ref="A43:C43"/>
    <mergeCell ref="D43:M43"/>
    <mergeCell ref="G48:M48"/>
    <mergeCell ref="G49:M49"/>
    <mergeCell ref="A40:C40"/>
    <mergeCell ref="D40:H40"/>
    <mergeCell ref="A2:M2"/>
    <mergeCell ref="I3:M3"/>
    <mergeCell ref="I4:M4"/>
    <mergeCell ref="A5:M5"/>
    <mergeCell ref="K11:M11"/>
    <mergeCell ref="K12:M12"/>
    <mergeCell ref="K13:M13"/>
    <mergeCell ref="K14:M14"/>
    <mergeCell ref="A1:M1"/>
    <mergeCell ref="A11:J11"/>
    <mergeCell ref="A12:J12"/>
    <mergeCell ref="A13:J13"/>
    <mergeCell ref="A9:C9"/>
    <mergeCell ref="D9:F9"/>
    <mergeCell ref="G9:I9"/>
    <mergeCell ref="J9:L9"/>
    <mergeCell ref="A10:C10"/>
    <mergeCell ref="D10:F10"/>
    <mergeCell ref="G10:I10"/>
    <mergeCell ref="J10:L10"/>
    <mergeCell ref="A7:C7"/>
    <mergeCell ref="D7:F7"/>
    <mergeCell ref="G7:I7"/>
    <mergeCell ref="J7:L7"/>
    <mergeCell ref="I40:M40"/>
    <mergeCell ref="A41:C41"/>
    <mergeCell ref="D41:H41"/>
    <mergeCell ref="I41:M41"/>
    <mergeCell ref="A38:C38"/>
    <mergeCell ref="D38:H38"/>
    <mergeCell ref="I38:M38"/>
    <mergeCell ref="A39:C39"/>
    <mergeCell ref="D39:H39"/>
    <mergeCell ref="I39:M39"/>
    <mergeCell ref="A36:C36"/>
    <mergeCell ref="D36:H36"/>
    <mergeCell ref="I36:M36"/>
    <mergeCell ref="A37:C37"/>
    <mergeCell ref="D37:H37"/>
    <mergeCell ref="I37:M37"/>
    <mergeCell ref="A34:C34"/>
    <mergeCell ref="D34:H34"/>
    <mergeCell ref="I34:M34"/>
    <mergeCell ref="A35:C35"/>
    <mergeCell ref="D35:H35"/>
    <mergeCell ref="I35:M35"/>
    <mergeCell ref="A32:C32"/>
    <mergeCell ref="D32:H32"/>
    <mergeCell ref="I32:M32"/>
    <mergeCell ref="A33:C33"/>
    <mergeCell ref="D33:H33"/>
    <mergeCell ref="I33:M33"/>
    <mergeCell ref="A27:C27"/>
    <mergeCell ref="D27:H27"/>
    <mergeCell ref="I27:M27"/>
    <mergeCell ref="A28:C28"/>
    <mergeCell ref="D28:M28"/>
    <mergeCell ref="A30:C31"/>
    <mergeCell ref="D30:M30"/>
    <mergeCell ref="D31:H31"/>
    <mergeCell ref="I31:M31"/>
    <mergeCell ref="A25:C25"/>
    <mergeCell ref="D25:H25"/>
    <mergeCell ref="I25:M25"/>
    <mergeCell ref="A26:C26"/>
    <mergeCell ref="D26:H26"/>
    <mergeCell ref="I26:M26"/>
    <mergeCell ref="A23:C23"/>
    <mergeCell ref="D23:H23"/>
    <mergeCell ref="I23:M23"/>
    <mergeCell ref="A24:C24"/>
    <mergeCell ref="D24:H24"/>
    <mergeCell ref="I24:M24"/>
    <mergeCell ref="A14:J14"/>
    <mergeCell ref="A15:C16"/>
    <mergeCell ref="D15:M15"/>
    <mergeCell ref="D16:H16"/>
    <mergeCell ref="I16:M16"/>
    <mergeCell ref="A21:C21"/>
    <mergeCell ref="D21:H21"/>
    <mergeCell ref="I21:M21"/>
    <mergeCell ref="A22:C22"/>
    <mergeCell ref="D22:H22"/>
    <mergeCell ref="I22:M22"/>
    <mergeCell ref="A19:C19"/>
    <mergeCell ref="D19:H19"/>
    <mergeCell ref="I19:M19"/>
    <mergeCell ref="A20:C20"/>
    <mergeCell ref="D20:H20"/>
    <mergeCell ref="I20:M20"/>
    <mergeCell ref="Q3:W3"/>
    <mergeCell ref="A4:G4"/>
    <mergeCell ref="Q4:W4"/>
    <mergeCell ref="AA32:AE32"/>
    <mergeCell ref="AA33:AE33"/>
    <mergeCell ref="AA34:AE34"/>
    <mergeCell ref="AA35:AE35"/>
    <mergeCell ref="AA36:AE36"/>
    <mergeCell ref="AA37:AE37"/>
    <mergeCell ref="A8:C8"/>
    <mergeCell ref="D8:F8"/>
    <mergeCell ref="G8:I8"/>
    <mergeCell ref="J8:L8"/>
    <mergeCell ref="A6:C6"/>
    <mergeCell ref="D6:F6"/>
    <mergeCell ref="G6:I6"/>
    <mergeCell ref="J6:L6"/>
    <mergeCell ref="A3:G3"/>
    <mergeCell ref="A17:C17"/>
    <mergeCell ref="D17:H17"/>
    <mergeCell ref="I17:M17"/>
    <mergeCell ref="A18:C18"/>
    <mergeCell ref="D18:H18"/>
    <mergeCell ref="I18:M18"/>
    <mergeCell ref="AA42:AE42"/>
    <mergeCell ref="AA38:AE38"/>
    <mergeCell ref="AA39:AE39"/>
    <mergeCell ref="AA40:AE40"/>
    <mergeCell ref="AA41:AE41"/>
    <mergeCell ref="AA17:AE17"/>
    <mergeCell ref="AA18:AE18"/>
    <mergeCell ref="AA19:AE19"/>
    <mergeCell ref="AA20:AE20"/>
    <mergeCell ref="AA21:AE21"/>
    <mergeCell ref="AA22:AE22"/>
    <mergeCell ref="AA23:AE23"/>
    <mergeCell ref="AA24:AE24"/>
    <mergeCell ref="AA25:AE25"/>
    <mergeCell ref="AA26:AE26"/>
    <mergeCell ref="AA27:AE27"/>
  </mergeCells>
  <conditionalFormatting sqref="D46">
    <cfRule type="expression" dxfId="263" priority="4">
      <formula>ABS($D$46)&gt;--MID($J$7,2,5)</formula>
    </cfRule>
  </conditionalFormatting>
  <conditionalFormatting sqref="D47">
    <cfRule type="expression" dxfId="262" priority="3">
      <formula>ABS($D$47)&gt;--MID($J$8,2,5)</formula>
    </cfRule>
  </conditionalFormatting>
  <conditionalFormatting sqref="I46">
    <cfRule type="cellIs" dxfId="261" priority="2" operator="greaterThan">
      <formula>$M$7</formula>
    </cfRule>
  </conditionalFormatting>
  <conditionalFormatting sqref="I47">
    <cfRule type="cellIs" dxfId="260" priority="1" operator="greaterThan">
      <formula>$M$8</formula>
    </cfRule>
  </conditionalFormatting>
  <pageMargins left="0.7" right="0.7" top="0.75" bottom="0.75" header="0.3" footer="0.3"/>
  <pageSetup paperSize="9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>
  <sheetPr codeName="Лист13">
    <tabColor rgb="FF00B0F0"/>
  </sheetPr>
  <dimension ref="A1:AE50"/>
  <sheetViews>
    <sheetView zoomScale="90" zoomScaleNormal="90" workbookViewId="0">
      <selection activeCell="D32" sqref="D32:H41"/>
    </sheetView>
  </sheetViews>
  <sheetFormatPr defaultRowHeight="15"/>
  <cols>
    <col min="1" max="1" width="6.7109375" customWidth="1"/>
    <col min="2" max="2" width="6.5703125" customWidth="1"/>
    <col min="3" max="3" width="5.5703125" customWidth="1"/>
    <col min="4" max="4" width="7" customWidth="1"/>
    <col min="5" max="7" width="3.7109375" customWidth="1"/>
    <col min="8" max="8" width="11.7109375" customWidth="1"/>
    <col min="9" max="9" width="2.7109375" customWidth="1"/>
    <col min="10" max="10" width="6.7109375" customWidth="1"/>
    <col min="11" max="12" width="3.7109375" customWidth="1"/>
    <col min="13" max="13" width="14.7109375" customWidth="1"/>
    <col min="14" max="14" width="5.7109375" customWidth="1"/>
    <col min="15" max="21" width="3.7109375" hidden="1" customWidth="1"/>
    <col min="22" max="22" width="2" hidden="1" customWidth="1"/>
    <col min="23" max="23" width="0" hidden="1" customWidth="1"/>
    <col min="27" max="27" width="9.28515625" hidden="1" customWidth="1"/>
    <col min="28" max="31" width="9.140625" hidden="1" customWidth="1"/>
  </cols>
  <sheetData>
    <row r="1" spans="1:24">
      <c r="A1" s="67" t="s">
        <v>32</v>
      </c>
      <c r="B1" s="67"/>
      <c r="C1" s="67"/>
      <c r="D1" s="67"/>
      <c r="E1" s="67"/>
      <c r="F1" s="67"/>
      <c r="G1" s="67"/>
      <c r="H1" s="67"/>
      <c r="I1" s="67"/>
      <c r="J1" s="67"/>
      <c r="K1" s="67"/>
      <c r="L1" s="67"/>
      <c r="M1" s="67"/>
      <c r="N1" s="38"/>
      <c r="O1" s="38"/>
      <c r="P1" s="38"/>
      <c r="Q1" s="38"/>
      <c r="R1" s="38"/>
      <c r="S1" s="38"/>
      <c r="T1" s="38"/>
      <c r="U1" s="38"/>
      <c r="V1" s="38"/>
      <c r="W1" s="28"/>
    </row>
    <row r="2" spans="1:24">
      <c r="A2" s="71" t="s">
        <v>33</v>
      </c>
      <c r="B2" s="71"/>
      <c r="C2" s="71"/>
      <c r="D2" s="71"/>
      <c r="E2" s="71"/>
      <c r="F2" s="71"/>
      <c r="G2" s="71"/>
      <c r="H2" s="71"/>
      <c r="I2" s="71"/>
      <c r="J2" s="71"/>
      <c r="K2" s="71"/>
      <c r="L2" s="71"/>
      <c r="M2" s="71"/>
      <c r="N2" s="7"/>
      <c r="O2" s="7"/>
      <c r="P2" s="7"/>
      <c r="Q2" s="7"/>
      <c r="R2" s="7"/>
      <c r="S2" s="7"/>
      <c r="T2" s="7"/>
      <c r="U2" s="7"/>
      <c r="V2" s="7"/>
      <c r="W2" s="7"/>
    </row>
    <row r="3" spans="1:24" ht="15.75">
      <c r="A3" s="68" t="s">
        <v>21</v>
      </c>
      <c r="B3" s="68"/>
      <c r="C3" s="68"/>
      <c r="D3" s="68"/>
      <c r="E3" s="68"/>
      <c r="F3" s="68"/>
      <c r="G3" s="68"/>
      <c r="H3" s="56"/>
      <c r="I3" s="72">
        <v>258150851</v>
      </c>
      <c r="J3" s="72"/>
      <c r="K3" s="72"/>
      <c r="L3" s="72"/>
      <c r="M3" s="72"/>
      <c r="N3" s="16"/>
      <c r="O3" s="23"/>
      <c r="P3" s="25"/>
      <c r="Q3" s="69"/>
      <c r="R3" s="69"/>
      <c r="S3" s="69"/>
      <c r="T3" s="69"/>
      <c r="U3" s="69"/>
      <c r="V3" s="69"/>
      <c r="W3" s="69"/>
    </row>
    <row r="4" spans="1:24">
      <c r="A4" s="70" t="s">
        <v>0</v>
      </c>
      <c r="B4" s="70"/>
      <c r="C4" s="70"/>
      <c r="D4" s="70"/>
      <c r="E4" s="70"/>
      <c r="F4" s="70"/>
      <c r="G4" s="70"/>
      <c r="H4" s="56"/>
      <c r="I4" s="70" t="s">
        <v>1</v>
      </c>
      <c r="J4" s="70"/>
      <c r="K4" s="70"/>
      <c r="L4" s="70"/>
      <c r="M4" s="70"/>
      <c r="N4" s="46"/>
      <c r="O4" s="42"/>
      <c r="P4" s="25"/>
      <c r="Q4" s="69"/>
      <c r="R4" s="69"/>
      <c r="S4" s="69"/>
      <c r="T4" s="69"/>
      <c r="U4" s="69"/>
      <c r="V4" s="69"/>
      <c r="W4" s="69"/>
    </row>
    <row r="5" spans="1:24">
      <c r="A5" s="73" t="s">
        <v>2</v>
      </c>
      <c r="B5" s="73"/>
      <c r="C5" s="73"/>
      <c r="D5" s="73"/>
      <c r="E5" s="73"/>
      <c r="F5" s="73"/>
      <c r="G5" s="73"/>
      <c r="H5" s="73"/>
      <c r="I5" s="73"/>
      <c r="J5" s="73"/>
      <c r="K5" s="73"/>
      <c r="L5" s="73"/>
      <c r="M5" s="73"/>
      <c r="N5" s="14"/>
      <c r="O5" s="14"/>
      <c r="P5" s="14"/>
      <c r="Q5" s="14"/>
      <c r="R5" s="14"/>
      <c r="S5" s="14"/>
      <c r="T5" s="14"/>
      <c r="U5" s="14"/>
      <c r="V5" s="14"/>
      <c r="W5" s="14"/>
    </row>
    <row r="6" spans="1:24" ht="15" customHeight="1">
      <c r="A6" s="77" t="s">
        <v>3</v>
      </c>
      <c r="B6" s="77"/>
      <c r="C6" s="77"/>
      <c r="D6" s="77" t="s">
        <v>4</v>
      </c>
      <c r="E6" s="77"/>
      <c r="F6" s="77"/>
      <c r="G6" s="77" t="s">
        <v>5</v>
      </c>
      <c r="H6" s="77"/>
      <c r="I6" s="77"/>
      <c r="J6" s="77" t="s">
        <v>55</v>
      </c>
      <c r="K6" s="77"/>
      <c r="L6" s="78"/>
      <c r="M6" s="58" t="s">
        <v>56</v>
      </c>
      <c r="N6" s="35"/>
      <c r="O6" s="31"/>
      <c r="P6" s="32"/>
      <c r="Q6" s="28"/>
      <c r="R6" s="28"/>
      <c r="S6" s="28"/>
      <c r="T6" s="28"/>
      <c r="U6" s="28"/>
      <c r="V6" s="28"/>
      <c r="W6" s="28"/>
    </row>
    <row r="7" spans="1:24">
      <c r="A7" s="74">
        <v>1</v>
      </c>
      <c r="B7" s="74"/>
      <c r="C7" s="74"/>
      <c r="D7" s="75" t="str">
        <f>G7 &amp; " - " &amp; G8</f>
        <v>20 - 200</v>
      </c>
      <c r="E7" s="75"/>
      <c r="F7" s="75"/>
      <c r="G7" s="74">
        <v>20</v>
      </c>
      <c r="H7" s="74"/>
      <c r="I7" s="74"/>
      <c r="J7" s="74" t="s">
        <v>6</v>
      </c>
      <c r="K7" s="74"/>
      <c r="L7" s="76"/>
      <c r="M7" s="59">
        <v>3</v>
      </c>
      <c r="N7" s="36"/>
      <c r="O7" s="33"/>
      <c r="P7" s="34"/>
      <c r="Q7" s="28"/>
      <c r="R7" s="28"/>
      <c r="S7" s="28"/>
      <c r="T7" s="28"/>
      <c r="U7" s="28"/>
      <c r="V7" s="28"/>
      <c r="W7" s="28"/>
    </row>
    <row r="8" spans="1:24">
      <c r="A8" s="74"/>
      <c r="B8" s="74"/>
      <c r="C8" s="74"/>
      <c r="D8" s="74"/>
      <c r="E8" s="74"/>
      <c r="F8" s="74"/>
      <c r="G8" s="74">
        <v>200</v>
      </c>
      <c r="H8" s="74"/>
      <c r="I8" s="74"/>
      <c r="J8" s="74" t="s">
        <v>39</v>
      </c>
      <c r="K8" s="74"/>
      <c r="L8" s="76"/>
      <c r="M8" s="59">
        <v>2</v>
      </c>
      <c r="N8" s="36"/>
      <c r="O8" s="33"/>
      <c r="P8" s="34"/>
      <c r="Q8" s="28"/>
      <c r="R8" s="28"/>
      <c r="S8" s="28"/>
      <c r="T8" s="28"/>
      <c r="U8" s="28"/>
      <c r="V8" s="28"/>
      <c r="W8" s="28"/>
    </row>
    <row r="9" spans="1:24">
      <c r="A9" s="74"/>
      <c r="B9" s="74"/>
      <c r="C9" s="74"/>
      <c r="D9" s="74"/>
      <c r="E9" s="74"/>
      <c r="F9" s="74"/>
      <c r="G9" s="74"/>
      <c r="H9" s="74"/>
      <c r="I9" s="74"/>
      <c r="J9" s="80">
        <f>--MID(J7,2,3)</f>
        <v>2</v>
      </c>
      <c r="K9" s="80"/>
      <c r="L9" s="81"/>
      <c r="M9" s="57"/>
      <c r="N9" s="16"/>
      <c r="O9" s="27"/>
      <c r="P9" s="30"/>
      <c r="Q9" s="28"/>
      <c r="R9" s="28"/>
      <c r="S9" s="28"/>
      <c r="T9" s="28"/>
      <c r="U9" s="28"/>
      <c r="V9" s="28"/>
      <c r="W9" s="28"/>
    </row>
    <row r="10" spans="1:24">
      <c r="A10" s="74"/>
      <c r="B10" s="74"/>
      <c r="C10" s="74"/>
      <c r="D10" s="74"/>
      <c r="E10" s="74"/>
      <c r="F10" s="74"/>
      <c r="G10" s="74"/>
      <c r="H10" s="74"/>
      <c r="I10" s="74"/>
      <c r="J10" s="82">
        <f>--MID(J8,2,3)</f>
        <v>1.5</v>
      </c>
      <c r="K10" s="82"/>
      <c r="L10" s="83"/>
      <c r="M10" s="57"/>
      <c r="N10" s="16"/>
      <c r="O10" s="52"/>
      <c r="P10" s="54"/>
      <c r="Q10" s="28"/>
      <c r="R10" s="28"/>
      <c r="S10" s="28"/>
      <c r="T10" s="28"/>
      <c r="U10" s="28"/>
      <c r="V10" s="28"/>
      <c r="W10" s="28"/>
    </row>
    <row r="11" spans="1:24">
      <c r="A11" s="79" t="s">
        <v>7</v>
      </c>
      <c r="B11" s="79"/>
      <c r="C11" s="79"/>
      <c r="D11" s="79"/>
      <c r="E11" s="79"/>
      <c r="F11" s="79"/>
      <c r="G11" s="79"/>
      <c r="H11" s="79"/>
      <c r="I11" s="79"/>
      <c r="J11" s="79"/>
      <c r="K11" s="84" t="str">
        <f>'Исход. данные'!$B$1</f>
        <v>18.10.2024г.</v>
      </c>
      <c r="L11" s="84"/>
      <c r="M11" s="84"/>
      <c r="N11" s="15"/>
      <c r="O11" s="15"/>
      <c r="P11" s="15"/>
      <c r="Q11" s="15"/>
      <c r="R11" s="15"/>
      <c r="S11" s="15"/>
      <c r="T11" s="15"/>
      <c r="U11" s="15"/>
      <c r="V11" s="15"/>
      <c r="W11" s="15"/>
      <c r="X11" s="8"/>
    </row>
    <row r="12" spans="1:24">
      <c r="A12" s="79" t="s">
        <v>8</v>
      </c>
      <c r="B12" s="79"/>
      <c r="C12" s="79"/>
      <c r="D12" s="79"/>
      <c r="E12" s="79"/>
      <c r="F12" s="79"/>
      <c r="G12" s="79"/>
      <c r="H12" s="79"/>
      <c r="I12" s="79"/>
      <c r="J12" s="79"/>
      <c r="K12" s="85" t="str">
        <f>'Исход. данные'!$B$2</f>
        <v>ВР-300S № 181024</v>
      </c>
      <c r="L12" s="85"/>
      <c r="M12" s="85"/>
      <c r="N12" s="16"/>
      <c r="O12" s="16"/>
      <c r="P12" s="16"/>
      <c r="Q12" s="16"/>
      <c r="R12" s="16"/>
      <c r="S12" s="16"/>
      <c r="T12" s="16"/>
      <c r="U12" s="16"/>
      <c r="V12" s="16"/>
      <c r="W12" s="16"/>
      <c r="X12" s="8"/>
    </row>
    <row r="13" spans="1:24">
      <c r="A13" s="79" t="s">
        <v>9</v>
      </c>
      <c r="B13" s="79"/>
      <c r="C13" s="79"/>
      <c r="D13" s="79"/>
      <c r="E13" s="79"/>
      <c r="F13" s="79"/>
      <c r="G13" s="79"/>
      <c r="H13" s="79"/>
      <c r="I13" s="79"/>
      <c r="J13" s="79"/>
      <c r="K13" s="85">
        <f>'Исход. данные'!$B$3</f>
        <v>21.2</v>
      </c>
      <c r="L13" s="85"/>
      <c r="M13" s="85"/>
      <c r="N13" s="16"/>
      <c r="O13" s="16"/>
      <c r="P13" s="16"/>
      <c r="Q13" s="16"/>
      <c r="R13" s="16"/>
      <c r="S13" s="16"/>
      <c r="T13" s="16"/>
      <c r="U13" s="16"/>
      <c r="V13" s="16"/>
      <c r="W13" s="16"/>
      <c r="X13" s="8"/>
    </row>
    <row r="14" spans="1:24">
      <c r="A14" s="79" t="s">
        <v>10</v>
      </c>
      <c r="B14" s="79"/>
      <c r="C14" s="79"/>
      <c r="D14" s="79"/>
      <c r="E14" s="79"/>
      <c r="F14" s="79"/>
      <c r="G14" s="79"/>
      <c r="H14" s="79"/>
      <c r="I14" s="79"/>
      <c r="J14" s="79"/>
      <c r="K14" s="85">
        <f>'Исход. данные'!$B$4</f>
        <v>60.7</v>
      </c>
      <c r="L14" s="85"/>
      <c r="M14" s="85"/>
      <c r="N14" s="16"/>
      <c r="O14" s="16"/>
      <c r="P14" s="16"/>
      <c r="Q14" s="16"/>
      <c r="R14" s="16"/>
      <c r="S14" s="16"/>
      <c r="T14" s="16"/>
      <c r="U14" s="16"/>
      <c r="V14" s="16"/>
      <c r="W14" s="16"/>
      <c r="X14" s="8"/>
    </row>
    <row r="15" spans="1:24" ht="15" customHeight="1">
      <c r="A15" s="97" t="s">
        <v>11</v>
      </c>
      <c r="B15" s="98"/>
      <c r="C15" s="99"/>
      <c r="D15" s="76" t="str">
        <f>"Объем дозирования " &amp; G7 &amp; " мкл"</f>
        <v>Объем дозирования 20 мкл</v>
      </c>
      <c r="E15" s="85"/>
      <c r="F15" s="85"/>
      <c r="G15" s="85"/>
      <c r="H15" s="85"/>
      <c r="I15" s="85"/>
      <c r="J15" s="85"/>
      <c r="K15" s="85"/>
      <c r="L15" s="85"/>
      <c r="M15" s="86"/>
      <c r="N15" s="47"/>
      <c r="O15" s="28"/>
      <c r="P15" s="28"/>
      <c r="Q15" s="28"/>
      <c r="R15" s="28"/>
      <c r="S15" s="28"/>
      <c r="T15" s="28"/>
      <c r="U15" s="28"/>
      <c r="V15" s="28"/>
      <c r="W15" s="28"/>
    </row>
    <row r="16" spans="1:24">
      <c r="A16" s="100"/>
      <c r="B16" s="101"/>
      <c r="C16" s="102"/>
      <c r="D16" s="76" t="s">
        <v>42</v>
      </c>
      <c r="E16" s="85"/>
      <c r="F16" s="85"/>
      <c r="G16" s="85"/>
      <c r="H16" s="86"/>
      <c r="I16" s="76" t="s">
        <v>13</v>
      </c>
      <c r="J16" s="85"/>
      <c r="K16" s="85"/>
      <c r="L16" s="85"/>
      <c r="M16" s="86"/>
      <c r="N16" s="28"/>
      <c r="O16" s="28"/>
      <c r="P16" s="28"/>
      <c r="Q16" s="28"/>
      <c r="R16" s="28"/>
      <c r="S16" s="28"/>
      <c r="T16" s="28"/>
      <c r="U16" s="28"/>
      <c r="V16" s="28"/>
      <c r="W16" s="28"/>
    </row>
    <row r="17" spans="1:31">
      <c r="A17" s="76">
        <v>1</v>
      </c>
      <c r="B17" s="85"/>
      <c r="C17" s="86"/>
      <c r="D17" s="129">
        <v>1.9800000000000002E-2</v>
      </c>
      <c r="E17" s="130"/>
      <c r="F17" s="130"/>
      <c r="G17" s="130"/>
      <c r="H17" s="131"/>
      <c r="I17" s="90">
        <f>D17*1000*'Исход. данные'!$B$6</f>
        <v>19.861380000000004</v>
      </c>
      <c r="J17" s="91"/>
      <c r="K17" s="91"/>
      <c r="L17" s="91"/>
      <c r="M17" s="92"/>
      <c r="N17" s="28"/>
      <c r="O17" s="28"/>
      <c r="P17" s="28"/>
      <c r="Q17" s="28"/>
      <c r="R17" s="28"/>
      <c r="S17" s="28"/>
      <c r="T17" s="28"/>
      <c r="U17" s="28"/>
      <c r="V17" s="28"/>
      <c r="W17" s="28"/>
      <c r="AA17" s="65">
        <f ca="1">ROUND(NORMINV(RAND(), $AA$27, $AA$27*$M$7/100*0.8)/(1000*'Исход. данные'!$B$6), 4)</f>
        <v>2.0299999999999999E-2</v>
      </c>
      <c r="AB17" s="65"/>
      <c r="AC17" s="65"/>
      <c r="AD17" s="65"/>
      <c r="AE17" s="65"/>
    </row>
    <row r="18" spans="1:31">
      <c r="A18" s="76">
        <v>2</v>
      </c>
      <c r="B18" s="85"/>
      <c r="C18" s="86"/>
      <c r="D18" s="129">
        <v>2.0299999999999999E-2</v>
      </c>
      <c r="E18" s="130"/>
      <c r="F18" s="130"/>
      <c r="G18" s="130"/>
      <c r="H18" s="131"/>
      <c r="I18" s="90">
        <f>D18*1000*'Исход. данные'!$B$6</f>
        <v>20.362929999999999</v>
      </c>
      <c r="J18" s="95"/>
      <c r="K18" s="95"/>
      <c r="L18" s="95"/>
      <c r="M18" s="96"/>
      <c r="N18" s="28"/>
      <c r="O18" s="28"/>
      <c r="P18" s="28"/>
      <c r="Q18" s="28"/>
      <c r="R18" s="28"/>
      <c r="S18" s="28"/>
      <c r="T18" s="28"/>
      <c r="U18" s="28"/>
      <c r="V18" s="28"/>
      <c r="W18" s="28"/>
      <c r="AA18" s="65">
        <f ca="1">ROUND(NORMINV(RAND(), $AA$27, $AA$27*$M$7/100*0.8)/(1000*'Исход. данные'!$B$6), 4)</f>
        <v>0.02</v>
      </c>
      <c r="AB18" s="65"/>
      <c r="AC18" s="65"/>
      <c r="AD18" s="65"/>
      <c r="AE18" s="65"/>
    </row>
    <row r="19" spans="1:31">
      <c r="A19" s="76">
        <v>3</v>
      </c>
      <c r="B19" s="85"/>
      <c r="C19" s="86"/>
      <c r="D19" s="87">
        <v>1.9400000000000001E-2</v>
      </c>
      <c r="E19" s="88"/>
      <c r="F19" s="88"/>
      <c r="G19" s="88"/>
      <c r="H19" s="89"/>
      <c r="I19" s="90">
        <f>D19*1000*'Исход. данные'!$B$6</f>
        <v>19.460140000000003</v>
      </c>
      <c r="J19" s="95"/>
      <c r="K19" s="95"/>
      <c r="L19" s="95"/>
      <c r="M19" s="96"/>
      <c r="N19" s="28"/>
      <c r="O19" s="28"/>
      <c r="P19" s="28"/>
      <c r="Q19" s="28"/>
      <c r="R19" s="28"/>
      <c r="S19" s="28"/>
      <c r="T19" s="28"/>
      <c r="U19" s="28"/>
      <c r="V19" s="28"/>
      <c r="W19" s="28"/>
      <c r="AA19" s="65">
        <f ca="1">ROUND(NORMINV(RAND(), $AA$27, $AA$27*$M$7/100*0.8)/(1000*'Исход. данные'!$B$6), 4)</f>
        <v>1.8800000000000001E-2</v>
      </c>
      <c r="AB19" s="65"/>
      <c r="AC19" s="65"/>
      <c r="AD19" s="65"/>
      <c r="AE19" s="65"/>
    </row>
    <row r="20" spans="1:31">
      <c r="A20" s="76">
        <v>4</v>
      </c>
      <c r="B20" s="85"/>
      <c r="C20" s="86"/>
      <c r="D20" s="129">
        <v>1.95E-2</v>
      </c>
      <c r="E20" s="130"/>
      <c r="F20" s="130"/>
      <c r="G20" s="130"/>
      <c r="H20" s="131"/>
      <c r="I20" s="90">
        <f>D20*1000*'Исход. данные'!$B$6</f>
        <v>19.560450000000003</v>
      </c>
      <c r="J20" s="95"/>
      <c r="K20" s="95"/>
      <c r="L20" s="95"/>
      <c r="M20" s="96"/>
      <c r="N20" s="28"/>
      <c r="O20" s="28"/>
      <c r="P20" s="28"/>
      <c r="Q20" s="28"/>
      <c r="R20" s="28"/>
      <c r="S20" s="28"/>
      <c r="T20" s="28"/>
      <c r="U20" s="28"/>
      <c r="V20" s="28"/>
      <c r="W20" s="28"/>
      <c r="AA20" s="65">
        <f ca="1">ROUND(NORMINV(RAND(), $AA$27, $AA$27*$M$7/100*0.8)/(1000*'Исход. данные'!$B$6), 4)</f>
        <v>1.9400000000000001E-2</v>
      </c>
      <c r="AB20" s="65"/>
      <c r="AC20" s="65"/>
      <c r="AD20" s="65"/>
      <c r="AE20" s="65"/>
    </row>
    <row r="21" spans="1:31">
      <c r="A21" s="76">
        <v>5</v>
      </c>
      <c r="B21" s="85"/>
      <c r="C21" s="86"/>
      <c r="D21" s="129">
        <v>2.0799999999999999E-2</v>
      </c>
      <c r="E21" s="130"/>
      <c r="F21" s="130"/>
      <c r="G21" s="130"/>
      <c r="H21" s="131"/>
      <c r="I21" s="90">
        <f>D21*1000*'Исход. данные'!$B$6</f>
        <v>20.864480000000004</v>
      </c>
      <c r="J21" s="95"/>
      <c r="K21" s="95"/>
      <c r="L21" s="95"/>
      <c r="M21" s="96"/>
      <c r="N21" s="28"/>
      <c r="O21" s="28"/>
      <c r="P21" s="28"/>
      <c r="Q21" s="28"/>
      <c r="R21" s="28"/>
      <c r="S21" s="28"/>
      <c r="T21" s="28"/>
      <c r="U21" s="28"/>
      <c r="V21" s="28"/>
      <c r="W21" s="28"/>
      <c r="AA21" s="65">
        <f ca="1">ROUND(NORMINV(RAND(), $AA$27, $AA$27*$M$7/100*0.8)/(1000*'Исход. данные'!$B$6), 4)</f>
        <v>1.8800000000000001E-2</v>
      </c>
      <c r="AB21" s="65"/>
      <c r="AC21" s="65"/>
      <c r="AD21" s="65"/>
      <c r="AE21" s="65"/>
    </row>
    <row r="22" spans="1:31">
      <c r="A22" s="76">
        <v>6</v>
      </c>
      <c r="B22" s="85"/>
      <c r="C22" s="86"/>
      <c r="D22" s="129">
        <v>2.0299999999999999E-2</v>
      </c>
      <c r="E22" s="130"/>
      <c r="F22" s="130"/>
      <c r="G22" s="130"/>
      <c r="H22" s="131"/>
      <c r="I22" s="90">
        <f>D22*1000*'Исход. данные'!$B$6</f>
        <v>20.362929999999999</v>
      </c>
      <c r="J22" s="95"/>
      <c r="K22" s="95"/>
      <c r="L22" s="95"/>
      <c r="M22" s="96"/>
      <c r="N22" s="28"/>
      <c r="O22" s="28"/>
      <c r="P22" s="28"/>
      <c r="Q22" s="28"/>
      <c r="R22" s="28"/>
      <c r="S22" s="28"/>
      <c r="T22" s="28"/>
      <c r="U22" s="28"/>
      <c r="V22" s="28"/>
      <c r="W22" s="28"/>
      <c r="AA22" s="65">
        <f ca="1">ROUND(NORMINV(RAND(), $AA$27, $AA$27*$M$7/100*0.8)/(1000*'Исход. данные'!$B$6), 4)</f>
        <v>2.0299999999999999E-2</v>
      </c>
      <c r="AB22" s="65"/>
      <c r="AC22" s="65"/>
      <c r="AD22" s="65"/>
      <c r="AE22" s="65"/>
    </row>
    <row r="23" spans="1:31">
      <c r="A23" s="76">
        <v>7</v>
      </c>
      <c r="B23" s="85"/>
      <c r="C23" s="86"/>
      <c r="D23" s="129">
        <v>2.0199999999999999E-2</v>
      </c>
      <c r="E23" s="130"/>
      <c r="F23" s="130"/>
      <c r="G23" s="130"/>
      <c r="H23" s="131"/>
      <c r="I23" s="90">
        <f>D23*1000*'Исход. данные'!$B$6</f>
        <v>20.262620000000002</v>
      </c>
      <c r="J23" s="95"/>
      <c r="K23" s="95"/>
      <c r="L23" s="95"/>
      <c r="M23" s="96"/>
      <c r="N23" s="28"/>
      <c r="O23" s="28"/>
      <c r="P23" s="28"/>
      <c r="Q23" s="28"/>
      <c r="R23" s="28"/>
      <c r="S23" s="28"/>
      <c r="T23" s="28"/>
      <c r="U23" s="28"/>
      <c r="V23" s="28"/>
      <c r="W23" s="28"/>
      <c r="AA23" s="65">
        <f ca="1">ROUND(NORMINV(RAND(), $AA$27, $AA$27*$M$7/100*0.8)/(1000*'Исход. данные'!$B$6), 4)</f>
        <v>1.9699999999999999E-2</v>
      </c>
      <c r="AB23" s="65"/>
      <c r="AC23" s="65"/>
      <c r="AD23" s="65"/>
      <c r="AE23" s="65"/>
    </row>
    <row r="24" spans="1:31">
      <c r="A24" s="76">
        <v>8</v>
      </c>
      <c r="B24" s="85"/>
      <c r="C24" s="86"/>
      <c r="D24" s="129">
        <v>1.9900000000000001E-2</v>
      </c>
      <c r="E24" s="130"/>
      <c r="F24" s="130"/>
      <c r="G24" s="130"/>
      <c r="H24" s="131"/>
      <c r="I24" s="90">
        <f>D24*1000*'Исход. данные'!$B$6</f>
        <v>19.961690000000004</v>
      </c>
      <c r="J24" s="95"/>
      <c r="K24" s="95"/>
      <c r="L24" s="95"/>
      <c r="M24" s="96"/>
      <c r="N24" s="28"/>
      <c r="O24" s="28"/>
      <c r="P24" s="28"/>
      <c r="Q24" s="28"/>
      <c r="R24" s="28"/>
      <c r="S24" s="28"/>
      <c r="T24" s="28"/>
      <c r="U24" s="28"/>
      <c r="V24" s="28"/>
      <c r="W24" s="28"/>
      <c r="AA24" s="65">
        <f ca="1">ROUND(NORMINV(RAND(), $AA$27, $AA$27*$M$7/100*0.8)/(1000*'Исход. данные'!$B$6), 4)</f>
        <v>1.9E-2</v>
      </c>
      <c r="AB24" s="65"/>
      <c r="AC24" s="65"/>
      <c r="AD24" s="65"/>
      <c r="AE24" s="65"/>
    </row>
    <row r="25" spans="1:31">
      <c r="A25" s="76">
        <v>9</v>
      </c>
      <c r="B25" s="85"/>
      <c r="C25" s="86"/>
      <c r="D25" s="129">
        <v>2.01E-2</v>
      </c>
      <c r="E25" s="130"/>
      <c r="F25" s="130"/>
      <c r="G25" s="130"/>
      <c r="H25" s="131"/>
      <c r="I25" s="90">
        <f>D25*1000*'Исход. данные'!$B$6</f>
        <v>20.162310000000005</v>
      </c>
      <c r="J25" s="95"/>
      <c r="K25" s="95"/>
      <c r="L25" s="95"/>
      <c r="M25" s="96"/>
      <c r="N25" s="28"/>
      <c r="O25" s="28"/>
      <c r="P25" s="28"/>
      <c r="Q25" s="28"/>
      <c r="R25" s="28"/>
      <c r="S25" s="28"/>
      <c r="T25" s="28"/>
      <c r="U25" s="28"/>
      <c r="V25" s="29"/>
      <c r="W25" s="28"/>
      <c r="AA25" s="65">
        <f ca="1">ROUND(NORMINV(RAND(), $AA$27, $AA$27*$M$7/100*0.8)/(1000*'Исход. данные'!$B$6), 4)</f>
        <v>1.9300000000000001E-2</v>
      </c>
      <c r="AB25" s="65"/>
      <c r="AC25" s="65"/>
      <c r="AD25" s="65"/>
      <c r="AE25" s="65"/>
    </row>
    <row r="26" spans="1:31">
      <c r="A26" s="76">
        <v>10</v>
      </c>
      <c r="B26" s="85"/>
      <c r="C26" s="86"/>
      <c r="D26" s="129">
        <v>2.0400000000000001E-2</v>
      </c>
      <c r="E26" s="130"/>
      <c r="F26" s="130"/>
      <c r="G26" s="130"/>
      <c r="H26" s="131"/>
      <c r="I26" s="90">
        <f>D26*1000*'Исход. данные'!$B$6</f>
        <v>20.463240000000003</v>
      </c>
      <c r="J26" s="95"/>
      <c r="K26" s="95"/>
      <c r="L26" s="95"/>
      <c r="M26" s="96"/>
      <c r="N26" s="28"/>
      <c r="O26" s="28"/>
      <c r="P26" s="28"/>
      <c r="Q26" s="28"/>
      <c r="R26" s="28"/>
      <c r="S26" s="28"/>
      <c r="T26" s="28"/>
      <c r="U26" s="28"/>
      <c r="V26" s="28"/>
      <c r="W26" s="28"/>
      <c r="AA26" s="65">
        <f ca="1">ROUND(NORMINV(RAND(), $AA$27, $AA$27*$M$7/100*0.8)/(1000*'Исход. данные'!$B$6), 4)</f>
        <v>1.9699999999999999E-2</v>
      </c>
      <c r="AB26" s="65"/>
      <c r="AC26" s="65"/>
      <c r="AD26" s="65"/>
      <c r="AE26" s="65"/>
    </row>
    <row r="27" spans="1:31">
      <c r="A27" s="76" t="s">
        <v>14</v>
      </c>
      <c r="B27" s="85"/>
      <c r="C27" s="86"/>
      <c r="D27" s="87">
        <f>AVERAGE(D17:H26)</f>
        <v>2.0070000000000001E-2</v>
      </c>
      <c r="E27" s="126"/>
      <c r="F27" s="126"/>
      <c r="G27" s="126"/>
      <c r="H27" s="127"/>
      <c r="I27" s="90">
        <f>AVERAGE(I17:M26)</f>
        <v>20.132217000000001</v>
      </c>
      <c r="J27" s="95"/>
      <c r="K27" s="95"/>
      <c r="L27" s="95"/>
      <c r="M27" s="96"/>
      <c r="N27" s="47"/>
      <c r="O27" s="28"/>
      <c r="P27" s="28"/>
      <c r="Q27" s="28"/>
      <c r="R27" s="28"/>
      <c r="S27" s="28"/>
      <c r="T27" s="28"/>
      <c r="U27" s="28"/>
      <c r="V27" s="28"/>
      <c r="W27" s="28"/>
      <c r="AA27" s="66">
        <f ca="1">G7+G7*J9/100*0.9*(RAND()-RAND())</f>
        <v>19.780990495672292</v>
      </c>
      <c r="AB27" s="66"/>
      <c r="AC27" s="66"/>
      <c r="AD27" s="66"/>
      <c r="AE27" s="66"/>
    </row>
    <row r="28" spans="1:31">
      <c r="A28" s="76" t="s">
        <v>15</v>
      </c>
      <c r="B28" s="85"/>
      <c r="C28" s="86"/>
      <c r="D28" s="106" t="str">
        <f>'Исход. данные'!$B$5</f>
        <v>Пупкин В.В.</v>
      </c>
      <c r="E28" s="107"/>
      <c r="F28" s="107"/>
      <c r="G28" s="107"/>
      <c r="H28" s="107"/>
      <c r="I28" s="107"/>
      <c r="J28" s="107"/>
      <c r="K28" s="107"/>
      <c r="L28" s="107"/>
      <c r="M28" s="108"/>
      <c r="N28" s="51"/>
      <c r="O28" s="51"/>
      <c r="P28" s="51"/>
      <c r="Q28" s="51"/>
      <c r="R28" s="51"/>
      <c r="S28" s="51"/>
      <c r="T28" s="51"/>
      <c r="U28" s="28"/>
      <c r="V28" s="28"/>
      <c r="W28" s="28"/>
    </row>
    <row r="29" spans="1:31">
      <c r="A29" s="56"/>
      <c r="B29" s="56"/>
      <c r="C29" s="56"/>
      <c r="D29" s="85"/>
      <c r="E29" s="85"/>
      <c r="F29" s="85"/>
      <c r="G29" s="85"/>
      <c r="H29" s="85"/>
      <c r="I29" s="85"/>
      <c r="J29" s="85"/>
      <c r="K29" s="85"/>
      <c r="L29" s="85"/>
      <c r="M29" s="85"/>
      <c r="N29" s="1"/>
      <c r="O29" s="1"/>
      <c r="P29" s="1"/>
      <c r="Q29" s="1"/>
      <c r="R29" s="1"/>
      <c r="S29" s="1"/>
      <c r="T29" s="1"/>
      <c r="U29" s="1"/>
      <c r="V29" s="1"/>
      <c r="W29" s="1"/>
    </row>
    <row r="30" spans="1:31" ht="15" customHeight="1">
      <c r="A30" s="97" t="s">
        <v>11</v>
      </c>
      <c r="B30" s="98"/>
      <c r="C30" s="99"/>
      <c r="D30" s="76" t="str">
        <f>"Объем дозирования " &amp; G8 &amp; " мкл"</f>
        <v>Объем дозирования 200 мкл</v>
      </c>
      <c r="E30" s="85"/>
      <c r="F30" s="85"/>
      <c r="G30" s="85"/>
      <c r="H30" s="85"/>
      <c r="I30" s="85"/>
      <c r="J30" s="85"/>
      <c r="K30" s="85"/>
      <c r="L30" s="85"/>
      <c r="M30" s="86"/>
      <c r="V30" s="3"/>
    </row>
    <row r="31" spans="1:31">
      <c r="A31" s="100"/>
      <c r="B31" s="101"/>
      <c r="C31" s="102"/>
      <c r="D31" s="76" t="s">
        <v>42</v>
      </c>
      <c r="E31" s="85"/>
      <c r="F31" s="85"/>
      <c r="G31" s="85"/>
      <c r="H31" s="86"/>
      <c r="I31" s="76" t="s">
        <v>13</v>
      </c>
      <c r="J31" s="85"/>
      <c r="K31" s="85"/>
      <c r="L31" s="85"/>
      <c r="M31" s="86"/>
      <c r="Q31" s="3"/>
      <c r="S31" s="2"/>
    </row>
    <row r="32" spans="1:31">
      <c r="A32" s="76">
        <v>1</v>
      </c>
      <c r="B32" s="85"/>
      <c r="C32" s="86"/>
      <c r="D32" s="87">
        <v>0.19470000000000001</v>
      </c>
      <c r="E32" s="88"/>
      <c r="F32" s="88"/>
      <c r="G32" s="88"/>
      <c r="H32" s="89"/>
      <c r="I32" s="90">
        <f>D32*1000*'Исход. данные'!$B$6</f>
        <v>195.30357000000004</v>
      </c>
      <c r="J32" s="95"/>
      <c r="K32" s="95"/>
      <c r="L32" s="95"/>
      <c r="M32" s="96"/>
      <c r="Q32" s="3"/>
      <c r="AA32" s="65">
        <f ca="1">ROUND(NORMINV(RAND(), $AA$42, $AA$42*$M$8/100*0.8)/(1000*'Исход. данные'!$B$6), 4)</f>
        <v>0.1968</v>
      </c>
      <c r="AB32" s="65"/>
      <c r="AC32" s="65"/>
      <c r="AD32" s="65"/>
      <c r="AE32" s="65"/>
    </row>
    <row r="33" spans="1:31">
      <c r="A33" s="76">
        <v>2</v>
      </c>
      <c r="B33" s="85"/>
      <c r="C33" s="86"/>
      <c r="D33" s="87">
        <v>0.2039</v>
      </c>
      <c r="E33" s="88"/>
      <c r="F33" s="88"/>
      <c r="G33" s="88"/>
      <c r="H33" s="89"/>
      <c r="I33" s="90">
        <f>D33*1000*'Исход. данные'!$B$6</f>
        <v>204.53209000000004</v>
      </c>
      <c r="J33" s="95"/>
      <c r="K33" s="95"/>
      <c r="L33" s="95"/>
      <c r="M33" s="96"/>
      <c r="Q33" s="3"/>
      <c r="S33" s="2"/>
      <c r="AA33" s="65">
        <f ca="1">ROUND(NORMINV(RAND(), $AA$42, $AA$42*$M$8/100*0.8)/(1000*'Исход. данные'!$B$6), 4)</f>
        <v>0.19320000000000001</v>
      </c>
      <c r="AB33" s="65"/>
      <c r="AC33" s="65"/>
      <c r="AD33" s="65"/>
      <c r="AE33" s="65"/>
    </row>
    <row r="34" spans="1:31">
      <c r="A34" s="76">
        <v>3</v>
      </c>
      <c r="B34" s="85"/>
      <c r="C34" s="86"/>
      <c r="D34" s="87">
        <v>0.2026</v>
      </c>
      <c r="E34" s="88"/>
      <c r="F34" s="88"/>
      <c r="G34" s="88"/>
      <c r="H34" s="89"/>
      <c r="I34" s="90">
        <f>D34*1000*'Исход. данные'!$B$6</f>
        <v>203.22806000000003</v>
      </c>
      <c r="J34" s="95"/>
      <c r="K34" s="95"/>
      <c r="L34" s="95"/>
      <c r="M34" s="96"/>
      <c r="Q34" s="3"/>
      <c r="AA34" s="65">
        <f ca="1">ROUND(NORMINV(RAND(), $AA$42, $AA$42*$M$8/100*0.8)/(1000*'Исход. данные'!$B$6), 4)</f>
        <v>0.2031</v>
      </c>
      <c r="AB34" s="65"/>
      <c r="AC34" s="65"/>
      <c r="AD34" s="65"/>
      <c r="AE34" s="65"/>
    </row>
    <row r="35" spans="1:31">
      <c r="A35" s="76">
        <v>4</v>
      </c>
      <c r="B35" s="85"/>
      <c r="C35" s="86"/>
      <c r="D35" s="87">
        <v>0.1978</v>
      </c>
      <c r="E35" s="88"/>
      <c r="F35" s="88"/>
      <c r="G35" s="88"/>
      <c r="H35" s="89"/>
      <c r="I35" s="90">
        <f>D35*1000*'Исход. данные'!$B$6</f>
        <v>198.41318000000004</v>
      </c>
      <c r="J35" s="95"/>
      <c r="K35" s="95"/>
      <c r="L35" s="95"/>
      <c r="M35" s="96"/>
      <c r="Q35" s="3"/>
      <c r="AA35" s="65">
        <f ca="1">ROUND(NORMINV(RAND(), $AA$42, $AA$42*$M$8/100*0.8)/(1000*'Исход. данные'!$B$6), 4)</f>
        <v>0.1956</v>
      </c>
      <c r="AB35" s="65"/>
      <c r="AC35" s="65"/>
      <c r="AD35" s="65"/>
      <c r="AE35" s="65"/>
    </row>
    <row r="36" spans="1:31">
      <c r="A36" s="76">
        <v>5</v>
      </c>
      <c r="B36" s="85"/>
      <c r="C36" s="86"/>
      <c r="D36" s="87">
        <v>0.20169999999999999</v>
      </c>
      <c r="E36" s="88"/>
      <c r="F36" s="88"/>
      <c r="G36" s="88"/>
      <c r="H36" s="89"/>
      <c r="I36" s="90">
        <f>D36*1000*'Исход. данные'!$B$6</f>
        <v>202.32527000000002</v>
      </c>
      <c r="J36" s="95"/>
      <c r="K36" s="95"/>
      <c r="L36" s="95"/>
      <c r="M36" s="96"/>
      <c r="Q36" s="3"/>
      <c r="AA36" s="65">
        <f ca="1">ROUND(NORMINV(RAND(), $AA$42, $AA$42*$M$8/100*0.8)/(1000*'Исход. данные'!$B$6), 4)</f>
        <v>0.2014</v>
      </c>
      <c r="AB36" s="65"/>
      <c r="AC36" s="65"/>
      <c r="AD36" s="65"/>
      <c r="AE36" s="65"/>
    </row>
    <row r="37" spans="1:31">
      <c r="A37" s="76">
        <v>6</v>
      </c>
      <c r="B37" s="85"/>
      <c r="C37" s="86"/>
      <c r="D37" s="87">
        <v>0.2009</v>
      </c>
      <c r="E37" s="88"/>
      <c r="F37" s="88"/>
      <c r="G37" s="88"/>
      <c r="H37" s="89"/>
      <c r="I37" s="90">
        <f>D37*1000*'Исход. данные'!$B$6</f>
        <v>201.52279000000001</v>
      </c>
      <c r="J37" s="95"/>
      <c r="K37" s="95"/>
      <c r="L37" s="95"/>
      <c r="M37" s="96"/>
      <c r="Q37" s="3"/>
      <c r="Y37" s="26"/>
      <c r="AA37" s="65">
        <f ca="1">ROUND(NORMINV(RAND(), $AA$42, $AA$42*$M$8/100*0.8)/(1000*'Исход. данные'!$B$6), 4)</f>
        <v>0.1958</v>
      </c>
      <c r="AB37" s="65"/>
      <c r="AC37" s="65"/>
      <c r="AD37" s="65"/>
      <c r="AE37" s="65"/>
    </row>
    <row r="38" spans="1:31">
      <c r="A38" s="76">
        <v>7</v>
      </c>
      <c r="B38" s="85"/>
      <c r="C38" s="86"/>
      <c r="D38" s="87">
        <v>0.19500000000000001</v>
      </c>
      <c r="E38" s="88"/>
      <c r="F38" s="88"/>
      <c r="G38" s="88"/>
      <c r="H38" s="89"/>
      <c r="I38" s="90">
        <f>D38*1000*'Исход. данные'!$B$6</f>
        <v>195.60450000000003</v>
      </c>
      <c r="J38" s="95"/>
      <c r="K38" s="95"/>
      <c r="L38" s="95"/>
      <c r="M38" s="96"/>
      <c r="Q38" s="3"/>
      <c r="AA38" s="65">
        <f ca="1">ROUND(NORMINV(RAND(), $AA$42, $AA$42*$M$8/100*0.8)/(1000*'Исход. данные'!$B$6), 4)</f>
        <v>0.1978</v>
      </c>
      <c r="AB38" s="65"/>
      <c r="AC38" s="65"/>
      <c r="AD38" s="65"/>
      <c r="AE38" s="65"/>
    </row>
    <row r="39" spans="1:31">
      <c r="A39" s="76">
        <v>8</v>
      </c>
      <c r="B39" s="85"/>
      <c r="C39" s="86"/>
      <c r="D39" s="87">
        <v>0.19719999999999999</v>
      </c>
      <c r="E39" s="88"/>
      <c r="F39" s="88"/>
      <c r="G39" s="88"/>
      <c r="H39" s="89"/>
      <c r="I39" s="90">
        <f>D39*1000*'Исход. данные'!$B$6</f>
        <v>197.81131999999999</v>
      </c>
      <c r="J39" s="95"/>
      <c r="K39" s="95"/>
      <c r="L39" s="95"/>
      <c r="M39" s="96"/>
      <c r="Q39" s="3"/>
      <c r="AA39" s="65">
        <f ca="1">ROUND(NORMINV(RAND(), $AA$42, $AA$42*$M$8/100*0.8)/(1000*'Исход. данные'!$B$6), 4)</f>
        <v>0.20069999999999999</v>
      </c>
      <c r="AB39" s="65"/>
      <c r="AC39" s="65"/>
      <c r="AD39" s="65"/>
      <c r="AE39" s="65"/>
    </row>
    <row r="40" spans="1:31">
      <c r="A40" s="76">
        <v>9</v>
      </c>
      <c r="B40" s="85"/>
      <c r="C40" s="86"/>
      <c r="D40" s="87">
        <v>0.2056</v>
      </c>
      <c r="E40" s="88"/>
      <c r="F40" s="88"/>
      <c r="G40" s="88"/>
      <c r="H40" s="89"/>
      <c r="I40" s="90">
        <f>D40*1000*'Исход. данные'!$B$6</f>
        <v>206.23736000000002</v>
      </c>
      <c r="J40" s="95"/>
      <c r="K40" s="95"/>
      <c r="L40" s="95"/>
      <c r="M40" s="96"/>
      <c r="Q40" s="3"/>
      <c r="AA40" s="65">
        <f ca="1">ROUND(NORMINV(RAND(), $AA$42, $AA$42*$M$8/100*0.8)/(1000*'Исход. данные'!$B$6), 4)</f>
        <v>0.19550000000000001</v>
      </c>
      <c r="AB40" s="65"/>
      <c r="AC40" s="65"/>
      <c r="AD40" s="65"/>
      <c r="AE40" s="65"/>
    </row>
    <row r="41" spans="1:31">
      <c r="A41" s="76">
        <v>10</v>
      </c>
      <c r="B41" s="85"/>
      <c r="C41" s="86"/>
      <c r="D41" s="87">
        <v>0.2039</v>
      </c>
      <c r="E41" s="88"/>
      <c r="F41" s="88"/>
      <c r="G41" s="88"/>
      <c r="H41" s="89"/>
      <c r="I41" s="90">
        <f>D41*1000*'Исход. данные'!$B$6</f>
        <v>204.53209000000004</v>
      </c>
      <c r="J41" s="95"/>
      <c r="K41" s="95"/>
      <c r="L41" s="95"/>
      <c r="M41" s="96"/>
      <c r="Q41" s="3"/>
      <c r="AA41" s="65">
        <f ca="1">ROUND(NORMINV(RAND(), $AA$42, $AA$42*$M$8/100*0.8)/(1000*'Исход. данные'!$B$6), 4)</f>
        <v>0.19900000000000001</v>
      </c>
      <c r="AB41" s="65"/>
      <c r="AC41" s="65"/>
      <c r="AD41" s="65"/>
      <c r="AE41" s="65"/>
    </row>
    <row r="42" spans="1:31">
      <c r="A42" s="76" t="s">
        <v>14</v>
      </c>
      <c r="B42" s="85"/>
      <c r="C42" s="86"/>
      <c r="D42" s="109">
        <f>AVERAGE(D32:H41)</f>
        <v>0.20033000000000004</v>
      </c>
      <c r="E42" s="110"/>
      <c r="F42" s="110"/>
      <c r="G42" s="110"/>
      <c r="H42" s="110"/>
      <c r="I42" s="111">
        <f>AVERAGE(I32:M41)</f>
        <v>200.95102300000002</v>
      </c>
      <c r="J42" s="111"/>
      <c r="K42" s="111"/>
      <c r="L42" s="111"/>
      <c r="M42" s="111"/>
      <c r="N42" s="8"/>
      <c r="O42" s="8"/>
      <c r="P42" s="8"/>
      <c r="Q42" s="8"/>
      <c r="R42" s="8"/>
      <c r="S42" s="8"/>
      <c r="T42" s="8"/>
      <c r="U42" s="8"/>
      <c r="V42" s="8"/>
      <c r="W42" s="8"/>
      <c r="X42" s="8"/>
      <c r="AA42" s="66">
        <f ca="1">G8+G8*J10/100*0.9*(RAND()-RAND())</f>
        <v>198.32751191852921</v>
      </c>
      <c r="AB42" s="66"/>
      <c r="AC42" s="66"/>
      <c r="AD42" s="66"/>
      <c r="AE42" s="66"/>
    </row>
    <row r="43" spans="1:31">
      <c r="A43" s="74" t="s">
        <v>15</v>
      </c>
      <c r="B43" s="74"/>
      <c r="C43" s="74"/>
      <c r="D43" s="112" t="str">
        <f>'Исход. данные'!$B$5</f>
        <v>Пупкин В.В.</v>
      </c>
      <c r="E43" s="112"/>
      <c r="F43" s="112"/>
      <c r="G43" s="112"/>
      <c r="H43" s="112"/>
      <c r="I43" s="112"/>
      <c r="J43" s="112"/>
      <c r="K43" s="112"/>
      <c r="L43" s="112"/>
      <c r="M43" s="112"/>
      <c r="N43" s="45"/>
      <c r="O43" s="45"/>
      <c r="P43" s="45"/>
      <c r="Q43" s="45"/>
      <c r="R43" s="45"/>
      <c r="S43" s="45"/>
      <c r="T43" s="8"/>
      <c r="U43" s="8"/>
      <c r="V43" s="8"/>
      <c r="W43" s="8"/>
      <c r="X43" s="8"/>
    </row>
    <row r="44" spans="1:31">
      <c r="A44" s="107" t="s">
        <v>16</v>
      </c>
      <c r="B44" s="107"/>
      <c r="C44" s="107"/>
      <c r="D44" s="107"/>
      <c r="E44" s="107"/>
      <c r="F44" s="107"/>
      <c r="G44" s="107"/>
      <c r="H44" s="107"/>
      <c r="I44" s="107"/>
      <c r="J44" s="107"/>
      <c r="K44" s="107"/>
      <c r="L44" s="107"/>
      <c r="M44" s="107"/>
      <c r="N44" s="16"/>
      <c r="O44" s="16"/>
      <c r="P44" s="16"/>
      <c r="Q44" s="16"/>
      <c r="R44" s="16"/>
      <c r="S44" s="16"/>
      <c r="T44" s="16"/>
      <c r="U44" s="16"/>
      <c r="V44" s="16"/>
      <c r="W44" s="16"/>
    </row>
    <row r="45" spans="1:31" ht="15" customHeight="1">
      <c r="A45" s="124" t="s">
        <v>5</v>
      </c>
      <c r="B45" s="125"/>
      <c r="C45" s="125"/>
      <c r="D45" s="115" t="s">
        <v>55</v>
      </c>
      <c r="E45" s="116"/>
      <c r="F45" s="116"/>
      <c r="G45" s="116"/>
      <c r="H45" s="117"/>
      <c r="I45" s="113" t="s">
        <v>57</v>
      </c>
      <c r="J45" s="113"/>
      <c r="K45" s="113"/>
      <c r="L45" s="113"/>
      <c r="M45" s="113"/>
      <c r="AA45">
        <f>IF(ABS(D46)&gt;J9, 0, IF(ABS(D47)&gt;J10, 0, IF(I46&gt;M7, 0, IF(I47&gt;M8, 0, 1))))</f>
        <v>1</v>
      </c>
    </row>
    <row r="46" spans="1:31">
      <c r="A46" s="76">
        <f>G7</f>
        <v>20</v>
      </c>
      <c r="B46" s="85"/>
      <c r="C46" s="86"/>
      <c r="D46" s="118">
        <f>ROUND(((I27-A46)/A46*100),2)</f>
        <v>0.66</v>
      </c>
      <c r="E46" s="119"/>
      <c r="F46" s="119"/>
      <c r="G46" s="119"/>
      <c r="H46" s="120"/>
      <c r="I46" s="114">
        <f>ROUND(STDEV(I17:I26)*100/I27,2)</f>
        <v>2.13</v>
      </c>
      <c r="J46" s="114"/>
      <c r="K46" s="114"/>
      <c r="L46" s="114"/>
      <c r="M46" s="114"/>
    </row>
    <row r="47" spans="1:31">
      <c r="A47" s="76">
        <f>G8</f>
        <v>200</v>
      </c>
      <c r="B47" s="85"/>
      <c r="C47" s="86"/>
      <c r="D47" s="118">
        <f>ROUND(((I42-A47)/A47*100),2)</f>
        <v>0.48</v>
      </c>
      <c r="E47" s="119"/>
      <c r="F47" s="119"/>
      <c r="G47" s="119"/>
      <c r="H47" s="120"/>
      <c r="I47" s="114">
        <f>ROUND(STDEV(I32:I41)*100/I42,2)</f>
        <v>1.95</v>
      </c>
      <c r="J47" s="114"/>
      <c r="K47" s="114"/>
      <c r="L47" s="114"/>
      <c r="M47" s="114"/>
      <c r="N47" s="8"/>
      <c r="Q47" s="8"/>
    </row>
    <row r="48" spans="1:31" ht="15.75">
      <c r="A48" s="121" t="s">
        <v>17</v>
      </c>
      <c r="B48" s="121"/>
      <c r="C48" s="121"/>
      <c r="D48" s="121"/>
      <c r="E48" s="121"/>
      <c r="F48" s="121"/>
      <c r="G48" s="122" t="s">
        <v>18</v>
      </c>
      <c r="H48" s="122"/>
      <c r="I48" s="122"/>
      <c r="J48" s="122"/>
      <c r="K48" s="122"/>
      <c r="L48" s="122"/>
      <c r="M48" s="122"/>
      <c r="N48" s="44"/>
      <c r="O48" s="44"/>
      <c r="P48" s="44"/>
      <c r="Q48" s="44"/>
      <c r="R48" s="44"/>
      <c r="S48" s="44"/>
      <c r="T48" s="44"/>
      <c r="U48" s="44"/>
      <c r="V48" s="44"/>
      <c r="W48" s="44"/>
      <c r="X48" s="8"/>
    </row>
    <row r="49" spans="1:24">
      <c r="A49" s="79" t="s">
        <v>15</v>
      </c>
      <c r="B49" s="79"/>
      <c r="C49" s="79"/>
      <c r="D49" s="79"/>
      <c r="E49" s="79"/>
      <c r="F49" s="79"/>
      <c r="G49" s="107" t="str">
        <f>'Исход. данные'!$B$5</f>
        <v>Пупкин В.В.</v>
      </c>
      <c r="H49" s="107"/>
      <c r="I49" s="107"/>
      <c r="J49" s="107"/>
      <c r="K49" s="107"/>
      <c r="L49" s="107"/>
      <c r="M49" s="107"/>
      <c r="N49" s="16"/>
      <c r="O49" s="16"/>
      <c r="P49" s="16"/>
      <c r="Q49" s="16"/>
      <c r="R49" s="16"/>
      <c r="S49" s="16"/>
      <c r="T49" s="16"/>
      <c r="U49" s="16"/>
      <c r="V49" s="16"/>
      <c r="W49" s="16"/>
      <c r="X49" s="8"/>
    </row>
    <row r="50" spans="1:24">
      <c r="A50" s="56"/>
      <c r="B50" s="56"/>
      <c r="C50" s="56"/>
      <c r="D50" s="56"/>
      <c r="E50" s="56"/>
      <c r="F50" s="56"/>
      <c r="G50" s="128" t="s">
        <v>58</v>
      </c>
      <c r="H50" s="128"/>
      <c r="I50" s="128"/>
      <c r="J50" s="128"/>
      <c r="K50" s="128"/>
      <c r="L50" s="128"/>
      <c r="M50" s="128"/>
      <c r="N50" s="48"/>
      <c r="O50" s="48"/>
      <c r="P50" s="48"/>
      <c r="Q50" s="24"/>
      <c r="R50" s="24"/>
      <c r="S50" s="24"/>
      <c r="T50" s="24"/>
      <c r="U50" s="24"/>
      <c r="V50" s="24"/>
      <c r="W50" s="24"/>
    </row>
  </sheetData>
  <mergeCells count="154">
    <mergeCell ref="G50:M50"/>
    <mergeCell ref="D29:H29"/>
    <mergeCell ref="I29:M29"/>
    <mergeCell ref="I45:M45"/>
    <mergeCell ref="I46:M46"/>
    <mergeCell ref="I47:M47"/>
    <mergeCell ref="D45:H45"/>
    <mergeCell ref="D46:H46"/>
    <mergeCell ref="D47:H47"/>
    <mergeCell ref="A44:M44"/>
    <mergeCell ref="A47:C47"/>
    <mergeCell ref="A48:F48"/>
    <mergeCell ref="A49:F49"/>
    <mergeCell ref="A45:C45"/>
    <mergeCell ref="A46:C46"/>
    <mergeCell ref="A42:C42"/>
    <mergeCell ref="D42:H42"/>
    <mergeCell ref="I42:M42"/>
    <mergeCell ref="A43:C43"/>
    <mergeCell ref="D43:M43"/>
    <mergeCell ref="G48:M48"/>
    <mergeCell ref="G49:M49"/>
    <mergeCell ref="A40:C40"/>
    <mergeCell ref="D40:H40"/>
    <mergeCell ref="A2:M2"/>
    <mergeCell ref="I3:M3"/>
    <mergeCell ref="I4:M4"/>
    <mergeCell ref="A5:M5"/>
    <mergeCell ref="K11:M11"/>
    <mergeCell ref="K12:M12"/>
    <mergeCell ref="K13:M13"/>
    <mergeCell ref="K14:M14"/>
    <mergeCell ref="A1:M1"/>
    <mergeCell ref="A11:J11"/>
    <mergeCell ref="A12:J12"/>
    <mergeCell ref="A13:J13"/>
    <mergeCell ref="A9:C9"/>
    <mergeCell ref="D9:F9"/>
    <mergeCell ref="G9:I9"/>
    <mergeCell ref="J9:L9"/>
    <mergeCell ref="A10:C10"/>
    <mergeCell ref="D10:F10"/>
    <mergeCell ref="G10:I10"/>
    <mergeCell ref="J10:L10"/>
    <mergeCell ref="A7:C7"/>
    <mergeCell ref="D7:F7"/>
    <mergeCell ref="G7:I7"/>
    <mergeCell ref="J7:L7"/>
    <mergeCell ref="I40:M40"/>
    <mergeCell ref="A41:C41"/>
    <mergeCell ref="D41:H41"/>
    <mergeCell ref="I41:M41"/>
    <mergeCell ref="A38:C38"/>
    <mergeCell ref="D38:H38"/>
    <mergeCell ref="I38:M38"/>
    <mergeCell ref="A39:C39"/>
    <mergeCell ref="D39:H39"/>
    <mergeCell ref="I39:M39"/>
    <mergeCell ref="A36:C36"/>
    <mergeCell ref="D36:H36"/>
    <mergeCell ref="I36:M36"/>
    <mergeCell ref="A37:C37"/>
    <mergeCell ref="D37:H37"/>
    <mergeCell ref="I37:M37"/>
    <mergeCell ref="A34:C34"/>
    <mergeCell ref="D34:H34"/>
    <mergeCell ref="I34:M34"/>
    <mergeCell ref="A35:C35"/>
    <mergeCell ref="D35:H35"/>
    <mergeCell ref="I35:M35"/>
    <mergeCell ref="A32:C32"/>
    <mergeCell ref="D32:H32"/>
    <mergeCell ref="I32:M32"/>
    <mergeCell ref="A33:C33"/>
    <mergeCell ref="D33:H33"/>
    <mergeCell ref="I33:M33"/>
    <mergeCell ref="A27:C27"/>
    <mergeCell ref="D27:H27"/>
    <mergeCell ref="I27:M27"/>
    <mergeCell ref="A28:C28"/>
    <mergeCell ref="D28:M28"/>
    <mergeCell ref="A30:C31"/>
    <mergeCell ref="D30:M30"/>
    <mergeCell ref="D31:H31"/>
    <mergeCell ref="I31:M31"/>
    <mergeCell ref="A25:C25"/>
    <mergeCell ref="D25:H25"/>
    <mergeCell ref="I25:M25"/>
    <mergeCell ref="A26:C26"/>
    <mergeCell ref="D26:H26"/>
    <mergeCell ref="I26:M26"/>
    <mergeCell ref="A23:C23"/>
    <mergeCell ref="D23:H23"/>
    <mergeCell ref="I23:M23"/>
    <mergeCell ref="A24:C24"/>
    <mergeCell ref="D24:H24"/>
    <mergeCell ref="I24:M24"/>
    <mergeCell ref="A14:J14"/>
    <mergeCell ref="A15:C16"/>
    <mergeCell ref="D15:M15"/>
    <mergeCell ref="D16:H16"/>
    <mergeCell ref="I16:M16"/>
    <mergeCell ref="A21:C21"/>
    <mergeCell ref="D21:H21"/>
    <mergeCell ref="I21:M21"/>
    <mergeCell ref="A22:C22"/>
    <mergeCell ref="D22:H22"/>
    <mergeCell ref="I22:M22"/>
    <mergeCell ref="A19:C19"/>
    <mergeCell ref="D19:H19"/>
    <mergeCell ref="I19:M19"/>
    <mergeCell ref="A20:C20"/>
    <mergeCell ref="D20:H20"/>
    <mergeCell ref="I20:M20"/>
    <mergeCell ref="Q3:W3"/>
    <mergeCell ref="A4:G4"/>
    <mergeCell ref="Q4:W4"/>
    <mergeCell ref="AA32:AE32"/>
    <mergeCell ref="AA33:AE33"/>
    <mergeCell ref="AA34:AE34"/>
    <mergeCell ref="AA35:AE35"/>
    <mergeCell ref="AA36:AE36"/>
    <mergeCell ref="AA37:AE37"/>
    <mergeCell ref="A8:C8"/>
    <mergeCell ref="D8:F8"/>
    <mergeCell ref="G8:I8"/>
    <mergeCell ref="J8:L8"/>
    <mergeCell ref="A6:C6"/>
    <mergeCell ref="D6:F6"/>
    <mergeCell ref="G6:I6"/>
    <mergeCell ref="J6:L6"/>
    <mergeCell ref="A3:G3"/>
    <mergeCell ref="A17:C17"/>
    <mergeCell ref="D17:H17"/>
    <mergeCell ref="I17:M17"/>
    <mergeCell ref="A18:C18"/>
    <mergeCell ref="D18:H18"/>
    <mergeCell ref="I18:M18"/>
    <mergeCell ref="AA42:AE42"/>
    <mergeCell ref="AA38:AE38"/>
    <mergeCell ref="AA39:AE39"/>
    <mergeCell ref="AA40:AE40"/>
    <mergeCell ref="AA41:AE41"/>
    <mergeCell ref="AA17:AE17"/>
    <mergeCell ref="AA18:AE18"/>
    <mergeCell ref="AA19:AE19"/>
    <mergeCell ref="AA20:AE20"/>
    <mergeCell ref="AA21:AE21"/>
    <mergeCell ref="AA22:AE22"/>
    <mergeCell ref="AA23:AE23"/>
    <mergeCell ref="AA24:AE24"/>
    <mergeCell ref="AA25:AE25"/>
    <mergeCell ref="AA26:AE26"/>
    <mergeCell ref="AA27:AE27"/>
  </mergeCells>
  <conditionalFormatting sqref="D46">
    <cfRule type="expression" dxfId="259" priority="4">
      <formula>ABS($D$46)&gt;--MID($J$7,2,5)</formula>
    </cfRule>
  </conditionalFormatting>
  <conditionalFormatting sqref="D47">
    <cfRule type="expression" dxfId="258" priority="3">
      <formula>ABS($D$47)&gt;--MID($J$8,2,5)</formula>
    </cfRule>
  </conditionalFormatting>
  <conditionalFormatting sqref="I46">
    <cfRule type="cellIs" dxfId="257" priority="2" operator="greaterThan">
      <formula>$M$7</formula>
    </cfRule>
  </conditionalFormatting>
  <conditionalFormatting sqref="I47">
    <cfRule type="cellIs" dxfId="256" priority="1" operator="greaterThan">
      <formula>$M$8</formula>
    </cfRule>
  </conditionalFormatting>
  <pageMargins left="0.7" right="0.7" top="0.75" bottom="0.75" header="0.3" footer="0.3"/>
  <pageSetup paperSize="9"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>
  <sheetPr codeName="Лист14">
    <tabColor rgb="FF00B0F0"/>
  </sheetPr>
  <dimension ref="A1:AE50"/>
  <sheetViews>
    <sheetView zoomScale="90" zoomScaleNormal="90" workbookViewId="0">
      <selection activeCell="D32" sqref="D32:H41"/>
    </sheetView>
  </sheetViews>
  <sheetFormatPr defaultRowHeight="15"/>
  <cols>
    <col min="1" max="1" width="6.7109375" customWidth="1"/>
    <col min="2" max="2" width="6.5703125" customWidth="1"/>
    <col min="3" max="3" width="5.5703125" customWidth="1"/>
    <col min="4" max="4" width="7" customWidth="1"/>
    <col min="5" max="7" width="3.7109375" customWidth="1"/>
    <col min="8" max="8" width="11.7109375" customWidth="1"/>
    <col min="9" max="9" width="2.7109375" customWidth="1"/>
    <col min="10" max="10" width="6.7109375" customWidth="1"/>
    <col min="11" max="12" width="3.7109375" customWidth="1"/>
    <col min="13" max="13" width="14.7109375" customWidth="1"/>
    <col min="14" max="14" width="5.7109375" customWidth="1"/>
    <col min="15" max="16" width="3.7109375" hidden="1" customWidth="1"/>
    <col min="17" max="17" width="0.28515625" customWidth="1"/>
    <col min="18" max="21" width="3.7109375" hidden="1" customWidth="1"/>
    <col min="22" max="22" width="2" hidden="1" customWidth="1"/>
    <col min="23" max="23" width="0" hidden="1" customWidth="1"/>
    <col min="27" max="27" width="9.28515625" hidden="1" customWidth="1"/>
    <col min="28" max="31" width="9.140625" hidden="1" customWidth="1"/>
  </cols>
  <sheetData>
    <row r="1" spans="1:24">
      <c r="A1" s="67" t="s">
        <v>32</v>
      </c>
      <c r="B1" s="67"/>
      <c r="C1" s="67"/>
      <c r="D1" s="67"/>
      <c r="E1" s="67"/>
      <c r="F1" s="67"/>
      <c r="G1" s="67"/>
      <c r="H1" s="67"/>
      <c r="I1" s="67"/>
      <c r="J1" s="67"/>
      <c r="K1" s="67"/>
      <c r="L1" s="67"/>
      <c r="M1" s="67"/>
      <c r="N1" s="40"/>
      <c r="O1" s="38"/>
      <c r="P1" s="38"/>
      <c r="Q1" s="38"/>
      <c r="R1" s="38"/>
      <c r="S1" s="38"/>
      <c r="T1" s="38"/>
      <c r="U1" s="38"/>
      <c r="V1" s="38"/>
      <c r="W1" s="28"/>
    </row>
    <row r="2" spans="1:24">
      <c r="A2" s="71" t="s">
        <v>33</v>
      </c>
      <c r="B2" s="71"/>
      <c r="C2" s="71"/>
      <c r="D2" s="71"/>
      <c r="E2" s="71"/>
      <c r="F2" s="71"/>
      <c r="G2" s="71"/>
      <c r="H2" s="71"/>
      <c r="I2" s="71"/>
      <c r="J2" s="71"/>
      <c r="K2" s="71"/>
      <c r="L2" s="71"/>
      <c r="M2" s="71"/>
      <c r="N2" s="7"/>
      <c r="O2" s="7"/>
      <c r="P2" s="7"/>
      <c r="Q2" s="7"/>
      <c r="R2" s="7"/>
      <c r="S2" s="7"/>
      <c r="T2" s="7"/>
      <c r="U2" s="7"/>
      <c r="V2" s="7"/>
      <c r="W2" s="7"/>
    </row>
    <row r="3" spans="1:24" ht="15.75">
      <c r="A3" s="68" t="s">
        <v>21</v>
      </c>
      <c r="B3" s="68"/>
      <c r="C3" s="68"/>
      <c r="D3" s="68"/>
      <c r="E3" s="68"/>
      <c r="F3" s="68"/>
      <c r="G3" s="68"/>
      <c r="H3" s="56"/>
      <c r="I3" s="72">
        <v>258170100</v>
      </c>
      <c r="J3" s="72"/>
      <c r="K3" s="72"/>
      <c r="L3" s="72"/>
      <c r="M3" s="72"/>
      <c r="N3" s="16"/>
      <c r="O3" s="23"/>
      <c r="P3" s="25"/>
      <c r="Q3" s="69"/>
      <c r="R3" s="69"/>
      <c r="S3" s="69"/>
      <c r="T3" s="69"/>
      <c r="U3" s="69"/>
      <c r="V3" s="69"/>
      <c r="W3" s="69"/>
    </row>
    <row r="4" spans="1:24">
      <c r="A4" s="70" t="s">
        <v>0</v>
      </c>
      <c r="B4" s="70"/>
      <c r="C4" s="70"/>
      <c r="D4" s="70"/>
      <c r="E4" s="70"/>
      <c r="F4" s="70"/>
      <c r="G4" s="70"/>
      <c r="H4" s="56"/>
      <c r="I4" s="70" t="s">
        <v>1</v>
      </c>
      <c r="J4" s="70"/>
      <c r="K4" s="70"/>
      <c r="L4" s="70"/>
      <c r="M4" s="70"/>
      <c r="N4" s="46"/>
      <c r="O4" s="42"/>
      <c r="P4" s="25"/>
      <c r="Q4" s="69"/>
      <c r="R4" s="69"/>
      <c r="S4" s="69"/>
      <c r="T4" s="69"/>
      <c r="U4" s="69"/>
      <c r="V4" s="69"/>
      <c r="W4" s="69"/>
    </row>
    <row r="5" spans="1:24">
      <c r="A5" s="73" t="s">
        <v>2</v>
      </c>
      <c r="B5" s="73"/>
      <c r="C5" s="73"/>
      <c r="D5" s="73"/>
      <c r="E5" s="73"/>
      <c r="F5" s="73"/>
      <c r="G5" s="73"/>
      <c r="H5" s="73"/>
      <c r="I5" s="73"/>
      <c r="J5" s="73"/>
      <c r="K5" s="73"/>
      <c r="L5" s="73"/>
      <c r="M5" s="73"/>
      <c r="N5" s="14"/>
      <c r="O5" s="14"/>
      <c r="P5" s="14"/>
      <c r="Q5" s="14"/>
      <c r="R5" s="14"/>
      <c r="S5" s="14"/>
      <c r="T5" s="14"/>
      <c r="U5" s="14"/>
      <c r="V5" s="14"/>
      <c r="W5" s="14"/>
    </row>
    <row r="6" spans="1:24">
      <c r="A6" s="77" t="s">
        <v>3</v>
      </c>
      <c r="B6" s="77"/>
      <c r="C6" s="77"/>
      <c r="D6" s="77" t="s">
        <v>4</v>
      </c>
      <c r="E6" s="77"/>
      <c r="F6" s="77"/>
      <c r="G6" s="77" t="s">
        <v>5</v>
      </c>
      <c r="H6" s="77"/>
      <c r="I6" s="77"/>
      <c r="J6" s="77" t="s">
        <v>55</v>
      </c>
      <c r="K6" s="77"/>
      <c r="L6" s="78"/>
      <c r="M6" s="58" t="s">
        <v>56</v>
      </c>
      <c r="N6" s="35"/>
      <c r="O6" s="31"/>
      <c r="P6" s="32"/>
      <c r="Q6" s="28"/>
      <c r="R6" s="28"/>
      <c r="S6" s="28"/>
      <c r="T6" s="28"/>
      <c r="U6" s="28"/>
      <c r="V6" s="28"/>
      <c r="W6" s="28"/>
    </row>
    <row r="7" spans="1:24">
      <c r="A7" s="74">
        <v>1</v>
      </c>
      <c r="B7" s="74"/>
      <c r="C7" s="74"/>
      <c r="D7" s="75" t="str">
        <f>G7 &amp; " - " &amp; G8</f>
        <v>5 - 50</v>
      </c>
      <c r="E7" s="75"/>
      <c r="F7" s="75"/>
      <c r="G7" s="74">
        <v>5</v>
      </c>
      <c r="H7" s="74"/>
      <c r="I7" s="74"/>
      <c r="J7" s="74" t="s">
        <v>28</v>
      </c>
      <c r="K7" s="74"/>
      <c r="L7" s="76"/>
      <c r="M7" s="59">
        <v>5</v>
      </c>
      <c r="N7" s="16"/>
      <c r="O7" s="27"/>
      <c r="P7" s="30"/>
      <c r="Q7" s="28"/>
      <c r="R7" s="28"/>
      <c r="S7" s="28"/>
      <c r="T7" s="28"/>
      <c r="U7" s="28"/>
      <c r="V7" s="28"/>
      <c r="W7" s="28"/>
    </row>
    <row r="8" spans="1:24">
      <c r="A8" s="74"/>
      <c r="B8" s="74"/>
      <c r="C8" s="74"/>
      <c r="D8" s="74"/>
      <c r="E8" s="74"/>
      <c r="F8" s="74"/>
      <c r="G8" s="74">
        <v>50</v>
      </c>
      <c r="H8" s="74"/>
      <c r="I8" s="74"/>
      <c r="J8" s="74" t="s">
        <v>6</v>
      </c>
      <c r="K8" s="74"/>
      <c r="L8" s="76"/>
      <c r="M8" s="59">
        <v>2.5</v>
      </c>
      <c r="N8" s="16"/>
      <c r="O8" s="27"/>
      <c r="P8" s="30"/>
      <c r="Q8" s="28"/>
      <c r="R8" s="28"/>
      <c r="S8" s="28"/>
      <c r="T8" s="28"/>
      <c r="U8" s="28"/>
      <c r="V8" s="28"/>
      <c r="W8" s="28"/>
    </row>
    <row r="9" spans="1:24">
      <c r="A9" s="74"/>
      <c r="B9" s="74"/>
      <c r="C9" s="74"/>
      <c r="D9" s="74"/>
      <c r="E9" s="74"/>
      <c r="F9" s="74"/>
      <c r="G9" s="74"/>
      <c r="H9" s="74"/>
      <c r="I9" s="74"/>
      <c r="J9" s="80">
        <f>--MID(J7,2,3)</f>
        <v>5</v>
      </c>
      <c r="K9" s="80"/>
      <c r="L9" s="81"/>
      <c r="M9" s="57"/>
      <c r="N9" s="16"/>
      <c r="O9" s="27"/>
      <c r="P9" s="30"/>
      <c r="Q9" s="28"/>
      <c r="R9" s="28"/>
      <c r="S9" s="28"/>
      <c r="T9" s="28"/>
      <c r="U9" s="28"/>
      <c r="V9" s="28"/>
      <c r="W9" s="28"/>
    </row>
    <row r="10" spans="1:24">
      <c r="A10" s="74"/>
      <c r="B10" s="74"/>
      <c r="C10" s="74"/>
      <c r="D10" s="74"/>
      <c r="E10" s="74"/>
      <c r="F10" s="74"/>
      <c r="G10" s="74"/>
      <c r="H10" s="74"/>
      <c r="I10" s="74"/>
      <c r="J10" s="82">
        <f>--MID(J8,2,3)</f>
        <v>2</v>
      </c>
      <c r="K10" s="82"/>
      <c r="L10" s="83"/>
      <c r="M10" s="57"/>
      <c r="N10" s="16"/>
      <c r="O10" s="52"/>
      <c r="P10" s="54"/>
      <c r="Q10" s="28"/>
      <c r="R10" s="28"/>
      <c r="S10" s="28"/>
      <c r="T10" s="28"/>
      <c r="U10" s="28"/>
      <c r="V10" s="28"/>
      <c r="W10" s="28"/>
    </row>
    <row r="11" spans="1:24">
      <c r="A11" s="79" t="s">
        <v>7</v>
      </c>
      <c r="B11" s="79"/>
      <c r="C11" s="79"/>
      <c r="D11" s="79"/>
      <c r="E11" s="79"/>
      <c r="F11" s="79"/>
      <c r="G11" s="79"/>
      <c r="H11" s="79"/>
      <c r="I11" s="79"/>
      <c r="J11" s="79"/>
      <c r="K11" s="84" t="str">
        <f>'Исход. данные'!$B$1</f>
        <v>18.10.2024г.</v>
      </c>
      <c r="L11" s="84"/>
      <c r="M11" s="84"/>
      <c r="N11" s="15"/>
      <c r="O11" s="15"/>
      <c r="P11" s="15"/>
      <c r="Q11" s="15"/>
      <c r="R11" s="15"/>
      <c r="S11" s="15"/>
      <c r="T11" s="15"/>
      <c r="U11" s="15"/>
      <c r="V11" s="15"/>
      <c r="W11" s="15"/>
      <c r="X11" s="8"/>
    </row>
    <row r="12" spans="1:24">
      <c r="A12" s="79" t="s">
        <v>8</v>
      </c>
      <c r="B12" s="79"/>
      <c r="C12" s="79"/>
      <c r="D12" s="79"/>
      <c r="E12" s="79"/>
      <c r="F12" s="79"/>
      <c r="G12" s="79"/>
      <c r="H12" s="79"/>
      <c r="I12" s="79"/>
      <c r="J12" s="79"/>
      <c r="K12" s="85" t="str">
        <f>'Исход. данные'!$B$2</f>
        <v>ВР-300S № 181024</v>
      </c>
      <c r="L12" s="85"/>
      <c r="M12" s="85"/>
      <c r="N12" s="16"/>
      <c r="O12" s="16"/>
      <c r="P12" s="16"/>
      <c r="Q12" s="16"/>
      <c r="R12" s="16"/>
      <c r="S12" s="16"/>
      <c r="T12" s="16"/>
      <c r="U12" s="16"/>
      <c r="V12" s="16"/>
      <c r="W12" s="16"/>
      <c r="X12" s="8"/>
    </row>
    <row r="13" spans="1:24">
      <c r="A13" s="79" t="s">
        <v>9</v>
      </c>
      <c r="B13" s="79"/>
      <c r="C13" s="79"/>
      <c r="D13" s="79"/>
      <c r="E13" s="79"/>
      <c r="F13" s="79"/>
      <c r="G13" s="79"/>
      <c r="H13" s="79"/>
      <c r="I13" s="79"/>
      <c r="J13" s="79"/>
      <c r="K13" s="85">
        <f>'Исход. данные'!$B$3</f>
        <v>21.2</v>
      </c>
      <c r="L13" s="85"/>
      <c r="M13" s="85"/>
      <c r="N13" s="16"/>
      <c r="O13" s="16"/>
      <c r="P13" s="16"/>
      <c r="Q13" s="16"/>
      <c r="R13" s="16"/>
      <c r="S13" s="16"/>
      <c r="T13" s="16"/>
      <c r="U13" s="16"/>
      <c r="V13" s="16"/>
      <c r="W13" s="16"/>
      <c r="X13" s="8"/>
    </row>
    <row r="14" spans="1:24">
      <c r="A14" s="79" t="s">
        <v>10</v>
      </c>
      <c r="B14" s="79"/>
      <c r="C14" s="79"/>
      <c r="D14" s="79"/>
      <c r="E14" s="79"/>
      <c r="F14" s="79"/>
      <c r="G14" s="79"/>
      <c r="H14" s="79"/>
      <c r="I14" s="79"/>
      <c r="J14" s="79"/>
      <c r="K14" s="85">
        <f>'Исход. данные'!$B$4</f>
        <v>60.7</v>
      </c>
      <c r="L14" s="85"/>
      <c r="M14" s="85"/>
      <c r="N14" s="16"/>
      <c r="O14" s="16"/>
      <c r="P14" s="16"/>
      <c r="Q14" s="16"/>
      <c r="R14" s="16"/>
      <c r="S14" s="16"/>
      <c r="T14" s="16"/>
      <c r="U14" s="16"/>
      <c r="V14" s="16"/>
      <c r="W14" s="16"/>
      <c r="X14" s="8"/>
    </row>
    <row r="15" spans="1:24">
      <c r="A15" s="97" t="s">
        <v>11</v>
      </c>
      <c r="B15" s="98"/>
      <c r="C15" s="99"/>
      <c r="D15" s="76" t="str">
        <f>"Объем дозирования " &amp; G7 &amp; " мкл"</f>
        <v>Объем дозирования 5 мкл</v>
      </c>
      <c r="E15" s="85"/>
      <c r="F15" s="85"/>
      <c r="G15" s="85"/>
      <c r="H15" s="85"/>
      <c r="I15" s="85"/>
      <c r="J15" s="85"/>
      <c r="K15" s="85"/>
      <c r="L15" s="85"/>
      <c r="M15" s="86"/>
      <c r="N15" s="47"/>
      <c r="O15" s="28"/>
      <c r="P15" s="28"/>
      <c r="Q15" s="28"/>
      <c r="R15" s="28"/>
      <c r="S15" s="28"/>
      <c r="T15" s="28"/>
      <c r="U15" s="28"/>
      <c r="V15" s="28"/>
      <c r="W15" s="28"/>
    </row>
    <row r="16" spans="1:24">
      <c r="A16" s="100"/>
      <c r="B16" s="101"/>
      <c r="C16" s="102"/>
      <c r="D16" s="76" t="s">
        <v>42</v>
      </c>
      <c r="E16" s="85"/>
      <c r="F16" s="85"/>
      <c r="G16" s="85"/>
      <c r="H16" s="86"/>
      <c r="I16" s="76" t="s">
        <v>13</v>
      </c>
      <c r="J16" s="85"/>
      <c r="K16" s="85"/>
      <c r="L16" s="85"/>
      <c r="M16" s="86"/>
      <c r="N16" s="28"/>
      <c r="O16" s="28"/>
      <c r="P16" s="28"/>
      <c r="Q16" s="28"/>
      <c r="R16" s="28"/>
      <c r="S16" s="28"/>
      <c r="T16" s="28"/>
      <c r="U16" s="28"/>
      <c r="V16" s="28"/>
      <c r="W16" s="28"/>
    </row>
    <row r="17" spans="1:31">
      <c r="A17" s="76">
        <v>1</v>
      </c>
      <c r="B17" s="85"/>
      <c r="C17" s="86"/>
      <c r="D17" s="87">
        <v>5.0000000000000001E-3</v>
      </c>
      <c r="E17" s="88"/>
      <c r="F17" s="88"/>
      <c r="G17" s="88"/>
      <c r="H17" s="89"/>
      <c r="I17" s="90">
        <f>D17*1000*'Исход. данные'!$B$6</f>
        <v>5.0155000000000003</v>
      </c>
      <c r="J17" s="91"/>
      <c r="K17" s="91"/>
      <c r="L17" s="91"/>
      <c r="M17" s="92"/>
      <c r="N17" s="28"/>
      <c r="O17" s="28"/>
      <c r="P17" s="28"/>
      <c r="Q17" s="28"/>
      <c r="R17" s="28"/>
      <c r="S17" s="28"/>
      <c r="T17" s="28"/>
      <c r="U17" s="28"/>
      <c r="V17" s="28"/>
      <c r="W17" s="28"/>
      <c r="AA17" s="65">
        <f ca="1">ROUND(NORMINV(RAND(), $AA$27, $AA$27*$M$7/100*0.8)/(1000*'Исход. данные'!$B$6), 4)</f>
        <v>5.1999999999999998E-3</v>
      </c>
      <c r="AB17" s="65"/>
      <c r="AC17" s="65"/>
      <c r="AD17" s="65"/>
      <c r="AE17" s="65"/>
    </row>
    <row r="18" spans="1:31">
      <c r="A18" s="76">
        <v>2</v>
      </c>
      <c r="B18" s="85"/>
      <c r="C18" s="86"/>
      <c r="D18" s="87">
        <v>5.1999999999999998E-3</v>
      </c>
      <c r="E18" s="88"/>
      <c r="F18" s="88"/>
      <c r="G18" s="88"/>
      <c r="H18" s="89"/>
      <c r="I18" s="90">
        <f>D18*1000*'Исход. данные'!$B$6</f>
        <v>5.216120000000001</v>
      </c>
      <c r="J18" s="95"/>
      <c r="K18" s="95"/>
      <c r="L18" s="95"/>
      <c r="M18" s="96"/>
      <c r="N18" s="28"/>
      <c r="O18" s="28"/>
      <c r="P18" s="28"/>
      <c r="Q18" s="28"/>
      <c r="R18" s="28"/>
      <c r="S18" s="28"/>
      <c r="T18" s="28"/>
      <c r="U18" s="28"/>
      <c r="V18" s="28"/>
      <c r="W18" s="28"/>
      <c r="AA18" s="65">
        <f ca="1">ROUND(NORMINV(RAND(), $AA$27, $AA$27*$M$7/100*0.8)/(1000*'Исход. данные'!$B$6), 4)</f>
        <v>4.7999999999999996E-3</v>
      </c>
      <c r="AB18" s="65"/>
      <c r="AC18" s="65"/>
      <c r="AD18" s="65"/>
      <c r="AE18" s="65"/>
    </row>
    <row r="19" spans="1:31">
      <c r="A19" s="76">
        <v>3</v>
      </c>
      <c r="B19" s="85"/>
      <c r="C19" s="86"/>
      <c r="D19" s="87">
        <v>4.8999999999999998E-3</v>
      </c>
      <c r="E19" s="88"/>
      <c r="F19" s="88"/>
      <c r="G19" s="88"/>
      <c r="H19" s="89"/>
      <c r="I19" s="90">
        <f>D19*1000*'Исход. данные'!$B$6</f>
        <v>4.9151899999999999</v>
      </c>
      <c r="J19" s="95"/>
      <c r="K19" s="95"/>
      <c r="L19" s="95"/>
      <c r="M19" s="96"/>
      <c r="N19" s="28"/>
      <c r="O19" s="28"/>
      <c r="P19" s="28"/>
      <c r="Q19" s="28"/>
      <c r="R19" s="28"/>
      <c r="S19" s="28"/>
      <c r="T19" s="28"/>
      <c r="U19" s="28"/>
      <c r="V19" s="28"/>
      <c r="W19" s="28"/>
      <c r="AA19" s="65">
        <f ca="1">ROUND(NORMINV(RAND(), $AA$27, $AA$27*$M$7/100*0.8)/(1000*'Исход. данные'!$B$6), 4)</f>
        <v>5.0000000000000001E-3</v>
      </c>
      <c r="AB19" s="65"/>
      <c r="AC19" s="65"/>
      <c r="AD19" s="65"/>
      <c r="AE19" s="65"/>
    </row>
    <row r="20" spans="1:31">
      <c r="A20" s="76">
        <v>4</v>
      </c>
      <c r="B20" s="85"/>
      <c r="C20" s="86"/>
      <c r="D20" s="87">
        <v>5.4000000000000003E-3</v>
      </c>
      <c r="E20" s="88"/>
      <c r="F20" s="88"/>
      <c r="G20" s="88"/>
      <c r="H20" s="89"/>
      <c r="I20" s="90">
        <f>D20*1000*'Исход. данные'!$B$6</f>
        <v>5.4167400000000008</v>
      </c>
      <c r="J20" s="95"/>
      <c r="K20" s="95"/>
      <c r="L20" s="95"/>
      <c r="M20" s="96"/>
      <c r="N20" s="28"/>
      <c r="O20" s="28"/>
      <c r="P20" s="28"/>
      <c r="Q20" s="28"/>
      <c r="R20" s="28"/>
      <c r="S20" s="28"/>
      <c r="T20" s="28"/>
      <c r="U20" s="28"/>
      <c r="V20" s="28"/>
      <c r="W20" s="28"/>
      <c r="AA20" s="65">
        <f ca="1">ROUND(NORMINV(RAND(), $AA$27, $AA$27*$M$7/100*0.8)/(1000*'Исход. данные'!$B$6), 4)</f>
        <v>4.7999999999999996E-3</v>
      </c>
      <c r="AB20" s="65"/>
      <c r="AC20" s="65"/>
      <c r="AD20" s="65"/>
      <c r="AE20" s="65"/>
    </row>
    <row r="21" spans="1:31">
      <c r="A21" s="76">
        <v>5</v>
      </c>
      <c r="B21" s="85"/>
      <c r="C21" s="86"/>
      <c r="D21" s="87">
        <v>5.1000000000000004E-3</v>
      </c>
      <c r="E21" s="88"/>
      <c r="F21" s="88"/>
      <c r="G21" s="88"/>
      <c r="H21" s="89"/>
      <c r="I21" s="90">
        <f>D21*1000*'Исход. данные'!$B$6</f>
        <v>5.1158100000000006</v>
      </c>
      <c r="J21" s="95"/>
      <c r="K21" s="95"/>
      <c r="L21" s="95"/>
      <c r="M21" s="96"/>
      <c r="N21" s="28"/>
      <c r="O21" s="28"/>
      <c r="P21" s="28"/>
      <c r="Q21" s="28"/>
      <c r="R21" s="28"/>
      <c r="S21" s="28"/>
      <c r="T21" s="28"/>
      <c r="U21" s="28"/>
      <c r="V21" s="28"/>
      <c r="W21" s="28"/>
      <c r="AA21" s="65">
        <f ca="1">ROUND(NORMINV(RAND(), $AA$27, $AA$27*$M$7/100*0.8)/(1000*'Исход. данные'!$B$6), 4)</f>
        <v>4.7999999999999996E-3</v>
      </c>
      <c r="AB21" s="65"/>
      <c r="AC21" s="65"/>
      <c r="AD21" s="65"/>
      <c r="AE21" s="65"/>
    </row>
    <row r="22" spans="1:31">
      <c r="A22" s="76">
        <v>6</v>
      </c>
      <c r="B22" s="85"/>
      <c r="C22" s="86"/>
      <c r="D22" s="87">
        <v>4.8999999999999998E-3</v>
      </c>
      <c r="E22" s="88"/>
      <c r="F22" s="88"/>
      <c r="G22" s="88"/>
      <c r="H22" s="89"/>
      <c r="I22" s="90">
        <f>D22*1000*'Исход. данные'!$B$6</f>
        <v>4.9151899999999999</v>
      </c>
      <c r="J22" s="95"/>
      <c r="K22" s="95"/>
      <c r="L22" s="95"/>
      <c r="M22" s="96"/>
      <c r="N22" s="28"/>
      <c r="O22" s="28"/>
      <c r="P22" s="28"/>
      <c r="Q22" s="28"/>
      <c r="R22" s="28"/>
      <c r="S22" s="28"/>
      <c r="T22" s="28"/>
      <c r="U22" s="28"/>
      <c r="V22" s="28"/>
      <c r="W22" s="28"/>
      <c r="AA22" s="65">
        <f ca="1">ROUND(NORMINV(RAND(), $AA$27, $AA$27*$M$7/100*0.8)/(1000*'Исход. данные'!$B$6), 4)</f>
        <v>5.3E-3</v>
      </c>
      <c r="AB22" s="65"/>
      <c r="AC22" s="65"/>
      <c r="AD22" s="65"/>
      <c r="AE22" s="65"/>
    </row>
    <row r="23" spans="1:31">
      <c r="A23" s="76">
        <v>7</v>
      </c>
      <c r="B23" s="85"/>
      <c r="C23" s="86"/>
      <c r="D23" s="87">
        <v>4.8999999999999998E-3</v>
      </c>
      <c r="E23" s="88"/>
      <c r="F23" s="88"/>
      <c r="G23" s="88"/>
      <c r="H23" s="89"/>
      <c r="I23" s="90">
        <f>D23*1000*'Исход. данные'!$B$6</f>
        <v>4.9151899999999999</v>
      </c>
      <c r="J23" s="95"/>
      <c r="K23" s="95"/>
      <c r="L23" s="95"/>
      <c r="M23" s="96"/>
      <c r="N23" s="28"/>
      <c r="O23" s="28"/>
      <c r="P23" s="28"/>
      <c r="Q23" s="28"/>
      <c r="R23" s="28"/>
      <c r="S23" s="28"/>
      <c r="T23" s="28"/>
      <c r="U23" s="28"/>
      <c r="V23" s="28"/>
      <c r="W23" s="28"/>
      <c r="AA23" s="65">
        <f ca="1">ROUND(NORMINV(RAND(), $AA$27, $AA$27*$M$7/100*0.8)/(1000*'Исход. данные'!$B$6), 4)</f>
        <v>5.1000000000000004E-3</v>
      </c>
      <c r="AB23" s="65"/>
      <c r="AC23" s="65"/>
      <c r="AD23" s="65"/>
      <c r="AE23" s="65"/>
    </row>
    <row r="24" spans="1:31">
      <c r="A24" s="76">
        <v>8</v>
      </c>
      <c r="B24" s="85"/>
      <c r="C24" s="86"/>
      <c r="D24" s="87">
        <v>5.1999999999999998E-3</v>
      </c>
      <c r="E24" s="88"/>
      <c r="F24" s="88"/>
      <c r="G24" s="88"/>
      <c r="H24" s="89"/>
      <c r="I24" s="90">
        <f>D24*1000*'Исход. данные'!$B$6</f>
        <v>5.216120000000001</v>
      </c>
      <c r="J24" s="95"/>
      <c r="K24" s="95"/>
      <c r="L24" s="95"/>
      <c r="M24" s="96"/>
      <c r="N24" s="28"/>
      <c r="O24" s="28"/>
      <c r="P24" s="28"/>
      <c r="Q24" s="28"/>
      <c r="R24" s="28"/>
      <c r="S24" s="28"/>
      <c r="T24" s="28"/>
      <c r="U24" s="28"/>
      <c r="V24" s="28"/>
      <c r="W24" s="28"/>
      <c r="AA24" s="65">
        <f ca="1">ROUND(NORMINV(RAND(), $AA$27, $AA$27*$M$7/100*0.8)/(1000*'Исход. данные'!$B$6), 4)</f>
        <v>5.1000000000000004E-3</v>
      </c>
      <c r="AB24" s="65"/>
      <c r="AC24" s="65"/>
      <c r="AD24" s="65"/>
      <c r="AE24" s="65"/>
    </row>
    <row r="25" spans="1:31">
      <c r="A25" s="76">
        <v>9</v>
      </c>
      <c r="B25" s="85"/>
      <c r="C25" s="86"/>
      <c r="D25" s="87">
        <v>5.1000000000000004E-3</v>
      </c>
      <c r="E25" s="88"/>
      <c r="F25" s="88"/>
      <c r="G25" s="88"/>
      <c r="H25" s="89"/>
      <c r="I25" s="90">
        <f>D25*1000*'Исход. данные'!$B$6</f>
        <v>5.1158100000000006</v>
      </c>
      <c r="J25" s="95"/>
      <c r="K25" s="95"/>
      <c r="L25" s="95"/>
      <c r="M25" s="96"/>
      <c r="N25" s="28"/>
      <c r="O25" s="28"/>
      <c r="P25" s="28"/>
      <c r="Q25" s="28"/>
      <c r="R25" s="28"/>
      <c r="S25" s="28"/>
      <c r="T25" s="28"/>
      <c r="U25" s="28"/>
      <c r="V25" s="29"/>
      <c r="W25" s="28"/>
      <c r="AA25" s="65">
        <f ca="1">ROUND(NORMINV(RAND(), $AA$27, $AA$27*$M$7/100*0.8)/(1000*'Исход. данные'!$B$6), 4)</f>
        <v>5.3E-3</v>
      </c>
      <c r="AB25" s="65"/>
      <c r="AC25" s="65"/>
      <c r="AD25" s="65"/>
      <c r="AE25" s="65"/>
    </row>
    <row r="26" spans="1:31">
      <c r="A26" s="76">
        <v>10</v>
      </c>
      <c r="B26" s="85"/>
      <c r="C26" s="86"/>
      <c r="D26" s="87">
        <v>5.1000000000000004E-3</v>
      </c>
      <c r="E26" s="88"/>
      <c r="F26" s="88"/>
      <c r="G26" s="88"/>
      <c r="H26" s="89"/>
      <c r="I26" s="90">
        <f>D26*1000*'Исход. данные'!$B$6</f>
        <v>5.1158100000000006</v>
      </c>
      <c r="J26" s="95"/>
      <c r="K26" s="95"/>
      <c r="L26" s="95"/>
      <c r="M26" s="96"/>
      <c r="N26" s="28"/>
      <c r="O26" s="28"/>
      <c r="P26" s="28"/>
      <c r="Q26" s="28"/>
      <c r="R26" s="28"/>
      <c r="S26" s="28"/>
      <c r="T26" s="28"/>
      <c r="U26" s="28"/>
      <c r="V26" s="28"/>
      <c r="W26" s="28"/>
      <c r="AA26" s="65">
        <f ca="1">ROUND(NORMINV(RAND(), $AA$27, $AA$27*$M$7/100*0.8)/(1000*'Исход. данные'!$B$6), 4)</f>
        <v>5.1999999999999998E-3</v>
      </c>
      <c r="AB26" s="65"/>
      <c r="AC26" s="65"/>
      <c r="AD26" s="65"/>
      <c r="AE26" s="65"/>
    </row>
    <row r="27" spans="1:31">
      <c r="A27" s="76" t="s">
        <v>14</v>
      </c>
      <c r="B27" s="85"/>
      <c r="C27" s="86"/>
      <c r="D27" s="87">
        <f>AVERAGE(D17:H26)</f>
        <v>5.0799999999999994E-3</v>
      </c>
      <c r="E27" s="126"/>
      <c r="F27" s="126"/>
      <c r="G27" s="126"/>
      <c r="H27" s="127"/>
      <c r="I27" s="90">
        <f>AVERAGE(I17:M26)</f>
        <v>5.0957480000000013</v>
      </c>
      <c r="J27" s="95"/>
      <c r="K27" s="95"/>
      <c r="L27" s="95"/>
      <c r="M27" s="96"/>
      <c r="N27" s="47"/>
      <c r="O27" s="28"/>
      <c r="P27" s="28"/>
      <c r="Q27" s="28"/>
      <c r="R27" s="28"/>
      <c r="S27" s="28"/>
      <c r="T27" s="28"/>
      <c r="U27" s="28"/>
      <c r="V27" s="28"/>
      <c r="W27" s="28"/>
      <c r="AA27" s="66">
        <f ca="1">G7+G7*J9/100*0.9*(RAND()-RAND())</f>
        <v>5.0836380971106445</v>
      </c>
      <c r="AB27" s="66"/>
      <c r="AC27" s="66"/>
      <c r="AD27" s="66"/>
      <c r="AE27" s="66"/>
    </row>
    <row r="28" spans="1:31">
      <c r="A28" s="76" t="s">
        <v>15</v>
      </c>
      <c r="B28" s="85"/>
      <c r="C28" s="86"/>
      <c r="D28" s="106" t="str">
        <f>'Исход. данные'!$B$5</f>
        <v>Пупкин В.В.</v>
      </c>
      <c r="E28" s="107"/>
      <c r="F28" s="107"/>
      <c r="G28" s="107"/>
      <c r="H28" s="107"/>
      <c r="I28" s="107"/>
      <c r="J28" s="107"/>
      <c r="K28" s="107"/>
      <c r="L28" s="107"/>
      <c r="M28" s="108"/>
      <c r="N28" s="51"/>
      <c r="O28" s="51"/>
      <c r="P28" s="51"/>
      <c r="Q28" s="51"/>
      <c r="R28" s="51"/>
      <c r="S28" s="51"/>
      <c r="T28" s="51"/>
      <c r="U28" s="28"/>
      <c r="V28" s="28"/>
      <c r="W28" s="28"/>
    </row>
    <row r="29" spans="1:31">
      <c r="A29" s="56"/>
      <c r="B29" s="56"/>
      <c r="C29" s="56"/>
      <c r="D29" s="85"/>
      <c r="E29" s="85"/>
      <c r="F29" s="85"/>
      <c r="G29" s="85"/>
      <c r="H29" s="85"/>
      <c r="I29" s="85"/>
      <c r="J29" s="85"/>
      <c r="K29" s="85"/>
      <c r="L29" s="85"/>
      <c r="M29" s="85"/>
      <c r="N29" s="1"/>
      <c r="O29" s="1"/>
      <c r="P29" s="1"/>
      <c r="Q29" s="1"/>
      <c r="R29" s="1"/>
      <c r="S29" s="1"/>
      <c r="T29" s="1"/>
      <c r="U29" s="1"/>
      <c r="V29" s="1"/>
      <c r="W29" s="1"/>
    </row>
    <row r="30" spans="1:31">
      <c r="A30" s="97" t="s">
        <v>11</v>
      </c>
      <c r="B30" s="98"/>
      <c r="C30" s="99"/>
      <c r="D30" s="76" t="str">
        <f>"Объем дозирования " &amp; G8 &amp; " мкл"</f>
        <v>Объем дозирования 50 мкл</v>
      </c>
      <c r="E30" s="85"/>
      <c r="F30" s="85"/>
      <c r="G30" s="85"/>
      <c r="H30" s="85"/>
      <c r="I30" s="85"/>
      <c r="J30" s="85"/>
      <c r="K30" s="85"/>
      <c r="L30" s="85"/>
      <c r="M30" s="86"/>
      <c r="V30" s="3"/>
    </row>
    <row r="31" spans="1:31">
      <c r="A31" s="100"/>
      <c r="B31" s="101"/>
      <c r="C31" s="102"/>
      <c r="D31" s="76" t="s">
        <v>42</v>
      </c>
      <c r="E31" s="85"/>
      <c r="F31" s="85"/>
      <c r="G31" s="85"/>
      <c r="H31" s="86"/>
      <c r="I31" s="76" t="s">
        <v>13</v>
      </c>
      <c r="J31" s="85"/>
      <c r="K31" s="85"/>
      <c r="L31" s="85"/>
      <c r="M31" s="86"/>
      <c r="Q31" s="3"/>
      <c r="S31" s="2"/>
    </row>
    <row r="32" spans="1:31">
      <c r="A32" s="76">
        <v>1</v>
      </c>
      <c r="B32" s="85"/>
      <c r="C32" s="86"/>
      <c r="D32" s="87">
        <v>4.99E-2</v>
      </c>
      <c r="E32" s="88"/>
      <c r="F32" s="88"/>
      <c r="G32" s="88"/>
      <c r="H32" s="89"/>
      <c r="I32" s="90">
        <f>D32*1000*'Исход. данные'!$B$6</f>
        <v>50.054690000000001</v>
      </c>
      <c r="J32" s="95"/>
      <c r="K32" s="95"/>
      <c r="L32" s="95"/>
      <c r="M32" s="96"/>
      <c r="Q32" s="3"/>
      <c r="AA32" s="65">
        <f ca="1">ROUND(NORMINV(RAND(), $AA$42, $AA$42*$M$8/100*0.8)/(1000*'Исход. данные'!$B$6), 4)</f>
        <v>0.05</v>
      </c>
      <c r="AB32" s="65"/>
      <c r="AC32" s="65"/>
      <c r="AD32" s="65"/>
      <c r="AE32" s="65"/>
    </row>
    <row r="33" spans="1:31">
      <c r="A33" s="76">
        <v>2</v>
      </c>
      <c r="B33" s="85"/>
      <c r="C33" s="86"/>
      <c r="D33" s="87">
        <v>5.0500000000000003E-2</v>
      </c>
      <c r="E33" s="88"/>
      <c r="F33" s="88"/>
      <c r="G33" s="88"/>
      <c r="H33" s="89"/>
      <c r="I33" s="90">
        <f>D33*1000*'Исход. данные'!$B$6</f>
        <v>50.656550000000003</v>
      </c>
      <c r="J33" s="95"/>
      <c r="K33" s="95"/>
      <c r="L33" s="95"/>
      <c r="M33" s="96"/>
      <c r="Q33" s="3"/>
      <c r="S33" s="2"/>
      <c r="AA33" s="65">
        <f ca="1">ROUND(NORMINV(RAND(), $AA$42, $AA$42*$M$8/100*0.8)/(1000*'Исход. данные'!$B$6), 4)</f>
        <v>5.0099999999999999E-2</v>
      </c>
      <c r="AB33" s="65"/>
      <c r="AC33" s="65"/>
      <c r="AD33" s="65"/>
      <c r="AE33" s="65"/>
    </row>
    <row r="34" spans="1:31">
      <c r="A34" s="76">
        <v>3</v>
      </c>
      <c r="B34" s="85"/>
      <c r="C34" s="86"/>
      <c r="D34" s="87">
        <v>4.9399999999999999E-2</v>
      </c>
      <c r="E34" s="88"/>
      <c r="F34" s="88"/>
      <c r="G34" s="88"/>
      <c r="H34" s="89"/>
      <c r="I34" s="90">
        <f>D34*1000*'Исход. данные'!$B$6</f>
        <v>49.553140000000006</v>
      </c>
      <c r="J34" s="95"/>
      <c r="K34" s="95"/>
      <c r="L34" s="95"/>
      <c r="M34" s="96"/>
      <c r="Q34" s="3"/>
      <c r="AA34" s="65">
        <f ca="1">ROUND(NORMINV(RAND(), $AA$42, $AA$42*$M$8/100*0.8)/(1000*'Исход. данные'!$B$6), 4)</f>
        <v>4.9399999999999999E-2</v>
      </c>
      <c r="AB34" s="65"/>
      <c r="AC34" s="65"/>
      <c r="AD34" s="65"/>
      <c r="AE34" s="65"/>
    </row>
    <row r="35" spans="1:31">
      <c r="A35" s="76">
        <v>4</v>
      </c>
      <c r="B35" s="85"/>
      <c r="C35" s="86"/>
      <c r="D35" s="87">
        <v>5.0999999999999997E-2</v>
      </c>
      <c r="E35" s="88"/>
      <c r="F35" s="88"/>
      <c r="G35" s="88"/>
      <c r="H35" s="89"/>
      <c r="I35" s="90">
        <f>D35*1000*'Исход. данные'!$B$6</f>
        <v>51.158100000000005</v>
      </c>
      <c r="J35" s="95"/>
      <c r="K35" s="95"/>
      <c r="L35" s="95"/>
      <c r="M35" s="96"/>
      <c r="Q35" s="3"/>
      <c r="AA35" s="65">
        <f ca="1">ROUND(NORMINV(RAND(), $AA$42, $AA$42*$M$8/100*0.8)/(1000*'Исход. данные'!$B$6), 4)</f>
        <v>5.0500000000000003E-2</v>
      </c>
      <c r="AB35" s="65"/>
      <c r="AC35" s="65"/>
      <c r="AD35" s="65"/>
      <c r="AE35" s="65"/>
    </row>
    <row r="36" spans="1:31">
      <c r="A36" s="76">
        <v>5</v>
      </c>
      <c r="B36" s="85"/>
      <c r="C36" s="86"/>
      <c r="D36" s="87">
        <v>5.16E-2</v>
      </c>
      <c r="E36" s="88"/>
      <c r="F36" s="88"/>
      <c r="G36" s="88"/>
      <c r="H36" s="89"/>
      <c r="I36" s="90">
        <f>D36*1000*'Исход. данные'!$B$6</f>
        <v>51.759960000000007</v>
      </c>
      <c r="J36" s="95"/>
      <c r="K36" s="95"/>
      <c r="L36" s="95"/>
      <c r="M36" s="96"/>
      <c r="Q36" s="3"/>
      <c r="AA36" s="65">
        <f ca="1">ROUND(NORMINV(RAND(), $AA$42, $AA$42*$M$8/100*0.8)/(1000*'Исход. данные'!$B$6), 4)</f>
        <v>4.87E-2</v>
      </c>
      <c r="AB36" s="65"/>
      <c r="AC36" s="65"/>
      <c r="AD36" s="65"/>
      <c r="AE36" s="65"/>
    </row>
    <row r="37" spans="1:31">
      <c r="A37" s="76">
        <v>6</v>
      </c>
      <c r="B37" s="85"/>
      <c r="C37" s="86"/>
      <c r="D37" s="87">
        <v>4.8899999999999999E-2</v>
      </c>
      <c r="E37" s="88"/>
      <c r="F37" s="88"/>
      <c r="G37" s="88"/>
      <c r="H37" s="89"/>
      <c r="I37" s="90">
        <f>D37*1000*'Исход. данные'!$B$6</f>
        <v>49.051590000000004</v>
      </c>
      <c r="J37" s="95"/>
      <c r="K37" s="95"/>
      <c r="L37" s="95"/>
      <c r="M37" s="96"/>
      <c r="Q37" s="3"/>
      <c r="Y37" s="26"/>
      <c r="AA37" s="65">
        <f ca="1">ROUND(NORMINV(RAND(), $AA$42, $AA$42*$M$8/100*0.8)/(1000*'Исход. данные'!$B$6), 4)</f>
        <v>4.9000000000000002E-2</v>
      </c>
      <c r="AB37" s="65"/>
      <c r="AC37" s="65"/>
      <c r="AD37" s="65"/>
      <c r="AE37" s="65"/>
    </row>
    <row r="38" spans="1:31">
      <c r="A38" s="76">
        <v>7</v>
      </c>
      <c r="B38" s="85"/>
      <c r="C38" s="86"/>
      <c r="D38" s="87">
        <v>5.0299999999999997E-2</v>
      </c>
      <c r="E38" s="88"/>
      <c r="F38" s="88"/>
      <c r="G38" s="88"/>
      <c r="H38" s="89"/>
      <c r="I38" s="90">
        <f>D38*1000*'Исход. данные'!$B$6</f>
        <v>50.455930000000002</v>
      </c>
      <c r="J38" s="95"/>
      <c r="K38" s="95"/>
      <c r="L38" s="95"/>
      <c r="M38" s="96"/>
      <c r="Q38" s="3"/>
      <c r="AA38" s="65">
        <f ca="1">ROUND(NORMINV(RAND(), $AA$42, $AA$42*$M$8/100*0.8)/(1000*'Исход. данные'!$B$6), 4)</f>
        <v>4.99E-2</v>
      </c>
      <c r="AB38" s="65"/>
      <c r="AC38" s="65"/>
      <c r="AD38" s="65"/>
      <c r="AE38" s="65"/>
    </row>
    <row r="39" spans="1:31">
      <c r="A39" s="76">
        <v>8</v>
      </c>
      <c r="B39" s="85"/>
      <c r="C39" s="86"/>
      <c r="D39" s="87">
        <v>4.9700000000000001E-2</v>
      </c>
      <c r="E39" s="88"/>
      <c r="F39" s="88"/>
      <c r="G39" s="88"/>
      <c r="H39" s="89"/>
      <c r="I39" s="90">
        <f>D39*1000*'Исход. данные'!$B$6</f>
        <v>49.854070000000007</v>
      </c>
      <c r="J39" s="95"/>
      <c r="K39" s="95"/>
      <c r="L39" s="95"/>
      <c r="M39" s="96"/>
      <c r="Q39" s="3"/>
      <c r="AA39" s="65">
        <f ca="1">ROUND(NORMINV(RAND(), $AA$42, $AA$42*$M$8/100*0.8)/(1000*'Исход. данные'!$B$6), 4)</f>
        <v>4.99E-2</v>
      </c>
      <c r="AB39" s="65"/>
      <c r="AC39" s="65"/>
      <c r="AD39" s="65"/>
      <c r="AE39" s="65"/>
    </row>
    <row r="40" spans="1:31">
      <c r="A40" s="76">
        <v>9</v>
      </c>
      <c r="B40" s="85"/>
      <c r="C40" s="86"/>
      <c r="D40" s="87">
        <v>4.99E-2</v>
      </c>
      <c r="E40" s="88"/>
      <c r="F40" s="88"/>
      <c r="G40" s="88"/>
      <c r="H40" s="89"/>
      <c r="I40" s="90">
        <f>D40*1000*'Исход. данные'!$B$6</f>
        <v>50.054690000000001</v>
      </c>
      <c r="J40" s="95"/>
      <c r="K40" s="95"/>
      <c r="L40" s="95"/>
      <c r="M40" s="96"/>
      <c r="Q40" s="3"/>
      <c r="AA40" s="65">
        <f ca="1">ROUND(NORMINV(RAND(), $AA$42, $AA$42*$M$8/100*0.8)/(1000*'Исход. данные'!$B$6), 4)</f>
        <v>4.9799999999999997E-2</v>
      </c>
      <c r="AB40" s="65"/>
      <c r="AC40" s="65"/>
      <c r="AD40" s="65"/>
      <c r="AE40" s="65"/>
    </row>
    <row r="41" spans="1:31">
      <c r="A41" s="76">
        <v>10</v>
      </c>
      <c r="B41" s="85"/>
      <c r="C41" s="86"/>
      <c r="D41" s="87">
        <v>4.8899999999999999E-2</v>
      </c>
      <c r="E41" s="88"/>
      <c r="F41" s="88"/>
      <c r="G41" s="88"/>
      <c r="H41" s="89"/>
      <c r="I41" s="90">
        <f>D41*1000*'Исход. данные'!$B$6</f>
        <v>49.051590000000004</v>
      </c>
      <c r="J41" s="95"/>
      <c r="K41" s="95"/>
      <c r="L41" s="95"/>
      <c r="M41" s="96"/>
      <c r="Q41" s="3"/>
      <c r="AA41" s="65">
        <f ca="1">ROUND(NORMINV(RAND(), $AA$42, $AA$42*$M$8/100*0.8)/(1000*'Исход. данные'!$B$6), 4)</f>
        <v>5.0500000000000003E-2</v>
      </c>
      <c r="AB41" s="65"/>
      <c r="AC41" s="65"/>
      <c r="AD41" s="65"/>
      <c r="AE41" s="65"/>
    </row>
    <row r="42" spans="1:31">
      <c r="A42" s="76" t="s">
        <v>14</v>
      </c>
      <c r="B42" s="85"/>
      <c r="C42" s="86"/>
      <c r="D42" s="109">
        <f>AVERAGE(D32:H41)</f>
        <v>5.0009999999999999E-2</v>
      </c>
      <c r="E42" s="110"/>
      <c r="F42" s="110"/>
      <c r="G42" s="110"/>
      <c r="H42" s="110"/>
      <c r="I42" s="111">
        <f>AVERAGE(I32:M41)</f>
        <v>50.165030999999999</v>
      </c>
      <c r="J42" s="111"/>
      <c r="K42" s="111"/>
      <c r="L42" s="111"/>
      <c r="M42" s="111"/>
      <c r="N42" s="8"/>
      <c r="O42" s="8"/>
      <c r="P42" s="8"/>
      <c r="Q42" s="8"/>
      <c r="R42" s="8"/>
      <c r="S42" s="8"/>
      <c r="T42" s="8"/>
      <c r="U42" s="8"/>
      <c r="V42" s="8"/>
      <c r="W42" s="8"/>
      <c r="X42" s="8"/>
      <c r="AA42" s="66">
        <f ca="1">G8+G8*J10/100*0.9*(RAND()-RAND())</f>
        <v>50.054949676228624</v>
      </c>
      <c r="AB42" s="66"/>
      <c r="AC42" s="66"/>
      <c r="AD42" s="66"/>
      <c r="AE42" s="66"/>
    </row>
    <row r="43" spans="1:31">
      <c r="A43" s="74" t="s">
        <v>15</v>
      </c>
      <c r="B43" s="74"/>
      <c r="C43" s="74"/>
      <c r="D43" s="112" t="str">
        <f>'Исход. данные'!$B$5</f>
        <v>Пупкин В.В.</v>
      </c>
      <c r="E43" s="112"/>
      <c r="F43" s="112"/>
      <c r="G43" s="112"/>
      <c r="H43" s="112"/>
      <c r="I43" s="112"/>
      <c r="J43" s="112"/>
      <c r="K43" s="112"/>
      <c r="L43" s="112"/>
      <c r="M43" s="112"/>
      <c r="N43" s="45"/>
      <c r="O43" s="45"/>
      <c r="P43" s="45"/>
      <c r="Q43" s="45"/>
      <c r="R43" s="45"/>
      <c r="S43" s="45"/>
      <c r="T43" s="8"/>
      <c r="U43" s="8"/>
      <c r="V43" s="8"/>
      <c r="W43" s="8"/>
      <c r="X43" s="8"/>
    </row>
    <row r="44" spans="1:31">
      <c r="A44" s="107" t="s">
        <v>16</v>
      </c>
      <c r="B44" s="107"/>
      <c r="C44" s="107"/>
      <c r="D44" s="107"/>
      <c r="E44" s="107"/>
      <c r="F44" s="107"/>
      <c r="G44" s="107"/>
      <c r="H44" s="107"/>
      <c r="I44" s="107"/>
      <c r="J44" s="107"/>
      <c r="K44" s="107"/>
      <c r="L44" s="107"/>
      <c r="M44" s="107"/>
      <c r="N44" s="16"/>
      <c r="O44" s="16"/>
      <c r="P44" s="16"/>
      <c r="Q44" s="16"/>
      <c r="R44" s="16"/>
      <c r="S44" s="16"/>
      <c r="T44" s="16"/>
      <c r="U44" s="16"/>
      <c r="V44" s="16"/>
      <c r="W44" s="16"/>
    </row>
    <row r="45" spans="1:31" ht="15" customHeight="1">
      <c r="A45" s="124" t="s">
        <v>5</v>
      </c>
      <c r="B45" s="125"/>
      <c r="C45" s="125"/>
      <c r="D45" s="115" t="s">
        <v>55</v>
      </c>
      <c r="E45" s="116"/>
      <c r="F45" s="116"/>
      <c r="G45" s="116"/>
      <c r="H45" s="117"/>
      <c r="I45" s="113" t="s">
        <v>57</v>
      </c>
      <c r="J45" s="113"/>
      <c r="K45" s="113"/>
      <c r="L45" s="113"/>
      <c r="M45" s="113"/>
      <c r="AA45">
        <f>IF(ABS(D46)&gt;J9, 0, IF(ABS(D47)&gt;J10, 0, IF(I46&gt;M7, 0, IF(I47&gt;M8, 0, 1))))</f>
        <v>1</v>
      </c>
    </row>
    <row r="46" spans="1:31">
      <c r="A46" s="76">
        <f>G7</f>
        <v>5</v>
      </c>
      <c r="B46" s="85"/>
      <c r="C46" s="86"/>
      <c r="D46" s="118">
        <f>ROUND(((I27-A46)/A46*100),2)</f>
        <v>1.91</v>
      </c>
      <c r="E46" s="119"/>
      <c r="F46" s="119"/>
      <c r="G46" s="119"/>
      <c r="H46" s="120"/>
      <c r="I46" s="114">
        <f>ROUND(STDEV(I17:I26)*100/I27,2)</f>
        <v>3.19</v>
      </c>
      <c r="J46" s="114"/>
      <c r="K46" s="114"/>
      <c r="L46" s="114"/>
      <c r="M46" s="114"/>
    </row>
    <row r="47" spans="1:31">
      <c r="A47" s="76">
        <f>G8</f>
        <v>50</v>
      </c>
      <c r="B47" s="85"/>
      <c r="C47" s="86"/>
      <c r="D47" s="118">
        <f>ROUND(((I42-A47)/A47*100),2)</f>
        <v>0.33</v>
      </c>
      <c r="E47" s="119"/>
      <c r="F47" s="119"/>
      <c r="G47" s="119"/>
      <c r="H47" s="120"/>
      <c r="I47" s="114">
        <f>ROUND(STDEV(I32:I41)*100/I42,2)</f>
        <v>1.74</v>
      </c>
      <c r="J47" s="114"/>
      <c r="K47" s="114"/>
      <c r="L47" s="114"/>
      <c r="M47" s="114"/>
      <c r="N47" s="8"/>
      <c r="Q47" s="8"/>
    </row>
    <row r="48" spans="1:31" ht="15.75">
      <c r="A48" s="121" t="s">
        <v>17</v>
      </c>
      <c r="B48" s="121"/>
      <c r="C48" s="121"/>
      <c r="D48" s="121"/>
      <c r="E48" s="121"/>
      <c r="F48" s="121"/>
      <c r="G48" s="122" t="s">
        <v>18</v>
      </c>
      <c r="H48" s="122"/>
      <c r="I48" s="122"/>
      <c r="J48" s="122"/>
      <c r="K48" s="122"/>
      <c r="L48" s="122"/>
      <c r="M48" s="122"/>
      <c r="N48" s="44"/>
      <c r="O48" s="44"/>
      <c r="P48" s="44"/>
      <c r="Q48" s="44"/>
      <c r="R48" s="44"/>
      <c r="S48" s="44"/>
      <c r="T48" s="44"/>
      <c r="U48" s="44"/>
      <c r="V48" s="44"/>
      <c r="W48" s="44"/>
      <c r="X48" s="8"/>
    </row>
    <row r="49" spans="1:24">
      <c r="A49" s="79" t="s">
        <v>15</v>
      </c>
      <c r="B49" s="79"/>
      <c r="C49" s="79"/>
      <c r="D49" s="79"/>
      <c r="E49" s="79"/>
      <c r="F49" s="79"/>
      <c r="G49" s="107" t="str">
        <f>'Исход. данные'!$B$5</f>
        <v>Пупкин В.В.</v>
      </c>
      <c r="H49" s="107"/>
      <c r="I49" s="107"/>
      <c r="J49" s="107"/>
      <c r="K49" s="107"/>
      <c r="L49" s="107"/>
      <c r="M49" s="107"/>
      <c r="N49" s="16"/>
      <c r="O49" s="16"/>
      <c r="P49" s="16"/>
      <c r="Q49" s="16"/>
      <c r="R49" s="16"/>
      <c r="S49" s="16"/>
      <c r="T49" s="16"/>
      <c r="U49" s="16"/>
      <c r="V49" s="16"/>
      <c r="W49" s="16"/>
      <c r="X49" s="8"/>
    </row>
    <row r="50" spans="1:24">
      <c r="A50" s="56"/>
      <c r="B50" s="56"/>
      <c r="C50" s="56"/>
      <c r="D50" s="56"/>
      <c r="E50" s="56"/>
      <c r="F50" s="56"/>
      <c r="G50" s="128" t="s">
        <v>58</v>
      </c>
      <c r="H50" s="128"/>
      <c r="I50" s="128"/>
      <c r="J50" s="128"/>
      <c r="K50" s="128"/>
      <c r="L50" s="128"/>
      <c r="M50" s="128"/>
      <c r="N50" s="48"/>
      <c r="O50" s="48"/>
      <c r="P50" s="48"/>
      <c r="Q50" s="24"/>
      <c r="R50" s="24"/>
      <c r="S50" s="24"/>
      <c r="T50" s="24"/>
      <c r="U50" s="24"/>
      <c r="V50" s="24"/>
      <c r="W50" s="24"/>
    </row>
  </sheetData>
  <mergeCells count="154">
    <mergeCell ref="G50:M50"/>
    <mergeCell ref="D29:H29"/>
    <mergeCell ref="I29:M29"/>
    <mergeCell ref="I45:M45"/>
    <mergeCell ref="I46:M46"/>
    <mergeCell ref="I47:M47"/>
    <mergeCell ref="D45:H45"/>
    <mergeCell ref="D46:H46"/>
    <mergeCell ref="D47:H47"/>
    <mergeCell ref="A44:M44"/>
    <mergeCell ref="A47:C47"/>
    <mergeCell ref="A48:F48"/>
    <mergeCell ref="A49:F49"/>
    <mergeCell ref="A45:C45"/>
    <mergeCell ref="A46:C46"/>
    <mergeCell ref="A42:C42"/>
    <mergeCell ref="D42:H42"/>
    <mergeCell ref="I42:M42"/>
    <mergeCell ref="A43:C43"/>
    <mergeCell ref="D43:M43"/>
    <mergeCell ref="G48:M48"/>
    <mergeCell ref="G49:M49"/>
    <mergeCell ref="A40:C40"/>
    <mergeCell ref="D40:H40"/>
    <mergeCell ref="A1:M1"/>
    <mergeCell ref="A2:M2"/>
    <mergeCell ref="I3:M3"/>
    <mergeCell ref="I4:M4"/>
    <mergeCell ref="A5:M5"/>
    <mergeCell ref="K11:M11"/>
    <mergeCell ref="K12:M12"/>
    <mergeCell ref="K13:M13"/>
    <mergeCell ref="K14:M14"/>
    <mergeCell ref="A11:J11"/>
    <mergeCell ref="A12:J12"/>
    <mergeCell ref="A13:J13"/>
    <mergeCell ref="A9:C9"/>
    <mergeCell ref="D9:F9"/>
    <mergeCell ref="G9:I9"/>
    <mergeCell ref="J9:L9"/>
    <mergeCell ref="A10:C10"/>
    <mergeCell ref="D10:F10"/>
    <mergeCell ref="G10:I10"/>
    <mergeCell ref="J10:L10"/>
    <mergeCell ref="A7:C7"/>
    <mergeCell ref="D7:F7"/>
    <mergeCell ref="G7:I7"/>
    <mergeCell ref="J7:L7"/>
    <mergeCell ref="I40:M40"/>
    <mergeCell ref="A41:C41"/>
    <mergeCell ref="D41:H41"/>
    <mergeCell ref="I41:M41"/>
    <mergeCell ref="A38:C38"/>
    <mergeCell ref="D38:H38"/>
    <mergeCell ref="I38:M38"/>
    <mergeCell ref="A39:C39"/>
    <mergeCell ref="D39:H39"/>
    <mergeCell ref="I39:M39"/>
    <mergeCell ref="A36:C36"/>
    <mergeCell ref="D36:H36"/>
    <mergeCell ref="I36:M36"/>
    <mergeCell ref="A37:C37"/>
    <mergeCell ref="D37:H37"/>
    <mergeCell ref="I37:M37"/>
    <mergeCell ref="A34:C34"/>
    <mergeCell ref="D34:H34"/>
    <mergeCell ref="I34:M34"/>
    <mergeCell ref="A35:C35"/>
    <mergeCell ref="D35:H35"/>
    <mergeCell ref="I35:M35"/>
    <mergeCell ref="A32:C32"/>
    <mergeCell ref="D32:H32"/>
    <mergeCell ref="I32:M32"/>
    <mergeCell ref="A33:C33"/>
    <mergeCell ref="D33:H33"/>
    <mergeCell ref="I33:M33"/>
    <mergeCell ref="A27:C27"/>
    <mergeCell ref="D27:H27"/>
    <mergeCell ref="I27:M27"/>
    <mergeCell ref="A28:C28"/>
    <mergeCell ref="D28:M28"/>
    <mergeCell ref="A30:C31"/>
    <mergeCell ref="D30:M30"/>
    <mergeCell ref="D31:H31"/>
    <mergeCell ref="I31:M31"/>
    <mergeCell ref="A25:C25"/>
    <mergeCell ref="D25:H25"/>
    <mergeCell ref="I25:M25"/>
    <mergeCell ref="A26:C26"/>
    <mergeCell ref="D26:H26"/>
    <mergeCell ref="I26:M26"/>
    <mergeCell ref="A23:C23"/>
    <mergeCell ref="D23:H23"/>
    <mergeCell ref="I23:M23"/>
    <mergeCell ref="A24:C24"/>
    <mergeCell ref="D24:H24"/>
    <mergeCell ref="I24:M24"/>
    <mergeCell ref="A14:J14"/>
    <mergeCell ref="A15:C16"/>
    <mergeCell ref="D15:M15"/>
    <mergeCell ref="D16:H16"/>
    <mergeCell ref="I16:M16"/>
    <mergeCell ref="A21:C21"/>
    <mergeCell ref="D21:H21"/>
    <mergeCell ref="I21:M21"/>
    <mergeCell ref="A22:C22"/>
    <mergeCell ref="D22:H22"/>
    <mergeCell ref="I22:M22"/>
    <mergeCell ref="A19:C19"/>
    <mergeCell ref="D19:H19"/>
    <mergeCell ref="I19:M19"/>
    <mergeCell ref="A20:C20"/>
    <mergeCell ref="D20:H20"/>
    <mergeCell ref="I20:M20"/>
    <mergeCell ref="Q3:W3"/>
    <mergeCell ref="A4:G4"/>
    <mergeCell ref="Q4:W4"/>
    <mergeCell ref="AA32:AE32"/>
    <mergeCell ref="AA33:AE33"/>
    <mergeCell ref="AA34:AE34"/>
    <mergeCell ref="AA35:AE35"/>
    <mergeCell ref="AA36:AE36"/>
    <mergeCell ref="AA37:AE37"/>
    <mergeCell ref="A8:C8"/>
    <mergeCell ref="D8:F8"/>
    <mergeCell ref="G8:I8"/>
    <mergeCell ref="J8:L8"/>
    <mergeCell ref="A6:C6"/>
    <mergeCell ref="D6:F6"/>
    <mergeCell ref="G6:I6"/>
    <mergeCell ref="J6:L6"/>
    <mergeCell ref="A3:G3"/>
    <mergeCell ref="A17:C17"/>
    <mergeCell ref="D17:H17"/>
    <mergeCell ref="I17:M17"/>
    <mergeCell ref="A18:C18"/>
    <mergeCell ref="D18:H18"/>
    <mergeCell ref="I18:M18"/>
    <mergeCell ref="AA42:AE42"/>
    <mergeCell ref="AA38:AE38"/>
    <mergeCell ref="AA39:AE39"/>
    <mergeCell ref="AA40:AE40"/>
    <mergeCell ref="AA41:AE41"/>
    <mergeCell ref="AA17:AE17"/>
    <mergeCell ref="AA18:AE18"/>
    <mergeCell ref="AA19:AE19"/>
    <mergeCell ref="AA20:AE20"/>
    <mergeCell ref="AA21:AE21"/>
    <mergeCell ref="AA22:AE22"/>
    <mergeCell ref="AA23:AE23"/>
    <mergeCell ref="AA24:AE24"/>
    <mergeCell ref="AA25:AE25"/>
    <mergeCell ref="AA26:AE26"/>
    <mergeCell ref="AA27:AE27"/>
  </mergeCells>
  <conditionalFormatting sqref="D46">
    <cfRule type="expression" dxfId="255" priority="4">
      <formula>ABS($D$46)&gt;--MID($J$7,2,5)</formula>
    </cfRule>
  </conditionalFormatting>
  <conditionalFormatting sqref="D47">
    <cfRule type="expression" dxfId="254" priority="3">
      <formula>ABS($D$47)&gt;--MID($J$8,2,5)</formula>
    </cfRule>
  </conditionalFormatting>
  <conditionalFormatting sqref="I46">
    <cfRule type="cellIs" dxfId="253" priority="2" operator="greaterThan">
      <formula>$M$7</formula>
    </cfRule>
  </conditionalFormatting>
  <conditionalFormatting sqref="I47">
    <cfRule type="cellIs" dxfId="252" priority="1" operator="greaterThan">
      <formula>$M$8</formula>
    </cfRule>
  </conditionalFormatting>
  <pageMargins left="0.7" right="0.7" top="0.75" bottom="0.75" header="0.3" footer="0.3"/>
  <pageSetup paperSize="9"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>
  <sheetPr codeName="Лист15">
    <tabColor rgb="FF00B0F0"/>
  </sheetPr>
  <dimension ref="A1:AE50"/>
  <sheetViews>
    <sheetView zoomScale="90" zoomScaleNormal="90" workbookViewId="0">
      <selection activeCell="D32" sqref="D32:H41"/>
    </sheetView>
  </sheetViews>
  <sheetFormatPr defaultRowHeight="15"/>
  <cols>
    <col min="1" max="1" width="6.7109375" customWidth="1"/>
    <col min="2" max="2" width="6.5703125" customWidth="1"/>
    <col min="3" max="3" width="5.5703125" customWidth="1"/>
    <col min="4" max="4" width="7" customWidth="1"/>
    <col min="5" max="7" width="3.7109375" customWidth="1"/>
    <col min="8" max="8" width="11.7109375" customWidth="1"/>
    <col min="9" max="9" width="2.7109375" customWidth="1"/>
    <col min="10" max="10" width="6.7109375" customWidth="1"/>
    <col min="11" max="12" width="3.7109375" customWidth="1"/>
    <col min="13" max="13" width="14.7109375" customWidth="1"/>
    <col min="14" max="14" width="5.7109375" customWidth="1"/>
    <col min="15" max="15" width="0.28515625" customWidth="1"/>
    <col min="16" max="16" width="0.140625" customWidth="1"/>
    <col min="17" max="17" width="0.28515625" hidden="1" customWidth="1"/>
    <col min="18" max="21" width="3.7109375" hidden="1" customWidth="1"/>
    <col min="22" max="22" width="2" hidden="1" customWidth="1"/>
    <col min="23" max="23" width="0.28515625" customWidth="1"/>
    <col min="27" max="27" width="9.28515625" hidden="1" customWidth="1"/>
    <col min="28" max="31" width="9.140625" hidden="1" customWidth="1"/>
  </cols>
  <sheetData>
    <row r="1" spans="1:24">
      <c r="A1" s="67" t="s">
        <v>32</v>
      </c>
      <c r="B1" s="67"/>
      <c r="C1" s="67"/>
      <c r="D1" s="67"/>
      <c r="E1" s="67"/>
      <c r="F1" s="67"/>
      <c r="G1" s="67"/>
      <c r="H1" s="67"/>
      <c r="I1" s="67"/>
      <c r="J1" s="67"/>
      <c r="K1" s="67"/>
      <c r="L1" s="67"/>
      <c r="M1" s="67"/>
      <c r="N1" s="38"/>
      <c r="O1" s="38"/>
      <c r="P1" s="38"/>
      <c r="Q1" s="38"/>
      <c r="R1" s="38"/>
      <c r="S1" s="38"/>
      <c r="T1" s="38"/>
      <c r="U1" s="38"/>
      <c r="V1" s="38"/>
      <c r="W1" s="28"/>
    </row>
    <row r="2" spans="1:24">
      <c r="A2" s="132" t="s">
        <v>33</v>
      </c>
      <c r="B2" s="132"/>
      <c r="C2" s="132"/>
      <c r="D2" s="132"/>
      <c r="E2" s="132"/>
      <c r="F2" s="132"/>
      <c r="G2" s="132"/>
      <c r="H2" s="132"/>
      <c r="I2" s="132"/>
      <c r="J2" s="132"/>
      <c r="K2" s="132"/>
      <c r="L2" s="132"/>
      <c r="M2" s="132"/>
      <c r="N2" s="41"/>
      <c r="O2" s="41"/>
      <c r="P2" s="41"/>
      <c r="Q2" s="41"/>
      <c r="R2" s="41"/>
      <c r="S2" s="41"/>
      <c r="T2" s="41"/>
      <c r="U2" s="41"/>
      <c r="V2" s="41"/>
      <c r="W2" s="41"/>
    </row>
    <row r="3" spans="1:24" ht="15.75">
      <c r="A3" s="68" t="s">
        <v>25</v>
      </c>
      <c r="B3" s="68"/>
      <c r="C3" s="68"/>
      <c r="D3" s="68"/>
      <c r="E3" s="68"/>
      <c r="F3" s="68"/>
      <c r="G3" s="68"/>
      <c r="H3" s="56"/>
      <c r="I3" s="72">
        <v>16608100</v>
      </c>
      <c r="J3" s="72"/>
      <c r="K3" s="72"/>
      <c r="L3" s="72"/>
      <c r="M3" s="72"/>
      <c r="N3" s="16"/>
      <c r="O3" s="23"/>
      <c r="P3" s="25"/>
      <c r="Q3" s="69"/>
      <c r="R3" s="69"/>
      <c r="S3" s="69"/>
      <c r="T3" s="69"/>
      <c r="U3" s="69"/>
      <c r="V3" s="69"/>
      <c r="W3" s="69"/>
    </row>
    <row r="4" spans="1:24">
      <c r="A4" s="70" t="s">
        <v>0</v>
      </c>
      <c r="B4" s="70"/>
      <c r="C4" s="70"/>
      <c r="D4" s="70"/>
      <c r="E4" s="70"/>
      <c r="F4" s="70"/>
      <c r="G4" s="70"/>
      <c r="H4" s="56"/>
      <c r="I4" s="70" t="s">
        <v>1</v>
      </c>
      <c r="J4" s="70"/>
      <c r="K4" s="70"/>
      <c r="L4" s="70"/>
      <c r="M4" s="70"/>
      <c r="N4" s="46"/>
      <c r="O4" s="42"/>
      <c r="P4" s="25"/>
      <c r="Q4" s="69"/>
      <c r="R4" s="69"/>
      <c r="S4" s="69"/>
      <c r="T4" s="69"/>
      <c r="U4" s="69"/>
      <c r="V4" s="69"/>
      <c r="W4" s="69"/>
    </row>
    <row r="5" spans="1:24">
      <c r="A5" s="73" t="s">
        <v>2</v>
      </c>
      <c r="B5" s="73"/>
      <c r="C5" s="73"/>
      <c r="D5" s="73"/>
      <c r="E5" s="73"/>
      <c r="F5" s="73"/>
      <c r="G5" s="73"/>
      <c r="H5" s="73"/>
      <c r="I5" s="73"/>
      <c r="J5" s="73"/>
      <c r="K5" s="73"/>
      <c r="L5" s="73"/>
      <c r="M5" s="73"/>
      <c r="N5" s="14"/>
      <c r="O5" s="14"/>
      <c r="P5" s="14"/>
      <c r="Q5" s="14"/>
      <c r="R5" s="14"/>
      <c r="S5" s="14"/>
      <c r="T5" s="14"/>
      <c r="U5" s="14"/>
      <c r="V5" s="14"/>
      <c r="W5" s="14"/>
    </row>
    <row r="6" spans="1:24">
      <c r="A6" s="77" t="s">
        <v>3</v>
      </c>
      <c r="B6" s="77"/>
      <c r="C6" s="77"/>
      <c r="D6" s="77" t="s">
        <v>4</v>
      </c>
      <c r="E6" s="77"/>
      <c r="F6" s="77"/>
      <c r="G6" s="77" t="s">
        <v>5</v>
      </c>
      <c r="H6" s="77"/>
      <c r="I6" s="77"/>
      <c r="J6" s="77" t="s">
        <v>55</v>
      </c>
      <c r="K6" s="77"/>
      <c r="L6" s="78"/>
      <c r="M6" s="58" t="s">
        <v>56</v>
      </c>
      <c r="N6" s="35"/>
      <c r="O6" s="31"/>
      <c r="P6" s="32"/>
      <c r="Q6" s="28"/>
      <c r="R6" s="28"/>
      <c r="S6" s="28"/>
      <c r="T6" s="28"/>
      <c r="U6" s="28"/>
      <c r="V6" s="28"/>
      <c r="W6" s="28"/>
    </row>
    <row r="7" spans="1:24">
      <c r="A7" s="74">
        <v>1</v>
      </c>
      <c r="B7" s="74"/>
      <c r="C7" s="74"/>
      <c r="D7" s="75" t="str">
        <f>G7 &amp; " - " &amp; G8</f>
        <v>100 - 1000</v>
      </c>
      <c r="E7" s="75"/>
      <c r="F7" s="75"/>
      <c r="G7" s="74">
        <v>100</v>
      </c>
      <c r="H7" s="74"/>
      <c r="I7" s="74"/>
      <c r="J7" s="74" t="s">
        <v>6</v>
      </c>
      <c r="K7" s="74"/>
      <c r="L7" s="76"/>
      <c r="M7" s="59">
        <v>0.7</v>
      </c>
      <c r="N7" s="16"/>
      <c r="O7" s="27"/>
      <c r="P7" s="30"/>
      <c r="Q7" s="28"/>
      <c r="R7" s="28"/>
      <c r="S7" s="28"/>
      <c r="T7" s="28"/>
      <c r="U7" s="28"/>
      <c r="V7" s="28"/>
      <c r="W7" s="28"/>
    </row>
    <row r="8" spans="1:24">
      <c r="A8" s="74"/>
      <c r="B8" s="74"/>
      <c r="C8" s="74"/>
      <c r="D8" s="74"/>
      <c r="E8" s="74"/>
      <c r="F8" s="74"/>
      <c r="G8" s="74">
        <v>1000</v>
      </c>
      <c r="H8" s="74"/>
      <c r="I8" s="74"/>
      <c r="J8" s="74" t="s">
        <v>23</v>
      </c>
      <c r="K8" s="74"/>
      <c r="L8" s="76"/>
      <c r="M8" s="59">
        <v>0.3</v>
      </c>
      <c r="N8" s="16"/>
      <c r="O8" s="27"/>
      <c r="P8" s="30"/>
      <c r="Q8" s="28"/>
      <c r="R8" s="28"/>
      <c r="S8" s="28"/>
      <c r="T8" s="28"/>
      <c r="U8" s="28"/>
      <c r="V8" s="28"/>
      <c r="W8" s="28"/>
    </row>
    <row r="9" spans="1:24">
      <c r="A9" s="74"/>
      <c r="B9" s="74"/>
      <c r="C9" s="74"/>
      <c r="D9" s="74"/>
      <c r="E9" s="74"/>
      <c r="F9" s="74"/>
      <c r="G9" s="74"/>
      <c r="H9" s="74"/>
      <c r="I9" s="74"/>
      <c r="J9" s="80">
        <f>--MID(J7,2,3)</f>
        <v>2</v>
      </c>
      <c r="K9" s="80"/>
      <c r="L9" s="81"/>
      <c r="M9" s="57"/>
      <c r="N9" s="16"/>
      <c r="O9" s="27"/>
      <c r="P9" s="30"/>
      <c r="Q9" s="28"/>
      <c r="R9" s="28"/>
      <c r="S9" s="28"/>
      <c r="T9" s="28"/>
      <c r="U9" s="28"/>
      <c r="V9" s="28"/>
      <c r="W9" s="28"/>
    </row>
    <row r="10" spans="1:24">
      <c r="A10" s="74"/>
      <c r="B10" s="74"/>
      <c r="C10" s="74"/>
      <c r="D10" s="74"/>
      <c r="E10" s="74"/>
      <c r="F10" s="74"/>
      <c r="G10" s="74"/>
      <c r="H10" s="74"/>
      <c r="I10" s="74"/>
      <c r="J10" s="82">
        <f>--MID(J8,2,3)</f>
        <v>0.6</v>
      </c>
      <c r="K10" s="82"/>
      <c r="L10" s="83"/>
      <c r="M10" s="57"/>
      <c r="N10" s="16"/>
      <c r="O10" s="52"/>
      <c r="P10" s="54"/>
      <c r="Q10" s="28"/>
      <c r="R10" s="28"/>
      <c r="S10" s="28"/>
      <c r="T10" s="28"/>
      <c r="U10" s="28"/>
      <c r="V10" s="28"/>
      <c r="W10" s="28"/>
    </row>
    <row r="11" spans="1:24">
      <c r="A11" s="79" t="s">
        <v>7</v>
      </c>
      <c r="B11" s="79"/>
      <c r="C11" s="79"/>
      <c r="D11" s="79"/>
      <c r="E11" s="79"/>
      <c r="F11" s="79"/>
      <c r="G11" s="79"/>
      <c r="H11" s="79"/>
      <c r="I11" s="79"/>
      <c r="J11" s="79"/>
      <c r="K11" s="84" t="str">
        <f>'Исход. данные'!$B$1</f>
        <v>18.10.2024г.</v>
      </c>
      <c r="L11" s="84"/>
      <c r="M11" s="84"/>
      <c r="N11" s="15"/>
      <c r="O11" s="15"/>
      <c r="P11" s="15"/>
      <c r="Q11" s="15"/>
      <c r="R11" s="15"/>
      <c r="S11" s="15"/>
      <c r="T11" s="15"/>
      <c r="U11" s="15"/>
      <c r="V11" s="15"/>
      <c r="W11" s="15"/>
      <c r="X11" s="8"/>
    </row>
    <row r="12" spans="1:24">
      <c r="A12" s="79" t="s">
        <v>8</v>
      </c>
      <c r="B12" s="79"/>
      <c r="C12" s="79"/>
      <c r="D12" s="79"/>
      <c r="E12" s="79"/>
      <c r="F12" s="79"/>
      <c r="G12" s="79"/>
      <c r="H12" s="79"/>
      <c r="I12" s="79"/>
      <c r="J12" s="79"/>
      <c r="K12" s="85" t="str">
        <f>'Исход. данные'!$B$2</f>
        <v>ВР-300S № 181024</v>
      </c>
      <c r="L12" s="85"/>
      <c r="M12" s="85"/>
      <c r="N12" s="16"/>
      <c r="O12" s="16"/>
      <c r="P12" s="16"/>
      <c r="Q12" s="16"/>
      <c r="R12" s="16"/>
      <c r="S12" s="16"/>
      <c r="T12" s="16"/>
      <c r="U12" s="16"/>
      <c r="V12" s="16"/>
      <c r="W12" s="16"/>
      <c r="X12" s="8"/>
    </row>
    <row r="13" spans="1:24">
      <c r="A13" s="79" t="s">
        <v>9</v>
      </c>
      <c r="B13" s="79"/>
      <c r="C13" s="79"/>
      <c r="D13" s="79"/>
      <c r="E13" s="79"/>
      <c r="F13" s="79"/>
      <c r="G13" s="79"/>
      <c r="H13" s="79"/>
      <c r="I13" s="79"/>
      <c r="J13" s="79"/>
      <c r="K13" s="85">
        <f>'Исход. данные'!$B$3</f>
        <v>21.2</v>
      </c>
      <c r="L13" s="85"/>
      <c r="M13" s="85"/>
      <c r="N13" s="16"/>
      <c r="O13" s="16"/>
      <c r="P13" s="16"/>
      <c r="Q13" s="16"/>
      <c r="R13" s="16"/>
      <c r="S13" s="16"/>
      <c r="T13" s="16"/>
      <c r="U13" s="16"/>
      <c r="V13" s="16"/>
      <c r="W13" s="16"/>
      <c r="X13" s="8"/>
    </row>
    <row r="14" spans="1:24">
      <c r="A14" s="79" t="s">
        <v>10</v>
      </c>
      <c r="B14" s="79"/>
      <c r="C14" s="79"/>
      <c r="D14" s="79"/>
      <c r="E14" s="79"/>
      <c r="F14" s="79"/>
      <c r="G14" s="79"/>
      <c r="H14" s="79"/>
      <c r="I14" s="79"/>
      <c r="J14" s="79"/>
      <c r="K14" s="85">
        <f>'Исход. данные'!$B$4</f>
        <v>60.7</v>
      </c>
      <c r="L14" s="85"/>
      <c r="M14" s="85"/>
      <c r="N14" s="16"/>
      <c r="O14" s="16"/>
      <c r="P14" s="16"/>
      <c r="Q14" s="16"/>
      <c r="R14" s="16"/>
      <c r="S14" s="16"/>
      <c r="T14" s="16"/>
      <c r="U14" s="16"/>
      <c r="V14" s="16"/>
      <c r="W14" s="16"/>
      <c r="X14" s="8"/>
    </row>
    <row r="15" spans="1:24">
      <c r="A15" s="97" t="s">
        <v>11</v>
      </c>
      <c r="B15" s="98"/>
      <c r="C15" s="99"/>
      <c r="D15" s="76" t="str">
        <f>"Объем дозирования " &amp; G7 &amp; " мкл"</f>
        <v>Объем дозирования 100 мкл</v>
      </c>
      <c r="E15" s="85"/>
      <c r="F15" s="85"/>
      <c r="G15" s="85"/>
      <c r="H15" s="85"/>
      <c r="I15" s="85"/>
      <c r="J15" s="85"/>
      <c r="K15" s="85"/>
      <c r="L15" s="85"/>
      <c r="M15" s="86"/>
      <c r="N15" s="47"/>
      <c r="O15" s="28"/>
      <c r="P15" s="28"/>
      <c r="Q15" s="28"/>
      <c r="R15" s="28"/>
      <c r="S15" s="28"/>
      <c r="T15" s="28"/>
      <c r="U15" s="28"/>
      <c r="V15" s="28"/>
      <c r="W15" s="28"/>
    </row>
    <row r="16" spans="1:24">
      <c r="A16" s="100"/>
      <c r="B16" s="101"/>
      <c r="C16" s="102"/>
      <c r="D16" s="76" t="s">
        <v>42</v>
      </c>
      <c r="E16" s="85"/>
      <c r="F16" s="85"/>
      <c r="G16" s="85"/>
      <c r="H16" s="86"/>
      <c r="I16" s="76" t="s">
        <v>13</v>
      </c>
      <c r="J16" s="85"/>
      <c r="K16" s="85"/>
      <c r="L16" s="85"/>
      <c r="M16" s="86"/>
      <c r="N16" s="28"/>
      <c r="O16" s="28"/>
      <c r="P16" s="28"/>
      <c r="Q16" s="28"/>
      <c r="R16" s="28"/>
      <c r="S16" s="28"/>
      <c r="T16" s="28"/>
      <c r="U16" s="28"/>
      <c r="V16" s="28"/>
      <c r="W16" s="28"/>
    </row>
    <row r="17" spans="1:31">
      <c r="A17" s="76">
        <v>1</v>
      </c>
      <c r="B17" s="85"/>
      <c r="C17" s="86"/>
      <c r="D17" s="87">
        <v>9.8799999999999999E-2</v>
      </c>
      <c r="E17" s="88"/>
      <c r="F17" s="88"/>
      <c r="G17" s="88"/>
      <c r="H17" s="89"/>
      <c r="I17" s="90">
        <f>D17*1000*'Исход. данные'!$B$6</f>
        <v>99.106280000000012</v>
      </c>
      <c r="J17" s="91"/>
      <c r="K17" s="91"/>
      <c r="L17" s="91"/>
      <c r="M17" s="92"/>
      <c r="N17" s="28"/>
      <c r="O17" s="28"/>
      <c r="P17" s="28"/>
      <c r="Q17" s="28"/>
      <c r="R17" s="28"/>
      <c r="S17" s="28"/>
      <c r="T17" s="28"/>
      <c r="U17" s="28"/>
      <c r="V17" s="28"/>
      <c r="W17" s="28"/>
      <c r="AA17" s="65">
        <f ca="1">ROUND(NORMINV(RAND(), $AA$27, $AA$27*$M$7/100*0.8)/(1000*'Исход. данные'!$B$6), 4)</f>
        <v>9.9599999999999994E-2</v>
      </c>
      <c r="AB17" s="65"/>
      <c r="AC17" s="65"/>
      <c r="AD17" s="65"/>
      <c r="AE17" s="65"/>
    </row>
    <row r="18" spans="1:31">
      <c r="A18" s="76">
        <v>2</v>
      </c>
      <c r="B18" s="85"/>
      <c r="C18" s="86"/>
      <c r="D18" s="87">
        <v>9.8599999999999993E-2</v>
      </c>
      <c r="E18" s="88"/>
      <c r="F18" s="88"/>
      <c r="G18" s="88"/>
      <c r="H18" s="89"/>
      <c r="I18" s="90">
        <f>D18*1000*'Исход. данные'!$B$6</f>
        <v>98.905659999999997</v>
      </c>
      <c r="J18" s="95"/>
      <c r="K18" s="95"/>
      <c r="L18" s="95"/>
      <c r="M18" s="96"/>
      <c r="N18" s="28"/>
      <c r="O18" s="28"/>
      <c r="P18" s="28"/>
      <c r="Q18" s="28"/>
      <c r="R18" s="28"/>
      <c r="S18" s="28"/>
      <c r="T18" s="28"/>
      <c r="U18" s="28"/>
      <c r="V18" s="28"/>
      <c r="W18" s="28"/>
      <c r="AA18" s="65">
        <f ca="1">ROUND(NORMINV(RAND(), $AA$27, $AA$27*$M$7/100*0.8)/(1000*'Исход. данные'!$B$6), 4)</f>
        <v>9.8699999999999996E-2</v>
      </c>
      <c r="AB18" s="65"/>
      <c r="AC18" s="65"/>
      <c r="AD18" s="65"/>
      <c r="AE18" s="65"/>
    </row>
    <row r="19" spans="1:31">
      <c r="A19" s="76">
        <v>3</v>
      </c>
      <c r="B19" s="85"/>
      <c r="C19" s="86"/>
      <c r="D19" s="87">
        <v>9.7799999999999998E-2</v>
      </c>
      <c r="E19" s="88"/>
      <c r="F19" s="88"/>
      <c r="G19" s="88"/>
      <c r="H19" s="89"/>
      <c r="I19" s="90">
        <f>D19*1000*'Исход. данные'!$B$6</f>
        <v>98.103180000000009</v>
      </c>
      <c r="J19" s="95"/>
      <c r="K19" s="95"/>
      <c r="L19" s="95"/>
      <c r="M19" s="96"/>
      <c r="N19" s="28"/>
      <c r="O19" s="28"/>
      <c r="P19" s="28"/>
      <c r="Q19" s="28"/>
      <c r="R19" s="28"/>
      <c r="S19" s="28"/>
      <c r="T19" s="28"/>
      <c r="U19" s="28"/>
      <c r="V19" s="28"/>
      <c r="W19" s="28"/>
      <c r="AA19" s="65">
        <f ca="1">ROUND(NORMINV(RAND(), $AA$27, $AA$27*$M$7/100*0.8)/(1000*'Исход. данные'!$B$6), 4)</f>
        <v>9.9199999999999997E-2</v>
      </c>
      <c r="AB19" s="65"/>
      <c r="AC19" s="65"/>
      <c r="AD19" s="65"/>
      <c r="AE19" s="65"/>
    </row>
    <row r="20" spans="1:31">
      <c r="A20" s="76">
        <v>4</v>
      </c>
      <c r="B20" s="85"/>
      <c r="C20" s="86"/>
      <c r="D20" s="87">
        <v>9.9000000000000005E-2</v>
      </c>
      <c r="E20" s="88"/>
      <c r="F20" s="88"/>
      <c r="G20" s="88"/>
      <c r="H20" s="89"/>
      <c r="I20" s="90">
        <f>D20*1000*'Исход. данные'!$B$6</f>
        <v>99.306900000000013</v>
      </c>
      <c r="J20" s="95"/>
      <c r="K20" s="95"/>
      <c r="L20" s="95"/>
      <c r="M20" s="96"/>
      <c r="N20" s="28"/>
      <c r="O20" s="28"/>
      <c r="P20" s="28"/>
      <c r="Q20" s="28"/>
      <c r="R20" s="28"/>
      <c r="S20" s="28"/>
      <c r="T20" s="28"/>
      <c r="U20" s="28"/>
      <c r="V20" s="28"/>
      <c r="W20" s="28"/>
      <c r="AA20" s="65">
        <f ca="1">ROUND(NORMINV(RAND(), $AA$27, $AA$27*$M$7/100*0.8)/(1000*'Исход. данные'!$B$6), 4)</f>
        <v>9.8599999999999993E-2</v>
      </c>
      <c r="AB20" s="65"/>
      <c r="AC20" s="65"/>
      <c r="AD20" s="65"/>
      <c r="AE20" s="65"/>
    </row>
    <row r="21" spans="1:31">
      <c r="A21" s="76">
        <v>5</v>
      </c>
      <c r="B21" s="85"/>
      <c r="C21" s="86"/>
      <c r="D21" s="87">
        <v>9.9099999999999994E-2</v>
      </c>
      <c r="E21" s="88"/>
      <c r="F21" s="88"/>
      <c r="G21" s="88"/>
      <c r="H21" s="89"/>
      <c r="I21" s="90">
        <f>D21*1000*'Исход. данные'!$B$6</f>
        <v>99.407210000000006</v>
      </c>
      <c r="J21" s="95"/>
      <c r="K21" s="95"/>
      <c r="L21" s="95"/>
      <c r="M21" s="96"/>
      <c r="N21" s="28"/>
      <c r="O21" s="28"/>
      <c r="P21" s="28"/>
      <c r="Q21" s="28"/>
      <c r="R21" s="28"/>
      <c r="S21" s="28"/>
      <c r="T21" s="28"/>
      <c r="U21" s="28"/>
      <c r="V21" s="28"/>
      <c r="W21" s="28"/>
      <c r="AA21" s="65">
        <f ca="1">ROUND(NORMINV(RAND(), $AA$27, $AA$27*$M$7/100*0.8)/(1000*'Исход. данные'!$B$6), 4)</f>
        <v>9.9000000000000005E-2</v>
      </c>
      <c r="AB21" s="65"/>
      <c r="AC21" s="65"/>
      <c r="AD21" s="65"/>
      <c r="AE21" s="65"/>
    </row>
    <row r="22" spans="1:31">
      <c r="A22" s="76">
        <v>6</v>
      </c>
      <c r="B22" s="85"/>
      <c r="C22" s="86"/>
      <c r="D22" s="87">
        <v>9.8699999999999996E-2</v>
      </c>
      <c r="E22" s="88"/>
      <c r="F22" s="88"/>
      <c r="G22" s="88"/>
      <c r="H22" s="89"/>
      <c r="I22" s="90">
        <f>D22*1000*'Исход. данные'!$B$6</f>
        <v>99.005970000000019</v>
      </c>
      <c r="J22" s="95"/>
      <c r="K22" s="95"/>
      <c r="L22" s="95"/>
      <c r="M22" s="96"/>
      <c r="N22" s="28"/>
      <c r="O22" s="28"/>
      <c r="P22" s="28"/>
      <c r="Q22" s="28"/>
      <c r="R22" s="28"/>
      <c r="S22" s="28"/>
      <c r="T22" s="28"/>
      <c r="U22" s="28"/>
      <c r="V22" s="28"/>
      <c r="W22" s="28"/>
      <c r="AA22" s="65">
        <f ca="1">ROUND(NORMINV(RAND(), $AA$27, $AA$27*$M$7/100*0.8)/(1000*'Исход. данные'!$B$6), 4)</f>
        <v>9.8900000000000002E-2</v>
      </c>
      <c r="AB22" s="65"/>
      <c r="AC22" s="65"/>
      <c r="AD22" s="65"/>
      <c r="AE22" s="65"/>
    </row>
    <row r="23" spans="1:31">
      <c r="A23" s="76">
        <v>7</v>
      </c>
      <c r="B23" s="85"/>
      <c r="C23" s="86"/>
      <c r="D23" s="87">
        <v>9.8299999999999998E-2</v>
      </c>
      <c r="E23" s="88"/>
      <c r="F23" s="88"/>
      <c r="G23" s="88"/>
      <c r="H23" s="89"/>
      <c r="I23" s="90">
        <f>D23*1000*'Исход. данные'!$B$6</f>
        <v>98.604730000000004</v>
      </c>
      <c r="J23" s="95"/>
      <c r="K23" s="95"/>
      <c r="L23" s="95"/>
      <c r="M23" s="96"/>
      <c r="N23" s="28"/>
      <c r="O23" s="28"/>
      <c r="P23" s="28"/>
      <c r="Q23" s="28"/>
      <c r="R23" s="28"/>
      <c r="S23" s="28"/>
      <c r="T23" s="28"/>
      <c r="U23" s="28"/>
      <c r="V23" s="28"/>
      <c r="W23" s="28"/>
      <c r="AA23" s="65">
        <f ca="1">ROUND(NORMINV(RAND(), $AA$27, $AA$27*$M$7/100*0.8)/(1000*'Исход. данные'!$B$6), 4)</f>
        <v>9.8699999999999996E-2</v>
      </c>
      <c r="AB23" s="65"/>
      <c r="AC23" s="65"/>
      <c r="AD23" s="65"/>
      <c r="AE23" s="65"/>
    </row>
    <row r="24" spans="1:31">
      <c r="A24" s="76">
        <v>8</v>
      </c>
      <c r="B24" s="85"/>
      <c r="C24" s="86"/>
      <c r="D24" s="87">
        <v>9.8599999999999993E-2</v>
      </c>
      <c r="E24" s="88"/>
      <c r="F24" s="88"/>
      <c r="G24" s="88"/>
      <c r="H24" s="89"/>
      <c r="I24" s="90">
        <f>D24*1000*'Исход. данные'!$B$6</f>
        <v>98.905659999999997</v>
      </c>
      <c r="J24" s="95"/>
      <c r="K24" s="95"/>
      <c r="L24" s="95"/>
      <c r="M24" s="96"/>
      <c r="N24" s="28"/>
      <c r="O24" s="28"/>
      <c r="P24" s="28"/>
      <c r="Q24" s="28"/>
      <c r="R24" s="28"/>
      <c r="S24" s="28"/>
      <c r="T24" s="28"/>
      <c r="U24" s="28"/>
      <c r="V24" s="28"/>
      <c r="W24" s="28"/>
      <c r="AA24" s="65">
        <f ca="1">ROUND(NORMINV(RAND(), $AA$27, $AA$27*$M$7/100*0.8)/(1000*'Исход. данные'!$B$6), 4)</f>
        <v>9.8299999999999998E-2</v>
      </c>
      <c r="AB24" s="65"/>
      <c r="AC24" s="65"/>
      <c r="AD24" s="65"/>
      <c r="AE24" s="65"/>
    </row>
    <row r="25" spans="1:31">
      <c r="A25" s="76">
        <v>9</v>
      </c>
      <c r="B25" s="85"/>
      <c r="C25" s="86"/>
      <c r="D25" s="87">
        <v>9.9000000000000005E-2</v>
      </c>
      <c r="E25" s="88"/>
      <c r="F25" s="88"/>
      <c r="G25" s="88"/>
      <c r="H25" s="89"/>
      <c r="I25" s="90">
        <f>D25*1000*'Исход. данные'!$B$6</f>
        <v>99.306900000000013</v>
      </c>
      <c r="J25" s="95"/>
      <c r="K25" s="95"/>
      <c r="L25" s="95"/>
      <c r="M25" s="96"/>
      <c r="N25" s="28"/>
      <c r="O25" s="28"/>
      <c r="P25" s="28"/>
      <c r="Q25" s="28"/>
      <c r="R25" s="28"/>
      <c r="S25" s="28"/>
      <c r="T25" s="28"/>
      <c r="U25" s="28"/>
      <c r="V25" s="29"/>
      <c r="W25" s="28"/>
      <c r="AA25" s="65">
        <f ca="1">ROUND(NORMINV(RAND(), $AA$27, $AA$27*$M$7/100*0.8)/(1000*'Исход. данные'!$B$6), 4)</f>
        <v>9.9400000000000002E-2</v>
      </c>
      <c r="AB25" s="65"/>
      <c r="AC25" s="65"/>
      <c r="AD25" s="65"/>
      <c r="AE25" s="65"/>
    </row>
    <row r="26" spans="1:31">
      <c r="A26" s="76">
        <v>10</v>
      </c>
      <c r="B26" s="85"/>
      <c r="C26" s="86"/>
      <c r="D26" s="87">
        <v>9.8500000000000004E-2</v>
      </c>
      <c r="E26" s="88"/>
      <c r="F26" s="88"/>
      <c r="G26" s="88"/>
      <c r="H26" s="89"/>
      <c r="I26" s="90">
        <f>D26*1000*'Исход. данные'!$B$6</f>
        <v>98.805350000000004</v>
      </c>
      <c r="J26" s="95"/>
      <c r="K26" s="95"/>
      <c r="L26" s="95"/>
      <c r="M26" s="96"/>
      <c r="N26" s="28"/>
      <c r="O26" s="28"/>
      <c r="P26" s="28"/>
      <c r="Q26" s="28"/>
      <c r="R26" s="28"/>
      <c r="S26" s="28"/>
      <c r="T26" s="28"/>
      <c r="U26" s="28"/>
      <c r="V26" s="28"/>
      <c r="W26" s="28"/>
      <c r="AA26" s="65">
        <f ca="1">ROUND(NORMINV(RAND(), $AA$27, $AA$27*$M$7/100*0.8)/(1000*'Исход. данные'!$B$6), 4)</f>
        <v>9.9900000000000003E-2</v>
      </c>
      <c r="AB26" s="65"/>
      <c r="AC26" s="65"/>
      <c r="AD26" s="65"/>
      <c r="AE26" s="65"/>
    </row>
    <row r="27" spans="1:31">
      <c r="A27" s="76" t="s">
        <v>14</v>
      </c>
      <c r="B27" s="85"/>
      <c r="C27" s="86"/>
      <c r="D27" s="87">
        <f>AVERAGE(D17:H26)</f>
        <v>9.8639999999999992E-2</v>
      </c>
      <c r="E27" s="126"/>
      <c r="F27" s="126"/>
      <c r="G27" s="126"/>
      <c r="H27" s="127"/>
      <c r="I27" s="90">
        <f>AVERAGE(I17:M26)</f>
        <v>98.945784000000017</v>
      </c>
      <c r="J27" s="95"/>
      <c r="K27" s="95"/>
      <c r="L27" s="95"/>
      <c r="M27" s="96"/>
      <c r="N27" s="47"/>
      <c r="O27" s="28"/>
      <c r="P27" s="28"/>
      <c r="Q27" s="28"/>
      <c r="R27" s="28"/>
      <c r="S27" s="28"/>
      <c r="T27" s="28"/>
      <c r="U27" s="28"/>
      <c r="V27" s="28"/>
      <c r="W27" s="28"/>
      <c r="AA27" s="66">
        <f ca="1">G7+G7*J9/100*0.9*(RAND()-RAND())</f>
        <v>98.996621251169259</v>
      </c>
      <c r="AB27" s="66"/>
      <c r="AC27" s="66"/>
      <c r="AD27" s="66"/>
      <c r="AE27" s="66"/>
    </row>
    <row r="28" spans="1:31">
      <c r="A28" s="76" t="s">
        <v>15</v>
      </c>
      <c r="B28" s="85"/>
      <c r="C28" s="86"/>
      <c r="D28" s="106" t="str">
        <f>'Исход. данные'!$B$5</f>
        <v>Пупкин В.В.</v>
      </c>
      <c r="E28" s="107"/>
      <c r="F28" s="107"/>
      <c r="G28" s="107"/>
      <c r="H28" s="107"/>
      <c r="I28" s="107"/>
      <c r="J28" s="107"/>
      <c r="K28" s="107"/>
      <c r="L28" s="107"/>
      <c r="M28" s="108"/>
      <c r="N28" s="51"/>
      <c r="O28" s="51"/>
      <c r="P28" s="51"/>
      <c r="Q28" s="51"/>
      <c r="R28" s="51"/>
      <c r="S28" s="51"/>
      <c r="T28" s="51"/>
      <c r="U28" s="28"/>
      <c r="V28" s="28"/>
      <c r="W28" s="28"/>
    </row>
    <row r="29" spans="1:31">
      <c r="A29" s="56"/>
      <c r="B29" s="56"/>
      <c r="C29" s="56"/>
      <c r="D29" s="85"/>
      <c r="E29" s="85"/>
      <c r="F29" s="85"/>
      <c r="G29" s="85"/>
      <c r="H29" s="85"/>
      <c r="I29" s="85"/>
      <c r="J29" s="85"/>
      <c r="K29" s="85"/>
      <c r="L29" s="85"/>
      <c r="M29" s="85"/>
      <c r="N29" s="1"/>
      <c r="O29" s="1"/>
      <c r="P29" s="1"/>
      <c r="Q29" s="1"/>
      <c r="R29" s="1"/>
      <c r="S29" s="1"/>
      <c r="T29" s="1"/>
      <c r="U29" s="1"/>
      <c r="V29" s="1"/>
      <c r="W29" s="1"/>
    </row>
    <row r="30" spans="1:31">
      <c r="A30" s="97" t="s">
        <v>11</v>
      </c>
      <c r="B30" s="98"/>
      <c r="C30" s="99"/>
      <c r="D30" s="76" t="str">
        <f>"Объем дозирования " &amp; G8 &amp; " мкл"</f>
        <v>Объем дозирования 1000 мкл</v>
      </c>
      <c r="E30" s="85"/>
      <c r="F30" s="85"/>
      <c r="G30" s="85"/>
      <c r="H30" s="85"/>
      <c r="I30" s="85"/>
      <c r="J30" s="85"/>
      <c r="K30" s="85"/>
      <c r="L30" s="85"/>
      <c r="M30" s="86"/>
      <c r="V30" s="3"/>
    </row>
    <row r="31" spans="1:31">
      <c r="A31" s="100"/>
      <c r="B31" s="101"/>
      <c r="C31" s="102"/>
      <c r="D31" s="76" t="s">
        <v>42</v>
      </c>
      <c r="E31" s="85"/>
      <c r="F31" s="85"/>
      <c r="G31" s="85"/>
      <c r="H31" s="86"/>
      <c r="I31" s="76" t="s">
        <v>13</v>
      </c>
      <c r="J31" s="85"/>
      <c r="K31" s="85"/>
      <c r="L31" s="85"/>
      <c r="M31" s="86"/>
      <c r="Q31" s="3"/>
      <c r="S31" s="2"/>
    </row>
    <row r="32" spans="1:31">
      <c r="A32" s="76">
        <v>1</v>
      </c>
      <c r="B32" s="85"/>
      <c r="C32" s="86"/>
      <c r="D32" s="87">
        <v>0.99250000000000005</v>
      </c>
      <c r="E32" s="88"/>
      <c r="F32" s="88"/>
      <c r="G32" s="88"/>
      <c r="H32" s="89"/>
      <c r="I32" s="90">
        <f>D32*1000*'Исход. данные'!$B$6</f>
        <v>995.57675000000006</v>
      </c>
      <c r="J32" s="95"/>
      <c r="K32" s="95"/>
      <c r="L32" s="95"/>
      <c r="M32" s="96"/>
      <c r="Q32" s="3"/>
      <c r="AA32" s="65">
        <f ca="1">ROUND(NORMINV(RAND(), $AA$42, $AA$42*$M$8/100*0.8)/(1000*'Исход. данные'!$B$6), 4)</f>
        <v>0.99809999999999999</v>
      </c>
      <c r="AB32" s="65"/>
      <c r="AC32" s="65"/>
      <c r="AD32" s="65"/>
      <c r="AE32" s="65"/>
    </row>
    <row r="33" spans="1:31">
      <c r="A33" s="76">
        <v>2</v>
      </c>
      <c r="B33" s="85"/>
      <c r="C33" s="86"/>
      <c r="D33" s="87">
        <v>0.99250000000000005</v>
      </c>
      <c r="E33" s="88"/>
      <c r="F33" s="88"/>
      <c r="G33" s="88"/>
      <c r="H33" s="89"/>
      <c r="I33" s="90">
        <f>D33*1000*'Исход. данные'!$B$6</f>
        <v>995.57675000000006</v>
      </c>
      <c r="J33" s="95"/>
      <c r="K33" s="95"/>
      <c r="L33" s="95"/>
      <c r="M33" s="96"/>
      <c r="Q33" s="3"/>
      <c r="S33" s="2"/>
      <c r="AA33" s="65">
        <f ca="1">ROUND(NORMINV(RAND(), $AA$42, $AA$42*$M$8/100*0.8)/(1000*'Исход. данные'!$B$6), 4)</f>
        <v>0.99870000000000003</v>
      </c>
      <c r="AB33" s="65"/>
      <c r="AC33" s="65"/>
      <c r="AD33" s="65"/>
      <c r="AE33" s="65"/>
    </row>
    <row r="34" spans="1:31">
      <c r="A34" s="76">
        <v>3</v>
      </c>
      <c r="B34" s="85"/>
      <c r="C34" s="86"/>
      <c r="D34" s="87">
        <v>0.99360000000000004</v>
      </c>
      <c r="E34" s="88"/>
      <c r="F34" s="88"/>
      <c r="G34" s="88"/>
      <c r="H34" s="89"/>
      <c r="I34" s="90">
        <f>D34*1000*'Исход. данные'!$B$6</f>
        <v>996.68016000000011</v>
      </c>
      <c r="J34" s="95"/>
      <c r="K34" s="95"/>
      <c r="L34" s="95"/>
      <c r="M34" s="96"/>
      <c r="Q34" s="3"/>
      <c r="AA34" s="65">
        <f ca="1">ROUND(NORMINV(RAND(), $AA$42, $AA$42*$M$8/100*0.8)/(1000*'Исход. данные'!$B$6), 4)</f>
        <v>0.99419999999999997</v>
      </c>
      <c r="AB34" s="65"/>
      <c r="AC34" s="65"/>
      <c r="AD34" s="65"/>
      <c r="AE34" s="65"/>
    </row>
    <row r="35" spans="1:31">
      <c r="A35" s="76">
        <v>4</v>
      </c>
      <c r="B35" s="85"/>
      <c r="C35" s="86"/>
      <c r="D35" s="87">
        <v>0.99639999999999995</v>
      </c>
      <c r="E35" s="88"/>
      <c r="F35" s="88"/>
      <c r="G35" s="88"/>
      <c r="H35" s="89"/>
      <c r="I35" s="90">
        <f>D35*1000*'Исход. данные'!$B$6</f>
        <v>999.4888400000001</v>
      </c>
      <c r="J35" s="95"/>
      <c r="K35" s="95"/>
      <c r="L35" s="95"/>
      <c r="M35" s="96"/>
      <c r="Q35" s="3"/>
      <c r="AA35" s="65">
        <f ca="1">ROUND(NORMINV(RAND(), $AA$42, $AA$42*$M$8/100*0.8)/(1000*'Исход. данные'!$B$6), 4)</f>
        <v>0.99390000000000001</v>
      </c>
      <c r="AB35" s="65"/>
      <c r="AC35" s="65"/>
      <c r="AD35" s="65"/>
      <c r="AE35" s="65"/>
    </row>
    <row r="36" spans="1:31">
      <c r="A36" s="76">
        <v>5</v>
      </c>
      <c r="B36" s="85"/>
      <c r="C36" s="86"/>
      <c r="D36" s="87">
        <v>0.998</v>
      </c>
      <c r="E36" s="88"/>
      <c r="F36" s="88"/>
      <c r="G36" s="88"/>
      <c r="H36" s="89"/>
      <c r="I36" s="90">
        <f>D36*1000*'Исход. данные'!$B$6</f>
        <v>1001.0938000000001</v>
      </c>
      <c r="J36" s="95"/>
      <c r="K36" s="95"/>
      <c r="L36" s="95"/>
      <c r="M36" s="96"/>
      <c r="Q36" s="3"/>
      <c r="AA36" s="65">
        <f ca="1">ROUND(NORMINV(RAND(), $AA$42, $AA$42*$M$8/100*0.8)/(1000*'Исход. данные'!$B$6), 4)</f>
        <v>0.99729999999999996</v>
      </c>
      <c r="AB36" s="65"/>
      <c r="AC36" s="65"/>
      <c r="AD36" s="65"/>
      <c r="AE36" s="65"/>
    </row>
    <row r="37" spans="1:31">
      <c r="A37" s="76">
        <v>6</v>
      </c>
      <c r="B37" s="85"/>
      <c r="C37" s="86"/>
      <c r="D37" s="87">
        <v>0.99409999999999998</v>
      </c>
      <c r="E37" s="88"/>
      <c r="F37" s="88"/>
      <c r="G37" s="88"/>
      <c r="H37" s="89"/>
      <c r="I37" s="90">
        <f>D37*1000*'Исход. данные'!$B$6</f>
        <v>997.18171000000018</v>
      </c>
      <c r="J37" s="95"/>
      <c r="K37" s="95"/>
      <c r="L37" s="95"/>
      <c r="M37" s="96"/>
      <c r="Q37" s="3"/>
      <c r="Y37" s="26"/>
      <c r="AA37" s="65">
        <f ca="1">ROUND(NORMINV(RAND(), $AA$42, $AA$42*$M$8/100*0.8)/(1000*'Исход. данные'!$B$6), 4)</f>
        <v>0.99939999999999996</v>
      </c>
      <c r="AB37" s="65"/>
      <c r="AC37" s="65"/>
      <c r="AD37" s="65"/>
      <c r="AE37" s="65"/>
    </row>
    <row r="38" spans="1:31">
      <c r="A38" s="76">
        <v>7</v>
      </c>
      <c r="B38" s="85"/>
      <c r="C38" s="86"/>
      <c r="D38" s="87">
        <v>0.9909</v>
      </c>
      <c r="E38" s="88"/>
      <c r="F38" s="88"/>
      <c r="G38" s="88"/>
      <c r="H38" s="89"/>
      <c r="I38" s="90">
        <f>D38*1000*'Исход. данные'!$B$6</f>
        <v>993.97179000000006</v>
      </c>
      <c r="J38" s="95"/>
      <c r="K38" s="95"/>
      <c r="L38" s="95"/>
      <c r="M38" s="96"/>
      <c r="Q38" s="3"/>
      <c r="AA38" s="65">
        <f ca="1">ROUND(NORMINV(RAND(), $AA$42, $AA$42*$M$8/100*0.8)/(1000*'Исход. данные'!$B$6), 4)</f>
        <v>0.99319999999999997</v>
      </c>
      <c r="AB38" s="65"/>
      <c r="AC38" s="65"/>
      <c r="AD38" s="65"/>
      <c r="AE38" s="65"/>
    </row>
    <row r="39" spans="1:31">
      <c r="A39" s="76">
        <v>8</v>
      </c>
      <c r="B39" s="85"/>
      <c r="C39" s="86"/>
      <c r="D39" s="87">
        <v>0.9929</v>
      </c>
      <c r="E39" s="88"/>
      <c r="F39" s="88"/>
      <c r="G39" s="88"/>
      <c r="H39" s="89"/>
      <c r="I39" s="90">
        <f>D39*1000*'Исход. данные'!$B$6</f>
        <v>995.97799000000009</v>
      </c>
      <c r="J39" s="95"/>
      <c r="K39" s="95"/>
      <c r="L39" s="95"/>
      <c r="M39" s="96"/>
      <c r="Q39" s="3"/>
      <c r="AA39" s="65">
        <f ca="1">ROUND(NORMINV(RAND(), $AA$42, $AA$42*$M$8/100*0.8)/(1000*'Исход. данные'!$B$6), 4)</f>
        <v>0.99280000000000002</v>
      </c>
      <c r="AB39" s="65"/>
      <c r="AC39" s="65"/>
      <c r="AD39" s="65"/>
      <c r="AE39" s="65"/>
    </row>
    <row r="40" spans="1:31">
      <c r="A40" s="76">
        <v>9</v>
      </c>
      <c r="B40" s="85"/>
      <c r="C40" s="86"/>
      <c r="D40" s="87">
        <v>0.99639999999999995</v>
      </c>
      <c r="E40" s="88"/>
      <c r="F40" s="88"/>
      <c r="G40" s="88"/>
      <c r="H40" s="89"/>
      <c r="I40" s="90">
        <f>D40*1000*'Исход. данные'!$B$6</f>
        <v>999.4888400000001</v>
      </c>
      <c r="J40" s="95"/>
      <c r="K40" s="95"/>
      <c r="L40" s="95"/>
      <c r="M40" s="96"/>
      <c r="Q40" s="3"/>
      <c r="AA40" s="65">
        <f ca="1">ROUND(NORMINV(RAND(), $AA$42, $AA$42*$M$8/100*0.8)/(1000*'Исход. данные'!$B$6), 4)</f>
        <v>0.99929999999999997</v>
      </c>
      <c r="AB40" s="65"/>
      <c r="AC40" s="65"/>
      <c r="AD40" s="65"/>
      <c r="AE40" s="65"/>
    </row>
    <row r="41" spans="1:31">
      <c r="A41" s="76">
        <v>10</v>
      </c>
      <c r="B41" s="85"/>
      <c r="C41" s="86"/>
      <c r="D41" s="87">
        <v>0.99470000000000003</v>
      </c>
      <c r="E41" s="88"/>
      <c r="F41" s="88"/>
      <c r="G41" s="88"/>
      <c r="H41" s="89"/>
      <c r="I41" s="90">
        <f>D41*1000*'Исход. данные'!$B$6</f>
        <v>997.78357000000017</v>
      </c>
      <c r="J41" s="95"/>
      <c r="K41" s="95"/>
      <c r="L41" s="95"/>
      <c r="M41" s="96"/>
      <c r="Q41" s="3"/>
      <c r="AA41" s="65">
        <f ca="1">ROUND(NORMINV(RAND(), $AA$42, $AA$42*$M$8/100*0.8)/(1000*'Исход. данные'!$B$6), 4)</f>
        <v>0.99380000000000002</v>
      </c>
      <c r="AB41" s="65"/>
      <c r="AC41" s="65"/>
      <c r="AD41" s="65"/>
      <c r="AE41" s="65"/>
    </row>
    <row r="42" spans="1:31">
      <c r="A42" s="76" t="s">
        <v>14</v>
      </c>
      <c r="B42" s="85"/>
      <c r="C42" s="86"/>
      <c r="D42" s="109">
        <f>AVERAGE(D32:H41)</f>
        <v>0.99419999999999997</v>
      </c>
      <c r="E42" s="110"/>
      <c r="F42" s="110"/>
      <c r="G42" s="110"/>
      <c r="H42" s="110"/>
      <c r="I42" s="111">
        <f>AVERAGE(I32:M41)</f>
        <v>997.28202000000022</v>
      </c>
      <c r="J42" s="111"/>
      <c r="K42" s="111"/>
      <c r="L42" s="111"/>
      <c r="M42" s="111"/>
      <c r="N42" s="8"/>
      <c r="O42" s="8"/>
      <c r="P42" s="8"/>
      <c r="Q42" s="8"/>
      <c r="R42" s="8"/>
      <c r="S42" s="8"/>
      <c r="T42" s="8"/>
      <c r="U42" s="8"/>
      <c r="V42" s="8"/>
      <c r="W42" s="8"/>
      <c r="X42" s="8"/>
      <c r="AA42" s="66">
        <f ca="1">G8+G8*J10/100*0.9*(RAND()-RAND())</f>
        <v>998.38954610031408</v>
      </c>
      <c r="AB42" s="66"/>
      <c r="AC42" s="66"/>
      <c r="AD42" s="66"/>
      <c r="AE42" s="66"/>
    </row>
    <row r="43" spans="1:31">
      <c r="A43" s="74" t="s">
        <v>15</v>
      </c>
      <c r="B43" s="74"/>
      <c r="C43" s="74"/>
      <c r="D43" s="112" t="str">
        <f>'Исход. данные'!$B$5</f>
        <v>Пупкин В.В.</v>
      </c>
      <c r="E43" s="112"/>
      <c r="F43" s="112"/>
      <c r="G43" s="112"/>
      <c r="H43" s="112"/>
      <c r="I43" s="112"/>
      <c r="J43" s="112"/>
      <c r="K43" s="112"/>
      <c r="L43" s="112"/>
      <c r="M43" s="112"/>
      <c r="N43" s="45"/>
      <c r="O43" s="45"/>
      <c r="P43" s="45"/>
      <c r="Q43" s="45"/>
      <c r="R43" s="45"/>
      <c r="S43" s="45"/>
      <c r="T43" s="8"/>
      <c r="U43" s="8"/>
      <c r="V43" s="8"/>
      <c r="W43" s="8"/>
      <c r="X43" s="8"/>
    </row>
    <row r="44" spans="1:31">
      <c r="A44" s="107" t="s">
        <v>16</v>
      </c>
      <c r="B44" s="107"/>
      <c r="C44" s="107"/>
      <c r="D44" s="107"/>
      <c r="E44" s="107"/>
      <c r="F44" s="107"/>
      <c r="G44" s="107"/>
      <c r="H44" s="107"/>
      <c r="I44" s="107"/>
      <c r="J44" s="107"/>
      <c r="K44" s="107"/>
      <c r="L44" s="107"/>
      <c r="M44" s="107"/>
      <c r="N44" s="16"/>
      <c r="O44" s="16"/>
      <c r="P44" s="16"/>
      <c r="Q44" s="16"/>
      <c r="R44" s="16"/>
      <c r="S44" s="16"/>
      <c r="T44" s="16"/>
      <c r="U44" s="16"/>
      <c r="V44" s="16"/>
      <c r="W44" s="16"/>
    </row>
    <row r="45" spans="1:31" ht="15" customHeight="1">
      <c r="A45" s="124" t="s">
        <v>5</v>
      </c>
      <c r="B45" s="125"/>
      <c r="C45" s="125"/>
      <c r="D45" s="115" t="s">
        <v>55</v>
      </c>
      <c r="E45" s="116"/>
      <c r="F45" s="116"/>
      <c r="G45" s="116"/>
      <c r="H45" s="117"/>
      <c r="I45" s="113" t="s">
        <v>57</v>
      </c>
      <c r="J45" s="113"/>
      <c r="K45" s="113"/>
      <c r="L45" s="113"/>
      <c r="M45" s="113"/>
      <c r="AA45">
        <f>IF(ABS(D46)&gt;J9, 0, IF(ABS(D47)&gt;J10, 0, IF(I46&gt;M7, 0, IF(I47&gt;M8, 0, 1))))</f>
        <v>1</v>
      </c>
    </row>
    <row r="46" spans="1:31">
      <c r="A46" s="76">
        <f>G7</f>
        <v>100</v>
      </c>
      <c r="B46" s="85"/>
      <c r="C46" s="86"/>
      <c r="D46" s="118">
        <f>ROUND(((I27-A46)/A46*100),2)</f>
        <v>-1.05</v>
      </c>
      <c r="E46" s="119"/>
      <c r="F46" s="119"/>
      <c r="G46" s="119"/>
      <c r="H46" s="120"/>
      <c r="I46" s="114">
        <f>ROUND(STDEV(I17:I26)*100/I27,2)</f>
        <v>0.39</v>
      </c>
      <c r="J46" s="114"/>
      <c r="K46" s="114"/>
      <c r="L46" s="114"/>
      <c r="M46" s="114"/>
    </row>
    <row r="47" spans="1:31">
      <c r="A47" s="76">
        <f>G8</f>
        <v>1000</v>
      </c>
      <c r="B47" s="85"/>
      <c r="C47" s="86"/>
      <c r="D47" s="118">
        <f>ROUND(((I42-A47)/A47*100),2)</f>
        <v>-0.27</v>
      </c>
      <c r="E47" s="119"/>
      <c r="F47" s="119"/>
      <c r="G47" s="119"/>
      <c r="H47" s="120"/>
      <c r="I47" s="114">
        <f>ROUND(STDEV(I32:I41)*100/I42,2)</f>
        <v>0.22</v>
      </c>
      <c r="J47" s="114"/>
      <c r="K47" s="114"/>
      <c r="L47" s="114"/>
      <c r="M47" s="114"/>
      <c r="N47" s="8"/>
      <c r="Q47" s="8"/>
    </row>
    <row r="48" spans="1:31" ht="15.75">
      <c r="A48" s="121" t="s">
        <v>17</v>
      </c>
      <c r="B48" s="121"/>
      <c r="C48" s="121"/>
      <c r="D48" s="121"/>
      <c r="E48" s="121"/>
      <c r="F48" s="121"/>
      <c r="G48" s="122" t="s">
        <v>18</v>
      </c>
      <c r="H48" s="122"/>
      <c r="I48" s="122"/>
      <c r="J48" s="122"/>
      <c r="K48" s="122"/>
      <c r="L48" s="122"/>
      <c r="M48" s="122"/>
      <c r="N48" s="44"/>
      <c r="O48" s="44"/>
      <c r="P48" s="44"/>
      <c r="Q48" s="44"/>
      <c r="R48" s="44"/>
      <c r="S48" s="44"/>
      <c r="T48" s="44"/>
      <c r="U48" s="44"/>
      <c r="V48" s="44"/>
      <c r="W48" s="44"/>
      <c r="X48" s="8"/>
    </row>
    <row r="49" spans="1:24">
      <c r="A49" s="79" t="s">
        <v>15</v>
      </c>
      <c r="B49" s="79"/>
      <c r="C49" s="79"/>
      <c r="D49" s="79"/>
      <c r="E49" s="79"/>
      <c r="F49" s="79"/>
      <c r="G49" s="107" t="str">
        <f>'Исход. данные'!$B$5</f>
        <v>Пупкин В.В.</v>
      </c>
      <c r="H49" s="107"/>
      <c r="I49" s="107"/>
      <c r="J49" s="107"/>
      <c r="K49" s="107"/>
      <c r="L49" s="107"/>
      <c r="M49" s="107"/>
      <c r="N49" s="16"/>
      <c r="O49" s="16"/>
      <c r="P49" s="16"/>
      <c r="Q49" s="16"/>
      <c r="R49" s="16"/>
      <c r="S49" s="16"/>
      <c r="T49" s="16"/>
      <c r="U49" s="16"/>
      <c r="V49" s="16"/>
      <c r="W49" s="16"/>
      <c r="X49" s="8"/>
    </row>
    <row r="50" spans="1:24">
      <c r="A50" s="56"/>
      <c r="B50" s="56"/>
      <c r="C50" s="56"/>
      <c r="D50" s="56"/>
      <c r="E50" s="56"/>
      <c r="F50" s="56"/>
      <c r="G50" s="123" t="s">
        <v>58</v>
      </c>
      <c r="H50" s="123"/>
      <c r="I50" s="123"/>
      <c r="J50" s="123"/>
      <c r="K50" s="123"/>
      <c r="L50" s="123"/>
      <c r="M50" s="123"/>
      <c r="N50" s="48"/>
      <c r="O50" s="48"/>
      <c r="P50" s="48"/>
      <c r="Q50" s="24"/>
      <c r="R50" s="24"/>
      <c r="S50" s="24"/>
      <c r="T50" s="24"/>
      <c r="U50" s="24"/>
      <c r="V50" s="24"/>
      <c r="W50" s="24"/>
    </row>
  </sheetData>
  <mergeCells count="154">
    <mergeCell ref="G50:M50"/>
    <mergeCell ref="D29:H29"/>
    <mergeCell ref="I29:M29"/>
    <mergeCell ref="I45:M45"/>
    <mergeCell ref="I46:M46"/>
    <mergeCell ref="I47:M47"/>
    <mergeCell ref="D45:H45"/>
    <mergeCell ref="D46:H46"/>
    <mergeCell ref="D47:H47"/>
    <mergeCell ref="A44:M44"/>
    <mergeCell ref="A47:C47"/>
    <mergeCell ref="A48:F48"/>
    <mergeCell ref="A49:F49"/>
    <mergeCell ref="A45:C45"/>
    <mergeCell ref="A46:C46"/>
    <mergeCell ref="A42:C42"/>
    <mergeCell ref="D42:H42"/>
    <mergeCell ref="I42:M42"/>
    <mergeCell ref="A43:C43"/>
    <mergeCell ref="D43:M43"/>
    <mergeCell ref="G48:M48"/>
    <mergeCell ref="G49:M49"/>
    <mergeCell ref="A40:C40"/>
    <mergeCell ref="D40:H40"/>
    <mergeCell ref="A2:M2"/>
    <mergeCell ref="I3:M3"/>
    <mergeCell ref="I4:M4"/>
    <mergeCell ref="A5:M5"/>
    <mergeCell ref="K11:M11"/>
    <mergeCell ref="K12:M12"/>
    <mergeCell ref="K13:M13"/>
    <mergeCell ref="K14:M14"/>
    <mergeCell ref="A1:M1"/>
    <mergeCell ref="A11:J11"/>
    <mergeCell ref="A12:J12"/>
    <mergeCell ref="A13:J13"/>
    <mergeCell ref="A9:C9"/>
    <mergeCell ref="D9:F9"/>
    <mergeCell ref="G9:I9"/>
    <mergeCell ref="J9:L9"/>
    <mergeCell ref="A10:C10"/>
    <mergeCell ref="D10:F10"/>
    <mergeCell ref="G10:I10"/>
    <mergeCell ref="J10:L10"/>
    <mergeCell ref="A7:C7"/>
    <mergeCell ref="D7:F7"/>
    <mergeCell ref="G7:I7"/>
    <mergeCell ref="J7:L7"/>
    <mergeCell ref="I40:M40"/>
    <mergeCell ref="A41:C41"/>
    <mergeCell ref="D41:H41"/>
    <mergeCell ref="I41:M41"/>
    <mergeCell ref="A38:C38"/>
    <mergeCell ref="D38:H38"/>
    <mergeCell ref="I38:M38"/>
    <mergeCell ref="A39:C39"/>
    <mergeCell ref="D39:H39"/>
    <mergeCell ref="I39:M39"/>
    <mergeCell ref="A36:C36"/>
    <mergeCell ref="D36:H36"/>
    <mergeCell ref="I36:M36"/>
    <mergeCell ref="A37:C37"/>
    <mergeCell ref="D37:H37"/>
    <mergeCell ref="I37:M37"/>
    <mergeCell ref="A34:C34"/>
    <mergeCell ref="D34:H34"/>
    <mergeCell ref="I34:M34"/>
    <mergeCell ref="A35:C35"/>
    <mergeCell ref="D35:H35"/>
    <mergeCell ref="I35:M35"/>
    <mergeCell ref="A32:C32"/>
    <mergeCell ref="D32:H32"/>
    <mergeCell ref="I32:M32"/>
    <mergeCell ref="A33:C33"/>
    <mergeCell ref="D33:H33"/>
    <mergeCell ref="I33:M33"/>
    <mergeCell ref="A27:C27"/>
    <mergeCell ref="D27:H27"/>
    <mergeCell ref="I27:M27"/>
    <mergeCell ref="A28:C28"/>
    <mergeCell ref="D28:M28"/>
    <mergeCell ref="A30:C31"/>
    <mergeCell ref="D30:M30"/>
    <mergeCell ref="D31:H31"/>
    <mergeCell ref="I31:M31"/>
    <mergeCell ref="A25:C25"/>
    <mergeCell ref="D25:H25"/>
    <mergeCell ref="I25:M25"/>
    <mergeCell ref="A26:C26"/>
    <mergeCell ref="D26:H26"/>
    <mergeCell ref="I26:M26"/>
    <mergeCell ref="A23:C23"/>
    <mergeCell ref="D23:H23"/>
    <mergeCell ref="I23:M23"/>
    <mergeCell ref="A24:C24"/>
    <mergeCell ref="D24:H24"/>
    <mergeCell ref="I24:M24"/>
    <mergeCell ref="A14:J14"/>
    <mergeCell ref="A15:C16"/>
    <mergeCell ref="D15:M15"/>
    <mergeCell ref="D16:H16"/>
    <mergeCell ref="I16:M16"/>
    <mergeCell ref="A21:C21"/>
    <mergeCell ref="D21:H21"/>
    <mergeCell ref="I21:M21"/>
    <mergeCell ref="A22:C22"/>
    <mergeCell ref="D22:H22"/>
    <mergeCell ref="I22:M22"/>
    <mergeCell ref="A19:C19"/>
    <mergeCell ref="D19:H19"/>
    <mergeCell ref="I19:M19"/>
    <mergeCell ref="A20:C20"/>
    <mergeCell ref="D20:H20"/>
    <mergeCell ref="I20:M20"/>
    <mergeCell ref="Q3:W3"/>
    <mergeCell ref="A4:G4"/>
    <mergeCell ref="Q4:W4"/>
    <mergeCell ref="AA32:AE32"/>
    <mergeCell ref="AA33:AE33"/>
    <mergeCell ref="AA34:AE34"/>
    <mergeCell ref="AA35:AE35"/>
    <mergeCell ref="AA36:AE36"/>
    <mergeCell ref="AA37:AE37"/>
    <mergeCell ref="A8:C8"/>
    <mergeCell ref="D8:F8"/>
    <mergeCell ref="G8:I8"/>
    <mergeCell ref="J8:L8"/>
    <mergeCell ref="A6:C6"/>
    <mergeCell ref="D6:F6"/>
    <mergeCell ref="G6:I6"/>
    <mergeCell ref="J6:L6"/>
    <mergeCell ref="A3:G3"/>
    <mergeCell ref="A17:C17"/>
    <mergeCell ref="D17:H17"/>
    <mergeCell ref="I17:M17"/>
    <mergeCell ref="A18:C18"/>
    <mergeCell ref="D18:H18"/>
    <mergeCell ref="I18:M18"/>
    <mergeCell ref="AA42:AE42"/>
    <mergeCell ref="AA38:AE38"/>
    <mergeCell ref="AA39:AE39"/>
    <mergeCell ref="AA40:AE40"/>
    <mergeCell ref="AA41:AE41"/>
    <mergeCell ref="AA17:AE17"/>
    <mergeCell ref="AA18:AE18"/>
    <mergeCell ref="AA19:AE19"/>
    <mergeCell ref="AA20:AE20"/>
    <mergeCell ref="AA21:AE21"/>
    <mergeCell ref="AA22:AE22"/>
    <mergeCell ref="AA23:AE23"/>
    <mergeCell ref="AA24:AE24"/>
    <mergeCell ref="AA25:AE25"/>
    <mergeCell ref="AA26:AE26"/>
    <mergeCell ref="AA27:AE27"/>
  </mergeCells>
  <conditionalFormatting sqref="D46">
    <cfRule type="expression" dxfId="251" priority="4">
      <formula>ABS($D$46)&gt;--MID($J$7,2,5)</formula>
    </cfRule>
  </conditionalFormatting>
  <conditionalFormatting sqref="D47">
    <cfRule type="expression" dxfId="250" priority="3">
      <formula>ABS($D$47)&gt;--MID($J$8,2,5)</formula>
    </cfRule>
  </conditionalFormatting>
  <conditionalFormatting sqref="I46">
    <cfRule type="cellIs" dxfId="249" priority="2" operator="greaterThan">
      <formula>$M$7</formula>
    </cfRule>
  </conditionalFormatting>
  <conditionalFormatting sqref="I47">
    <cfRule type="cellIs" dxfId="248" priority="1" operator="greaterThan">
      <formula>$M$8</formula>
    </cfRule>
  </conditionalFormatting>
  <pageMargins left="0.7" right="0.7" top="0.75" bottom="0.75" header="0.3" footer="0.3"/>
  <pageSetup paperSize="9"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>
  <sheetPr codeName="Лист17">
    <tabColor rgb="FF00B0F0"/>
  </sheetPr>
  <dimension ref="A1:AE50"/>
  <sheetViews>
    <sheetView zoomScale="90" zoomScaleNormal="90" workbookViewId="0">
      <selection activeCell="D32" sqref="D32:H41"/>
    </sheetView>
  </sheetViews>
  <sheetFormatPr defaultRowHeight="15"/>
  <cols>
    <col min="1" max="1" width="6.7109375" customWidth="1"/>
    <col min="2" max="2" width="6.5703125" customWidth="1"/>
    <col min="3" max="3" width="5.5703125" customWidth="1"/>
    <col min="4" max="4" width="7" customWidth="1"/>
    <col min="5" max="7" width="3.7109375" customWidth="1"/>
    <col min="8" max="8" width="11.7109375" customWidth="1"/>
    <col min="9" max="9" width="2.7109375" customWidth="1"/>
    <col min="10" max="10" width="6.7109375" customWidth="1"/>
    <col min="11" max="12" width="3.7109375" customWidth="1"/>
    <col min="13" max="13" width="14.7109375" customWidth="1"/>
    <col min="14" max="14" width="5.7109375" customWidth="1"/>
    <col min="15" max="15" width="0.28515625" customWidth="1"/>
    <col min="16" max="16" width="0.140625" customWidth="1"/>
    <col min="17" max="22" width="0" hidden="1" customWidth="1"/>
    <col min="23" max="23" width="0.28515625" customWidth="1"/>
    <col min="27" max="27" width="9.28515625" hidden="1" customWidth="1"/>
    <col min="28" max="31" width="9.140625" hidden="1" customWidth="1"/>
  </cols>
  <sheetData>
    <row r="1" spans="1:24">
      <c r="A1" s="67" t="s">
        <v>32</v>
      </c>
      <c r="B1" s="67"/>
      <c r="C1" s="67"/>
      <c r="D1" s="67"/>
      <c r="E1" s="67"/>
      <c r="F1" s="67"/>
      <c r="G1" s="67"/>
      <c r="H1" s="67"/>
      <c r="I1" s="67"/>
      <c r="J1" s="67"/>
      <c r="K1" s="67"/>
      <c r="L1" s="67"/>
      <c r="M1" s="67"/>
      <c r="N1" s="38"/>
      <c r="O1" s="38"/>
      <c r="P1" s="38"/>
      <c r="Q1" s="38"/>
      <c r="R1" s="38"/>
      <c r="S1" s="38"/>
      <c r="T1" s="38"/>
      <c r="U1" s="38"/>
      <c r="V1" s="38"/>
      <c r="W1" s="28"/>
    </row>
    <row r="2" spans="1:24">
      <c r="A2" s="132" t="s">
        <v>33</v>
      </c>
      <c r="B2" s="132"/>
      <c r="C2" s="132"/>
      <c r="D2" s="132"/>
      <c r="E2" s="132"/>
      <c r="F2" s="132"/>
      <c r="G2" s="132"/>
      <c r="H2" s="132"/>
      <c r="I2" s="132"/>
      <c r="J2" s="132"/>
      <c r="K2" s="132"/>
      <c r="L2" s="132"/>
      <c r="M2" s="132"/>
      <c r="N2" s="41"/>
      <c r="O2" s="41"/>
      <c r="P2" s="41"/>
      <c r="Q2" s="41"/>
      <c r="R2" s="41"/>
      <c r="S2" s="41"/>
      <c r="T2" s="41"/>
      <c r="U2" s="41"/>
      <c r="V2" s="41"/>
      <c r="W2" s="41"/>
    </row>
    <row r="3" spans="1:24" ht="15.75">
      <c r="A3" s="68" t="s">
        <v>37</v>
      </c>
      <c r="B3" s="68"/>
      <c r="C3" s="68"/>
      <c r="D3" s="68"/>
      <c r="E3" s="68"/>
      <c r="F3" s="68"/>
      <c r="G3" s="68"/>
      <c r="H3" s="56"/>
      <c r="I3" s="72" t="s">
        <v>38</v>
      </c>
      <c r="J3" s="72"/>
      <c r="K3" s="72"/>
      <c r="L3" s="72"/>
      <c r="M3" s="72"/>
      <c r="N3" s="16"/>
      <c r="O3" s="23"/>
      <c r="P3" s="25"/>
      <c r="Q3" s="69"/>
      <c r="R3" s="69"/>
      <c r="S3" s="69"/>
      <c r="T3" s="69"/>
      <c r="U3" s="69"/>
      <c r="V3" s="69"/>
      <c r="W3" s="69"/>
    </row>
    <row r="4" spans="1:24">
      <c r="A4" s="70" t="s">
        <v>0</v>
      </c>
      <c r="B4" s="70"/>
      <c r="C4" s="70"/>
      <c r="D4" s="70"/>
      <c r="E4" s="70"/>
      <c r="F4" s="70"/>
      <c r="G4" s="70"/>
      <c r="H4" s="56"/>
      <c r="I4" s="70" t="s">
        <v>1</v>
      </c>
      <c r="J4" s="70"/>
      <c r="K4" s="70"/>
      <c r="L4" s="70"/>
      <c r="M4" s="70"/>
      <c r="N4" s="46"/>
      <c r="O4" s="42"/>
      <c r="P4" s="25"/>
      <c r="Q4" s="69"/>
      <c r="R4" s="69"/>
      <c r="S4" s="69"/>
      <c r="T4" s="69"/>
      <c r="U4" s="69"/>
      <c r="V4" s="69"/>
      <c r="W4" s="69"/>
    </row>
    <row r="5" spans="1:24">
      <c r="A5" s="73" t="s">
        <v>2</v>
      </c>
      <c r="B5" s="73"/>
      <c r="C5" s="73"/>
      <c r="D5" s="73"/>
      <c r="E5" s="73"/>
      <c r="F5" s="73"/>
      <c r="G5" s="73"/>
      <c r="H5" s="73"/>
      <c r="I5" s="73"/>
      <c r="J5" s="73"/>
      <c r="K5" s="73"/>
      <c r="L5" s="73"/>
      <c r="M5" s="73"/>
      <c r="N5" s="14"/>
      <c r="O5" s="14"/>
      <c r="P5" s="14"/>
      <c r="Q5" s="14"/>
      <c r="R5" s="14"/>
      <c r="S5" s="14"/>
      <c r="T5" s="14"/>
      <c r="U5" s="14"/>
      <c r="V5" s="14"/>
      <c r="W5" s="14"/>
    </row>
    <row r="6" spans="1:24">
      <c r="A6" s="77" t="s">
        <v>3</v>
      </c>
      <c r="B6" s="77"/>
      <c r="C6" s="77"/>
      <c r="D6" s="77" t="s">
        <v>4</v>
      </c>
      <c r="E6" s="77"/>
      <c r="F6" s="77"/>
      <c r="G6" s="77" t="s">
        <v>5</v>
      </c>
      <c r="H6" s="77"/>
      <c r="I6" s="77"/>
      <c r="J6" s="77" t="s">
        <v>55</v>
      </c>
      <c r="K6" s="77"/>
      <c r="L6" s="78"/>
      <c r="M6" s="58" t="s">
        <v>56</v>
      </c>
      <c r="N6" s="35"/>
      <c r="O6" s="31"/>
      <c r="P6" s="32"/>
      <c r="Q6" s="28"/>
      <c r="R6" s="28"/>
      <c r="S6" s="28"/>
      <c r="T6" s="28"/>
      <c r="U6" s="28"/>
      <c r="V6" s="28"/>
      <c r="W6" s="28"/>
    </row>
    <row r="7" spans="1:24">
      <c r="A7" s="74">
        <v>1</v>
      </c>
      <c r="B7" s="74"/>
      <c r="C7" s="74"/>
      <c r="D7" s="75" t="str">
        <f>G7 &amp; " - " &amp; G8</f>
        <v>100 - 1000</v>
      </c>
      <c r="E7" s="75"/>
      <c r="F7" s="75"/>
      <c r="G7" s="74">
        <v>100</v>
      </c>
      <c r="H7" s="74"/>
      <c r="I7" s="74"/>
      <c r="J7" s="74" t="s">
        <v>39</v>
      </c>
      <c r="K7" s="74"/>
      <c r="L7" s="76"/>
      <c r="M7" s="59">
        <v>2</v>
      </c>
      <c r="N7" s="36"/>
      <c r="O7" s="33"/>
      <c r="P7" s="34"/>
      <c r="Q7" s="28"/>
      <c r="R7" s="28"/>
      <c r="S7" s="28"/>
      <c r="T7" s="28"/>
      <c r="U7" s="28"/>
      <c r="V7" s="28"/>
      <c r="W7" s="28"/>
    </row>
    <row r="8" spans="1:24">
      <c r="A8" s="74"/>
      <c r="B8" s="74"/>
      <c r="C8" s="74"/>
      <c r="D8" s="74"/>
      <c r="E8" s="74"/>
      <c r="F8" s="74"/>
      <c r="G8" s="74">
        <v>1000</v>
      </c>
      <c r="H8" s="74"/>
      <c r="I8" s="74"/>
      <c r="J8" s="74" t="s">
        <v>35</v>
      </c>
      <c r="K8" s="74"/>
      <c r="L8" s="76"/>
      <c r="M8" s="59">
        <v>1</v>
      </c>
      <c r="N8" s="36"/>
      <c r="O8" s="33"/>
      <c r="P8" s="34"/>
      <c r="Q8" s="28"/>
      <c r="R8" s="28"/>
      <c r="S8" s="28"/>
      <c r="T8" s="28"/>
      <c r="U8" s="28"/>
      <c r="V8" s="28"/>
      <c r="W8" s="28"/>
    </row>
    <row r="9" spans="1:24">
      <c r="A9" s="74"/>
      <c r="B9" s="74"/>
      <c r="C9" s="74"/>
      <c r="D9" s="74"/>
      <c r="E9" s="74"/>
      <c r="F9" s="74"/>
      <c r="G9" s="74"/>
      <c r="H9" s="74"/>
      <c r="I9" s="74"/>
      <c r="J9" s="80">
        <f>--MID(J7,2,3)</f>
        <v>1.5</v>
      </c>
      <c r="K9" s="80"/>
      <c r="L9" s="81"/>
      <c r="M9" s="57"/>
      <c r="N9" s="16"/>
      <c r="O9" s="27"/>
      <c r="P9" s="30"/>
      <c r="Q9" s="28"/>
      <c r="R9" s="28"/>
      <c r="S9" s="28"/>
      <c r="T9" s="28"/>
      <c r="U9" s="28"/>
      <c r="V9" s="28"/>
      <c r="W9" s="28"/>
    </row>
    <row r="10" spans="1:24">
      <c r="A10" s="74"/>
      <c r="B10" s="74"/>
      <c r="C10" s="74"/>
      <c r="D10" s="74"/>
      <c r="E10" s="74"/>
      <c r="F10" s="74"/>
      <c r="G10" s="74"/>
      <c r="H10" s="74"/>
      <c r="I10" s="74"/>
      <c r="J10" s="82">
        <f>--MID(J8,2,3)</f>
        <v>1</v>
      </c>
      <c r="K10" s="82"/>
      <c r="L10" s="83"/>
      <c r="M10" s="57"/>
      <c r="N10" s="16"/>
      <c r="O10" s="52"/>
      <c r="P10" s="54"/>
      <c r="Q10" s="28"/>
      <c r="R10" s="28"/>
      <c r="S10" s="28"/>
      <c r="T10" s="28"/>
      <c r="U10" s="28"/>
      <c r="V10" s="28"/>
      <c r="W10" s="28"/>
    </row>
    <row r="11" spans="1:24">
      <c r="A11" s="79" t="s">
        <v>7</v>
      </c>
      <c r="B11" s="79"/>
      <c r="C11" s="79"/>
      <c r="D11" s="79"/>
      <c r="E11" s="79"/>
      <c r="F11" s="79"/>
      <c r="G11" s="79"/>
      <c r="H11" s="79"/>
      <c r="I11" s="79"/>
      <c r="J11" s="79"/>
      <c r="K11" s="84" t="str">
        <f>'Исход. данные'!$B$1</f>
        <v>18.10.2024г.</v>
      </c>
      <c r="L11" s="84"/>
      <c r="M11" s="84"/>
      <c r="N11" s="15"/>
      <c r="O11" s="15"/>
      <c r="P11" s="15"/>
      <c r="Q11" s="15"/>
      <c r="R11" s="15"/>
      <c r="S11" s="15"/>
      <c r="T11" s="15"/>
      <c r="U11" s="15"/>
      <c r="V11" s="15"/>
      <c r="W11" s="15"/>
      <c r="X11" s="8"/>
    </row>
    <row r="12" spans="1:24">
      <c r="A12" s="79" t="s">
        <v>8</v>
      </c>
      <c r="B12" s="79"/>
      <c r="C12" s="79"/>
      <c r="D12" s="79"/>
      <c r="E12" s="79"/>
      <c r="F12" s="79"/>
      <c r="G12" s="79"/>
      <c r="H12" s="79"/>
      <c r="I12" s="79"/>
      <c r="J12" s="79"/>
      <c r="K12" s="85" t="str">
        <f>'Исход. данные'!$B$2</f>
        <v>ВР-300S № 181024</v>
      </c>
      <c r="L12" s="85"/>
      <c r="M12" s="85"/>
      <c r="N12" s="16"/>
      <c r="O12" s="16"/>
      <c r="P12" s="16"/>
      <c r="Q12" s="16"/>
      <c r="R12" s="16"/>
      <c r="S12" s="16"/>
      <c r="T12" s="16"/>
      <c r="U12" s="16"/>
      <c r="V12" s="16"/>
      <c r="W12" s="16"/>
      <c r="X12" s="8"/>
    </row>
    <row r="13" spans="1:24">
      <c r="A13" s="79" t="s">
        <v>9</v>
      </c>
      <c r="B13" s="79"/>
      <c r="C13" s="79"/>
      <c r="D13" s="79"/>
      <c r="E13" s="79"/>
      <c r="F13" s="79"/>
      <c r="G13" s="79"/>
      <c r="H13" s="79"/>
      <c r="I13" s="79"/>
      <c r="J13" s="79"/>
      <c r="K13" s="85">
        <f>'Исход. данные'!$B$3</f>
        <v>21.2</v>
      </c>
      <c r="L13" s="85"/>
      <c r="M13" s="85"/>
      <c r="N13" s="16"/>
      <c r="O13" s="16"/>
      <c r="P13" s="16"/>
      <c r="Q13" s="16"/>
      <c r="R13" s="16"/>
      <c r="S13" s="16"/>
      <c r="T13" s="16"/>
      <c r="U13" s="16"/>
      <c r="V13" s="16"/>
      <c r="W13" s="16"/>
      <c r="X13" s="8"/>
    </row>
    <row r="14" spans="1:24">
      <c r="A14" s="79" t="s">
        <v>10</v>
      </c>
      <c r="B14" s="79"/>
      <c r="C14" s="79"/>
      <c r="D14" s="79"/>
      <c r="E14" s="79"/>
      <c r="F14" s="79"/>
      <c r="G14" s="79"/>
      <c r="H14" s="79"/>
      <c r="I14" s="79"/>
      <c r="J14" s="79"/>
      <c r="K14" s="85">
        <f>'Исход. данные'!$B$4</f>
        <v>60.7</v>
      </c>
      <c r="L14" s="85"/>
      <c r="M14" s="85"/>
      <c r="N14" s="16"/>
      <c r="O14" s="16"/>
      <c r="P14" s="16"/>
      <c r="Q14" s="16"/>
      <c r="R14" s="16"/>
      <c r="S14" s="16"/>
      <c r="T14" s="16"/>
      <c r="U14" s="16"/>
      <c r="V14" s="16"/>
      <c r="W14" s="16"/>
      <c r="X14" s="8"/>
    </row>
    <row r="15" spans="1:24">
      <c r="A15" s="97" t="s">
        <v>11</v>
      </c>
      <c r="B15" s="98"/>
      <c r="C15" s="99"/>
      <c r="D15" s="76" t="str">
        <f>"Объем дозирования " &amp; G7 &amp; " мкл"</f>
        <v>Объем дозирования 100 мкл</v>
      </c>
      <c r="E15" s="85"/>
      <c r="F15" s="85"/>
      <c r="G15" s="85"/>
      <c r="H15" s="85"/>
      <c r="I15" s="85"/>
      <c r="J15" s="85"/>
      <c r="K15" s="85"/>
      <c r="L15" s="85"/>
      <c r="M15" s="86"/>
      <c r="N15" s="47"/>
      <c r="O15" s="28"/>
      <c r="P15" s="28"/>
      <c r="Q15" s="28"/>
      <c r="R15" s="28"/>
      <c r="S15" s="28"/>
      <c r="T15" s="28"/>
      <c r="U15" s="28"/>
      <c r="V15" s="28"/>
      <c r="W15" s="28"/>
    </row>
    <row r="16" spans="1:24">
      <c r="A16" s="100"/>
      <c r="B16" s="101"/>
      <c r="C16" s="102"/>
      <c r="D16" s="76" t="s">
        <v>42</v>
      </c>
      <c r="E16" s="85"/>
      <c r="F16" s="85"/>
      <c r="G16" s="85"/>
      <c r="H16" s="86"/>
      <c r="I16" s="76" t="s">
        <v>13</v>
      </c>
      <c r="J16" s="85"/>
      <c r="K16" s="85"/>
      <c r="L16" s="85"/>
      <c r="M16" s="86"/>
      <c r="N16" s="28"/>
      <c r="O16" s="28"/>
      <c r="P16" s="28"/>
      <c r="Q16" s="28"/>
      <c r="R16" s="28"/>
      <c r="S16" s="28"/>
      <c r="T16" s="28"/>
      <c r="U16" s="28"/>
      <c r="V16" s="28"/>
      <c r="W16" s="28"/>
    </row>
    <row r="17" spans="1:31">
      <c r="A17" s="76">
        <v>1</v>
      </c>
      <c r="B17" s="85"/>
      <c r="C17" s="86"/>
      <c r="D17" s="87">
        <v>9.8900000000000002E-2</v>
      </c>
      <c r="E17" s="88"/>
      <c r="F17" s="88"/>
      <c r="G17" s="88"/>
      <c r="H17" s="89"/>
      <c r="I17" s="90">
        <f>D17*1000*'Исход. данные'!$B$6</f>
        <v>99.20659000000002</v>
      </c>
      <c r="J17" s="91"/>
      <c r="K17" s="91"/>
      <c r="L17" s="91"/>
      <c r="M17" s="92"/>
      <c r="N17" s="28"/>
      <c r="O17" s="28"/>
      <c r="P17" s="28"/>
      <c r="Q17" s="28"/>
      <c r="R17" s="28"/>
      <c r="S17" s="28"/>
      <c r="T17" s="28"/>
      <c r="U17" s="28"/>
      <c r="V17" s="28"/>
      <c r="W17" s="28"/>
      <c r="AA17" s="65">
        <f ca="1">ROUND(NORMINV(RAND(), $AA$27, $AA$27*$M$7/100*0.8)/(1000*'Исход. данные'!$B$6), 4)</f>
        <v>9.6299999999999997E-2</v>
      </c>
      <c r="AB17" s="65"/>
      <c r="AC17" s="65"/>
      <c r="AD17" s="65"/>
      <c r="AE17" s="65"/>
    </row>
    <row r="18" spans="1:31">
      <c r="A18" s="76">
        <v>2</v>
      </c>
      <c r="B18" s="85"/>
      <c r="C18" s="86"/>
      <c r="D18" s="87">
        <v>0.10009999999999999</v>
      </c>
      <c r="E18" s="88"/>
      <c r="F18" s="88"/>
      <c r="G18" s="88"/>
      <c r="H18" s="89"/>
      <c r="I18" s="90">
        <f>D18*1000*'Исход. данные'!$B$6</f>
        <v>100.41031000000001</v>
      </c>
      <c r="J18" s="95"/>
      <c r="K18" s="95"/>
      <c r="L18" s="95"/>
      <c r="M18" s="96"/>
      <c r="N18" s="28"/>
      <c r="O18" s="28"/>
      <c r="P18" s="28"/>
      <c r="Q18" s="28"/>
      <c r="R18" s="28"/>
      <c r="S18" s="28"/>
      <c r="T18" s="28"/>
      <c r="U18" s="28"/>
      <c r="V18" s="28"/>
      <c r="W18" s="28"/>
      <c r="AA18" s="65">
        <f ca="1">ROUND(NORMINV(RAND(), $AA$27, $AA$27*$M$7/100*0.8)/(1000*'Исход. данные'!$B$6), 4)</f>
        <v>0.1021</v>
      </c>
      <c r="AB18" s="65"/>
      <c r="AC18" s="65"/>
      <c r="AD18" s="65"/>
      <c r="AE18" s="65"/>
    </row>
    <row r="19" spans="1:31">
      <c r="A19" s="76">
        <v>3</v>
      </c>
      <c r="B19" s="85"/>
      <c r="C19" s="86"/>
      <c r="D19" s="87">
        <v>9.8699999999999996E-2</v>
      </c>
      <c r="E19" s="88"/>
      <c r="F19" s="88"/>
      <c r="G19" s="88"/>
      <c r="H19" s="89"/>
      <c r="I19" s="90">
        <f>D19*1000*'Исход. данные'!$B$6</f>
        <v>99.005970000000019</v>
      </c>
      <c r="J19" s="95"/>
      <c r="K19" s="95"/>
      <c r="L19" s="95"/>
      <c r="M19" s="96"/>
      <c r="N19" s="28"/>
      <c r="O19" s="28"/>
      <c r="P19" s="28"/>
      <c r="Q19" s="28"/>
      <c r="R19" s="28"/>
      <c r="S19" s="28"/>
      <c r="T19" s="28"/>
      <c r="U19" s="28"/>
      <c r="V19" s="28"/>
      <c r="W19" s="28"/>
      <c r="AA19" s="65">
        <f ca="1">ROUND(NORMINV(RAND(), $AA$27, $AA$27*$M$7/100*0.8)/(1000*'Исход. данные'!$B$6), 4)</f>
        <v>9.8199999999999996E-2</v>
      </c>
      <c r="AB19" s="65"/>
      <c r="AC19" s="65"/>
      <c r="AD19" s="65"/>
      <c r="AE19" s="65"/>
    </row>
    <row r="20" spans="1:31">
      <c r="A20" s="76">
        <v>4</v>
      </c>
      <c r="B20" s="85"/>
      <c r="C20" s="86"/>
      <c r="D20" s="87">
        <v>9.7799999999999998E-2</v>
      </c>
      <c r="E20" s="88"/>
      <c r="F20" s="88"/>
      <c r="G20" s="88"/>
      <c r="H20" s="89"/>
      <c r="I20" s="90">
        <f>D20*1000*'Исход. данные'!$B$6</f>
        <v>98.103180000000009</v>
      </c>
      <c r="J20" s="95"/>
      <c r="K20" s="95"/>
      <c r="L20" s="95"/>
      <c r="M20" s="96"/>
      <c r="N20" s="28"/>
      <c r="O20" s="28"/>
      <c r="P20" s="28"/>
      <c r="Q20" s="28"/>
      <c r="R20" s="28"/>
      <c r="S20" s="28"/>
      <c r="T20" s="28"/>
      <c r="U20" s="28"/>
      <c r="V20" s="28"/>
      <c r="W20" s="28"/>
      <c r="AA20" s="65">
        <f ca="1">ROUND(NORMINV(RAND(), $AA$27, $AA$27*$M$7/100*0.8)/(1000*'Исход. данные'!$B$6), 4)</f>
        <v>9.9000000000000005E-2</v>
      </c>
      <c r="AB20" s="65"/>
      <c r="AC20" s="65"/>
      <c r="AD20" s="65"/>
      <c r="AE20" s="65"/>
    </row>
    <row r="21" spans="1:31">
      <c r="A21" s="76">
        <v>5</v>
      </c>
      <c r="B21" s="85"/>
      <c r="C21" s="86"/>
      <c r="D21" s="87">
        <v>9.8400000000000001E-2</v>
      </c>
      <c r="E21" s="88"/>
      <c r="F21" s="88"/>
      <c r="G21" s="88"/>
      <c r="H21" s="89"/>
      <c r="I21" s="90">
        <f>D21*1000*'Исход. данные'!$B$6</f>
        <v>98.705040000000011</v>
      </c>
      <c r="J21" s="95"/>
      <c r="K21" s="95"/>
      <c r="L21" s="95"/>
      <c r="M21" s="96"/>
      <c r="N21" s="28"/>
      <c r="O21" s="28"/>
      <c r="P21" s="28"/>
      <c r="Q21" s="28"/>
      <c r="R21" s="28"/>
      <c r="S21" s="28"/>
      <c r="T21" s="28"/>
      <c r="U21" s="28"/>
      <c r="V21" s="28"/>
      <c r="W21" s="28"/>
      <c r="AA21" s="65">
        <f ca="1">ROUND(NORMINV(RAND(), $AA$27, $AA$27*$M$7/100*0.8)/(1000*'Исход. данные'!$B$6), 4)</f>
        <v>9.9199999999999997E-2</v>
      </c>
      <c r="AB21" s="65"/>
      <c r="AC21" s="65"/>
      <c r="AD21" s="65"/>
      <c r="AE21" s="65"/>
    </row>
    <row r="22" spans="1:31">
      <c r="A22" s="76">
        <v>6</v>
      </c>
      <c r="B22" s="85"/>
      <c r="C22" s="86"/>
      <c r="D22" s="87">
        <v>9.9299999999999999E-2</v>
      </c>
      <c r="E22" s="88"/>
      <c r="F22" s="88"/>
      <c r="G22" s="88"/>
      <c r="H22" s="89"/>
      <c r="I22" s="90">
        <f>D22*1000*'Исход. данные'!$B$6</f>
        <v>99.607830000000007</v>
      </c>
      <c r="J22" s="95"/>
      <c r="K22" s="95"/>
      <c r="L22" s="95"/>
      <c r="M22" s="96"/>
      <c r="N22" s="28"/>
      <c r="O22" s="28"/>
      <c r="P22" s="28"/>
      <c r="Q22" s="28"/>
      <c r="R22" s="28"/>
      <c r="S22" s="28"/>
      <c r="T22" s="28"/>
      <c r="U22" s="28"/>
      <c r="V22" s="28"/>
      <c r="W22" s="28"/>
      <c r="AA22" s="65">
        <f ca="1">ROUND(NORMINV(RAND(), $AA$27, $AA$27*$M$7/100*0.8)/(1000*'Исход. данные'!$B$6), 4)</f>
        <v>0.10009999999999999</v>
      </c>
      <c r="AB22" s="65"/>
      <c r="AC22" s="65"/>
      <c r="AD22" s="65"/>
      <c r="AE22" s="65"/>
    </row>
    <row r="23" spans="1:31">
      <c r="A23" s="76">
        <v>7</v>
      </c>
      <c r="B23" s="85"/>
      <c r="C23" s="86"/>
      <c r="D23" s="87">
        <v>9.9400000000000002E-2</v>
      </c>
      <c r="E23" s="88"/>
      <c r="F23" s="88"/>
      <c r="G23" s="88"/>
      <c r="H23" s="89"/>
      <c r="I23" s="90">
        <f>D23*1000*'Исход. данные'!$B$6</f>
        <v>99.708140000000014</v>
      </c>
      <c r="J23" s="95"/>
      <c r="K23" s="95"/>
      <c r="L23" s="95"/>
      <c r="M23" s="96"/>
      <c r="N23" s="28"/>
      <c r="O23" s="28"/>
      <c r="P23" s="28"/>
      <c r="Q23" s="28"/>
      <c r="R23" s="28"/>
      <c r="S23" s="28"/>
      <c r="T23" s="28"/>
      <c r="U23" s="28"/>
      <c r="V23" s="28"/>
      <c r="W23" s="28"/>
      <c r="AA23" s="65">
        <f ca="1">ROUND(NORMINV(RAND(), $AA$27, $AA$27*$M$7/100*0.8)/(1000*'Исход. данные'!$B$6), 4)</f>
        <v>9.8599999999999993E-2</v>
      </c>
      <c r="AB23" s="65"/>
      <c r="AC23" s="65"/>
      <c r="AD23" s="65"/>
      <c r="AE23" s="65"/>
    </row>
    <row r="24" spans="1:31">
      <c r="A24" s="76">
        <v>8</v>
      </c>
      <c r="B24" s="85"/>
      <c r="C24" s="86"/>
      <c r="D24" s="87">
        <v>9.6299999999999997E-2</v>
      </c>
      <c r="E24" s="88"/>
      <c r="F24" s="88"/>
      <c r="G24" s="88"/>
      <c r="H24" s="89"/>
      <c r="I24" s="90">
        <f>D24*1000*'Исход. данные'!$B$6</f>
        <v>96.598530000000011</v>
      </c>
      <c r="J24" s="95"/>
      <c r="K24" s="95"/>
      <c r="L24" s="95"/>
      <c r="M24" s="96"/>
      <c r="N24" s="28"/>
      <c r="O24" s="28"/>
      <c r="P24" s="28"/>
      <c r="Q24" s="28"/>
      <c r="R24" s="28"/>
      <c r="S24" s="28"/>
      <c r="T24" s="28"/>
      <c r="U24" s="28"/>
      <c r="V24" s="28"/>
      <c r="W24" s="28"/>
      <c r="AA24" s="65">
        <f ca="1">ROUND(NORMINV(RAND(), $AA$27, $AA$27*$M$7/100*0.8)/(1000*'Исход. данные'!$B$6), 4)</f>
        <v>9.9500000000000005E-2</v>
      </c>
      <c r="AB24" s="65"/>
      <c r="AC24" s="65"/>
      <c r="AD24" s="65"/>
      <c r="AE24" s="65"/>
    </row>
    <row r="25" spans="1:31">
      <c r="A25" s="76">
        <v>9</v>
      </c>
      <c r="B25" s="85"/>
      <c r="C25" s="86"/>
      <c r="D25" s="87">
        <v>9.7699999999999995E-2</v>
      </c>
      <c r="E25" s="88"/>
      <c r="F25" s="88"/>
      <c r="G25" s="88"/>
      <c r="H25" s="89"/>
      <c r="I25" s="90">
        <f>D25*1000*'Исход. данные'!$B$6</f>
        <v>98.002870000000001</v>
      </c>
      <c r="J25" s="95"/>
      <c r="K25" s="95"/>
      <c r="L25" s="95"/>
      <c r="M25" s="96"/>
      <c r="N25" s="28"/>
      <c r="O25" s="28"/>
      <c r="P25" s="28"/>
      <c r="Q25" s="28"/>
      <c r="R25" s="28"/>
      <c r="S25" s="28"/>
      <c r="T25" s="28"/>
      <c r="U25" s="28"/>
      <c r="V25" s="29"/>
      <c r="W25" s="28"/>
      <c r="AA25" s="65">
        <f ca="1">ROUND(NORMINV(RAND(), $AA$27, $AA$27*$M$7/100*0.8)/(1000*'Исход. данные'!$B$6), 4)</f>
        <v>0.1012</v>
      </c>
      <c r="AB25" s="65"/>
      <c r="AC25" s="65"/>
      <c r="AD25" s="65"/>
      <c r="AE25" s="65"/>
    </row>
    <row r="26" spans="1:31">
      <c r="A26" s="76">
        <v>10</v>
      </c>
      <c r="B26" s="85"/>
      <c r="C26" s="86"/>
      <c r="D26" s="87">
        <v>0.1017</v>
      </c>
      <c r="E26" s="88"/>
      <c r="F26" s="88"/>
      <c r="G26" s="88"/>
      <c r="H26" s="89"/>
      <c r="I26" s="90">
        <f>D26*1000*'Исход. данные'!$B$6</f>
        <v>102.01527000000002</v>
      </c>
      <c r="J26" s="95"/>
      <c r="K26" s="95"/>
      <c r="L26" s="95"/>
      <c r="M26" s="96"/>
      <c r="N26" s="28"/>
      <c r="O26" s="28"/>
      <c r="P26" s="28"/>
      <c r="Q26" s="28"/>
      <c r="R26" s="28"/>
      <c r="S26" s="28"/>
      <c r="T26" s="28"/>
      <c r="U26" s="28"/>
      <c r="V26" s="28"/>
      <c r="W26" s="28"/>
      <c r="AA26" s="65">
        <f ca="1">ROUND(NORMINV(RAND(), $AA$27, $AA$27*$M$7/100*0.8)/(1000*'Исход. данные'!$B$6), 4)</f>
        <v>9.8500000000000004E-2</v>
      </c>
      <c r="AB26" s="65"/>
      <c r="AC26" s="65"/>
      <c r="AD26" s="65"/>
      <c r="AE26" s="65"/>
    </row>
    <row r="27" spans="1:31">
      <c r="A27" s="76" t="s">
        <v>14</v>
      </c>
      <c r="B27" s="85"/>
      <c r="C27" s="86"/>
      <c r="D27" s="87">
        <f>AVERAGE(D17:H26)</f>
        <v>9.8830000000000001E-2</v>
      </c>
      <c r="E27" s="126"/>
      <c r="F27" s="126"/>
      <c r="G27" s="126"/>
      <c r="H27" s="127"/>
      <c r="I27" s="90">
        <f>AVERAGE(I17:M26)</f>
        <v>99.13637300000002</v>
      </c>
      <c r="J27" s="95"/>
      <c r="K27" s="95"/>
      <c r="L27" s="95"/>
      <c r="M27" s="96"/>
      <c r="N27" s="47"/>
      <c r="O27" s="28"/>
      <c r="P27" s="28"/>
      <c r="Q27" s="28"/>
      <c r="R27" s="28"/>
      <c r="S27" s="28"/>
      <c r="T27" s="28"/>
      <c r="U27" s="28"/>
      <c r="V27" s="28"/>
      <c r="W27" s="28"/>
      <c r="AA27" s="66">
        <f ca="1">G7+G7*J9/100*0.9*(RAND()-RAND())</f>
        <v>99.059203371135681</v>
      </c>
      <c r="AB27" s="66"/>
      <c r="AC27" s="66"/>
      <c r="AD27" s="66"/>
      <c r="AE27" s="66"/>
    </row>
    <row r="28" spans="1:31">
      <c r="A28" s="76" t="s">
        <v>15</v>
      </c>
      <c r="B28" s="85"/>
      <c r="C28" s="86"/>
      <c r="D28" s="106" t="str">
        <f>'Исход. данные'!$B$5</f>
        <v>Пупкин В.В.</v>
      </c>
      <c r="E28" s="107"/>
      <c r="F28" s="107"/>
      <c r="G28" s="107"/>
      <c r="H28" s="107"/>
      <c r="I28" s="107"/>
      <c r="J28" s="107"/>
      <c r="K28" s="107"/>
      <c r="L28" s="107"/>
      <c r="M28" s="108"/>
      <c r="N28" s="51"/>
      <c r="O28" s="51"/>
      <c r="P28" s="51"/>
      <c r="Q28" s="51"/>
      <c r="R28" s="51"/>
      <c r="S28" s="51"/>
      <c r="T28" s="51"/>
      <c r="U28" s="28"/>
      <c r="V28" s="28"/>
      <c r="W28" s="28"/>
    </row>
    <row r="29" spans="1:31">
      <c r="A29" s="56"/>
      <c r="B29" s="56"/>
      <c r="C29" s="56"/>
      <c r="D29" s="85"/>
      <c r="E29" s="85"/>
      <c r="F29" s="85"/>
      <c r="G29" s="85"/>
      <c r="H29" s="85"/>
      <c r="I29" s="85"/>
      <c r="J29" s="85"/>
      <c r="K29" s="85"/>
      <c r="L29" s="85"/>
      <c r="M29" s="85"/>
      <c r="N29" s="4"/>
      <c r="O29" s="4"/>
      <c r="P29" s="4"/>
      <c r="Q29" s="4"/>
      <c r="R29" s="4"/>
      <c r="S29" s="4"/>
      <c r="T29" s="4"/>
      <c r="U29" s="4"/>
      <c r="V29" s="4"/>
      <c r="W29" s="4"/>
    </row>
    <row r="30" spans="1:31">
      <c r="A30" s="97" t="s">
        <v>11</v>
      </c>
      <c r="B30" s="98"/>
      <c r="C30" s="99"/>
      <c r="D30" s="76" t="str">
        <f>"Объем дозирования " &amp; G8 &amp; " мкл"</f>
        <v>Объем дозирования 1000 мкл</v>
      </c>
      <c r="E30" s="85"/>
      <c r="F30" s="85"/>
      <c r="G30" s="85"/>
      <c r="H30" s="85"/>
      <c r="I30" s="85"/>
      <c r="J30" s="85"/>
      <c r="K30" s="85"/>
      <c r="L30" s="85"/>
      <c r="M30" s="86"/>
      <c r="V30" s="3"/>
    </row>
    <row r="31" spans="1:31">
      <c r="A31" s="100"/>
      <c r="B31" s="101"/>
      <c r="C31" s="102"/>
      <c r="D31" s="76" t="s">
        <v>42</v>
      </c>
      <c r="E31" s="85"/>
      <c r="F31" s="85"/>
      <c r="G31" s="85"/>
      <c r="H31" s="86"/>
      <c r="I31" s="76" t="s">
        <v>13</v>
      </c>
      <c r="J31" s="85"/>
      <c r="K31" s="85"/>
      <c r="L31" s="85"/>
      <c r="M31" s="86"/>
      <c r="Q31" s="3"/>
      <c r="S31" s="2"/>
    </row>
    <row r="32" spans="1:31">
      <c r="A32" s="76">
        <v>1</v>
      </c>
      <c r="B32" s="85"/>
      <c r="C32" s="86"/>
      <c r="D32" s="87">
        <v>0.99390000000000001</v>
      </c>
      <c r="E32" s="88"/>
      <c r="F32" s="88"/>
      <c r="G32" s="88"/>
      <c r="H32" s="89"/>
      <c r="I32" s="90">
        <f>D32*1000*'Исход. данные'!$B$6</f>
        <v>996.98109000000011</v>
      </c>
      <c r="J32" s="95"/>
      <c r="K32" s="95"/>
      <c r="L32" s="95"/>
      <c r="M32" s="96"/>
      <c r="Q32" s="3"/>
      <c r="AA32" s="65">
        <f ca="1">ROUND(NORMINV(RAND(), $AA$42, $AA$42*$M$8/100*0.8)/(1000*'Исход. данные'!$B$6), 4)</f>
        <v>0.99839999999999995</v>
      </c>
      <c r="AB32" s="65"/>
      <c r="AC32" s="65"/>
      <c r="AD32" s="65"/>
      <c r="AE32" s="65"/>
    </row>
    <row r="33" spans="1:31">
      <c r="A33" s="76">
        <v>2</v>
      </c>
      <c r="B33" s="85"/>
      <c r="C33" s="86"/>
      <c r="D33" s="87">
        <v>1.0042</v>
      </c>
      <c r="E33" s="88"/>
      <c r="F33" s="88"/>
      <c r="G33" s="88"/>
      <c r="H33" s="89"/>
      <c r="I33" s="90">
        <f>D33*1000*'Исход. данные'!$B$6</f>
        <v>1007.3130200000001</v>
      </c>
      <c r="J33" s="95"/>
      <c r="K33" s="95"/>
      <c r="L33" s="95"/>
      <c r="M33" s="96"/>
      <c r="Q33" s="3"/>
      <c r="S33" s="2"/>
      <c r="AA33" s="65">
        <f ca="1">ROUND(NORMINV(RAND(), $AA$42, $AA$42*$M$8/100*0.8)/(1000*'Исход. данные'!$B$6), 4)</f>
        <v>0.98850000000000005</v>
      </c>
      <c r="AB33" s="65"/>
      <c r="AC33" s="65"/>
      <c r="AD33" s="65"/>
      <c r="AE33" s="65"/>
    </row>
    <row r="34" spans="1:31">
      <c r="A34" s="76">
        <v>3</v>
      </c>
      <c r="B34" s="85"/>
      <c r="C34" s="86"/>
      <c r="D34" s="87">
        <v>1.0105</v>
      </c>
      <c r="E34" s="88"/>
      <c r="F34" s="88"/>
      <c r="G34" s="88"/>
      <c r="H34" s="89"/>
      <c r="I34" s="90">
        <f>D34*1000*'Исход. данные'!$B$6</f>
        <v>1013.6325500000002</v>
      </c>
      <c r="J34" s="95"/>
      <c r="K34" s="95"/>
      <c r="L34" s="95"/>
      <c r="M34" s="96"/>
      <c r="Q34" s="3"/>
      <c r="AA34" s="65">
        <f ca="1">ROUND(NORMINV(RAND(), $AA$42, $AA$42*$M$8/100*0.8)/(1000*'Исход. данные'!$B$6), 4)</f>
        <v>0.98509999999999998</v>
      </c>
      <c r="AB34" s="65"/>
      <c r="AC34" s="65"/>
      <c r="AD34" s="65"/>
      <c r="AE34" s="65"/>
    </row>
    <row r="35" spans="1:31">
      <c r="A35" s="76">
        <v>4</v>
      </c>
      <c r="B35" s="85"/>
      <c r="C35" s="86"/>
      <c r="D35" s="87">
        <v>0.99639999999999995</v>
      </c>
      <c r="E35" s="88"/>
      <c r="F35" s="88"/>
      <c r="G35" s="88"/>
      <c r="H35" s="89"/>
      <c r="I35" s="90">
        <f>D35*1000*'Исход. данные'!$B$6</f>
        <v>999.4888400000001</v>
      </c>
      <c r="J35" s="95"/>
      <c r="K35" s="95"/>
      <c r="L35" s="95"/>
      <c r="M35" s="96"/>
      <c r="Q35" s="3"/>
      <c r="AA35" s="65">
        <f ca="1">ROUND(NORMINV(RAND(), $AA$42, $AA$42*$M$8/100*0.8)/(1000*'Исход. данные'!$B$6), 4)</f>
        <v>1.008</v>
      </c>
      <c r="AB35" s="65"/>
      <c r="AC35" s="65"/>
      <c r="AD35" s="65"/>
      <c r="AE35" s="65"/>
    </row>
    <row r="36" spans="1:31">
      <c r="A36" s="76">
        <v>5</v>
      </c>
      <c r="B36" s="85"/>
      <c r="C36" s="86"/>
      <c r="D36" s="87">
        <v>0.99519999999999997</v>
      </c>
      <c r="E36" s="88"/>
      <c r="F36" s="88"/>
      <c r="G36" s="88"/>
      <c r="H36" s="89"/>
      <c r="I36" s="90">
        <f>D36*1000*'Исход. данные'!$B$6</f>
        <v>998.28512000000001</v>
      </c>
      <c r="J36" s="95"/>
      <c r="K36" s="95"/>
      <c r="L36" s="95"/>
      <c r="M36" s="96"/>
      <c r="Q36" s="3"/>
      <c r="AA36" s="65">
        <f ca="1">ROUND(NORMINV(RAND(), $AA$42, $AA$42*$M$8/100*0.8)/(1000*'Исход. данные'!$B$6), 4)</f>
        <v>1.01</v>
      </c>
      <c r="AB36" s="65"/>
      <c r="AC36" s="65"/>
      <c r="AD36" s="65"/>
      <c r="AE36" s="65"/>
    </row>
    <row r="37" spans="1:31">
      <c r="A37" s="76">
        <v>6</v>
      </c>
      <c r="B37" s="85"/>
      <c r="C37" s="86"/>
      <c r="D37" s="87">
        <v>0.99750000000000005</v>
      </c>
      <c r="E37" s="88"/>
      <c r="F37" s="88"/>
      <c r="G37" s="88"/>
      <c r="H37" s="89"/>
      <c r="I37" s="90">
        <f>D37*1000*'Исход. данные'!$B$6</f>
        <v>1000.5922500000001</v>
      </c>
      <c r="J37" s="95"/>
      <c r="K37" s="95"/>
      <c r="L37" s="95"/>
      <c r="M37" s="96"/>
      <c r="Q37" s="3"/>
      <c r="Y37" s="26"/>
      <c r="AA37" s="65">
        <f ca="1">ROUND(NORMINV(RAND(), $AA$42, $AA$42*$M$8/100*0.8)/(1000*'Исход. данные'!$B$6), 4)</f>
        <v>0.98450000000000004</v>
      </c>
      <c r="AB37" s="65"/>
      <c r="AC37" s="65"/>
      <c r="AD37" s="65"/>
      <c r="AE37" s="65"/>
    </row>
    <row r="38" spans="1:31">
      <c r="A38" s="76">
        <v>7</v>
      </c>
      <c r="B38" s="85"/>
      <c r="C38" s="86"/>
      <c r="D38" s="87">
        <v>0.98440000000000005</v>
      </c>
      <c r="E38" s="88"/>
      <c r="F38" s="88"/>
      <c r="G38" s="88"/>
      <c r="H38" s="89"/>
      <c r="I38" s="90">
        <f>D38*1000*'Исход. данные'!$B$6</f>
        <v>987.45164000000022</v>
      </c>
      <c r="J38" s="95"/>
      <c r="K38" s="95"/>
      <c r="L38" s="95"/>
      <c r="M38" s="96"/>
      <c r="Q38" s="3"/>
      <c r="AA38" s="65">
        <f ca="1">ROUND(NORMINV(RAND(), $AA$42, $AA$42*$M$8/100*0.8)/(1000*'Исход. данные'!$B$6), 4)</f>
        <v>1.0025999999999999</v>
      </c>
      <c r="AB38" s="65"/>
      <c r="AC38" s="65"/>
      <c r="AD38" s="65"/>
      <c r="AE38" s="65"/>
    </row>
    <row r="39" spans="1:31">
      <c r="A39" s="76">
        <v>8</v>
      </c>
      <c r="B39" s="85"/>
      <c r="C39" s="86"/>
      <c r="D39" s="87">
        <v>1.0038</v>
      </c>
      <c r="E39" s="88"/>
      <c r="F39" s="88"/>
      <c r="G39" s="88"/>
      <c r="H39" s="89"/>
      <c r="I39" s="90">
        <f>D39*1000*'Исход. данные'!$B$6</f>
        <v>1006.9117800000001</v>
      </c>
      <c r="J39" s="95"/>
      <c r="K39" s="95"/>
      <c r="L39" s="95"/>
      <c r="M39" s="96"/>
      <c r="Q39" s="3"/>
      <c r="AA39" s="65">
        <f ca="1">ROUND(NORMINV(RAND(), $AA$42, $AA$42*$M$8/100*0.8)/(1000*'Исход. данные'!$B$6), 4)</f>
        <v>0.98680000000000001</v>
      </c>
      <c r="AB39" s="65"/>
      <c r="AC39" s="65"/>
      <c r="AD39" s="65"/>
      <c r="AE39" s="65"/>
    </row>
    <row r="40" spans="1:31">
      <c r="A40" s="76">
        <v>9</v>
      </c>
      <c r="B40" s="85"/>
      <c r="C40" s="86"/>
      <c r="D40" s="87">
        <v>1.0027999999999999</v>
      </c>
      <c r="E40" s="88"/>
      <c r="F40" s="88"/>
      <c r="G40" s="88"/>
      <c r="H40" s="89"/>
      <c r="I40" s="90">
        <f>D40*1000*'Исход. данные'!$B$6</f>
        <v>1005.90868</v>
      </c>
      <c r="J40" s="95"/>
      <c r="K40" s="95"/>
      <c r="L40" s="95"/>
      <c r="M40" s="96"/>
      <c r="Q40" s="3"/>
      <c r="AA40" s="65">
        <f ca="1">ROUND(NORMINV(RAND(), $AA$42, $AA$42*$M$8/100*0.8)/(1000*'Исход. данные'!$B$6), 4)</f>
        <v>1.0061</v>
      </c>
      <c r="AB40" s="65"/>
      <c r="AC40" s="65"/>
      <c r="AD40" s="65"/>
      <c r="AE40" s="65"/>
    </row>
    <row r="41" spans="1:31">
      <c r="A41" s="76">
        <v>10</v>
      </c>
      <c r="B41" s="85"/>
      <c r="C41" s="86"/>
      <c r="D41" s="87">
        <v>1.0153000000000001</v>
      </c>
      <c r="E41" s="88"/>
      <c r="F41" s="88"/>
      <c r="G41" s="88"/>
      <c r="H41" s="89"/>
      <c r="I41" s="90">
        <f>D41*1000*'Исход. данные'!$B$6</f>
        <v>1018.4474300000002</v>
      </c>
      <c r="J41" s="95"/>
      <c r="K41" s="95"/>
      <c r="L41" s="95"/>
      <c r="M41" s="96"/>
      <c r="Q41" s="3"/>
      <c r="AA41" s="65">
        <f ca="1">ROUND(NORMINV(RAND(), $AA$42, $AA$42*$M$8/100*0.8)/(1000*'Исход. данные'!$B$6), 4)</f>
        <v>0.99429999999999996</v>
      </c>
      <c r="AB41" s="65"/>
      <c r="AC41" s="65"/>
      <c r="AD41" s="65"/>
      <c r="AE41" s="65"/>
    </row>
    <row r="42" spans="1:31">
      <c r="A42" s="76" t="s">
        <v>14</v>
      </c>
      <c r="B42" s="85"/>
      <c r="C42" s="86"/>
      <c r="D42" s="109">
        <f>AVERAGE(D32:H41)</f>
        <v>1.0004</v>
      </c>
      <c r="E42" s="110"/>
      <c r="F42" s="110"/>
      <c r="G42" s="110"/>
      <c r="H42" s="110"/>
      <c r="I42" s="111">
        <f>AVERAGE(I32:M41)</f>
        <v>1003.5012400000002</v>
      </c>
      <c r="J42" s="111"/>
      <c r="K42" s="111"/>
      <c r="L42" s="111"/>
      <c r="M42" s="111"/>
      <c r="N42" s="8"/>
      <c r="O42" s="8"/>
      <c r="P42" s="8"/>
      <c r="Q42" s="8"/>
      <c r="R42" s="8"/>
      <c r="S42" s="8"/>
      <c r="T42" s="8"/>
      <c r="U42" s="8"/>
      <c r="V42" s="8"/>
      <c r="W42" s="8"/>
      <c r="X42" s="8"/>
      <c r="AA42" s="66">
        <f ca="1">G8+G8*J10/100*0.9*(RAND()-RAND())</f>
        <v>997.53591709803391</v>
      </c>
      <c r="AB42" s="66"/>
      <c r="AC42" s="66"/>
      <c r="AD42" s="66"/>
      <c r="AE42" s="66"/>
    </row>
    <row r="43" spans="1:31">
      <c r="A43" s="74" t="s">
        <v>15</v>
      </c>
      <c r="B43" s="74"/>
      <c r="C43" s="74"/>
      <c r="D43" s="112" t="str">
        <f>'Исход. данные'!$B$5</f>
        <v>Пупкин В.В.</v>
      </c>
      <c r="E43" s="112"/>
      <c r="F43" s="112"/>
      <c r="G43" s="112"/>
      <c r="H43" s="112"/>
      <c r="I43" s="112"/>
      <c r="J43" s="112"/>
      <c r="K43" s="112"/>
      <c r="L43" s="112"/>
      <c r="M43" s="112"/>
      <c r="N43" s="45"/>
      <c r="O43" s="45"/>
      <c r="P43" s="45"/>
      <c r="Q43" s="45"/>
      <c r="R43" s="45"/>
      <c r="S43" s="45"/>
      <c r="T43" s="8"/>
      <c r="U43" s="8"/>
      <c r="V43" s="8"/>
      <c r="W43" s="8"/>
      <c r="X43" s="8"/>
    </row>
    <row r="44" spans="1:31">
      <c r="A44" s="107" t="s">
        <v>16</v>
      </c>
      <c r="B44" s="107"/>
      <c r="C44" s="107"/>
      <c r="D44" s="107"/>
      <c r="E44" s="107"/>
      <c r="F44" s="107"/>
      <c r="G44" s="107"/>
      <c r="H44" s="107"/>
      <c r="I44" s="107"/>
      <c r="J44" s="107"/>
      <c r="K44" s="107"/>
      <c r="L44" s="107"/>
      <c r="M44" s="107"/>
      <c r="N44" s="16"/>
      <c r="O44" s="16"/>
      <c r="P44" s="16"/>
      <c r="Q44" s="16"/>
      <c r="R44" s="16"/>
      <c r="S44" s="16"/>
      <c r="T44" s="16"/>
      <c r="U44" s="16"/>
      <c r="V44" s="16"/>
      <c r="W44" s="16"/>
    </row>
    <row r="45" spans="1:31" ht="15" customHeight="1">
      <c r="A45" s="124" t="s">
        <v>5</v>
      </c>
      <c r="B45" s="125"/>
      <c r="C45" s="125"/>
      <c r="D45" s="115" t="s">
        <v>55</v>
      </c>
      <c r="E45" s="116"/>
      <c r="F45" s="116"/>
      <c r="G45" s="116"/>
      <c r="H45" s="117"/>
      <c r="I45" s="113" t="s">
        <v>57</v>
      </c>
      <c r="J45" s="113"/>
      <c r="K45" s="113"/>
      <c r="L45" s="113"/>
      <c r="M45" s="113"/>
      <c r="AA45">
        <f>IF(ABS(D46)&gt;J9, 0, IF(ABS(D47)&gt;J10, 0, IF(I46&gt;M7, 0, IF(I47&gt;M8, 0, 1))))</f>
        <v>1</v>
      </c>
    </row>
    <row r="46" spans="1:31">
      <c r="A46" s="76">
        <f>G7</f>
        <v>100</v>
      </c>
      <c r="B46" s="85"/>
      <c r="C46" s="86"/>
      <c r="D46" s="118">
        <f>ROUND(((I27-A46)/A46*100),2)</f>
        <v>-0.86</v>
      </c>
      <c r="E46" s="119"/>
      <c r="F46" s="119"/>
      <c r="G46" s="119"/>
      <c r="H46" s="120"/>
      <c r="I46" s="114">
        <f>ROUND(STDEV(I17:I26)*100/I27,2)</f>
        <v>1.48</v>
      </c>
      <c r="J46" s="114"/>
      <c r="K46" s="114"/>
      <c r="L46" s="114"/>
      <c r="M46" s="114"/>
    </row>
    <row r="47" spans="1:31">
      <c r="A47" s="76">
        <f>G8</f>
        <v>1000</v>
      </c>
      <c r="B47" s="85"/>
      <c r="C47" s="86"/>
      <c r="D47" s="118">
        <f>ROUND(((I42-A47)/A47*100),2)</f>
        <v>0.35</v>
      </c>
      <c r="E47" s="119"/>
      <c r="F47" s="119"/>
      <c r="G47" s="119"/>
      <c r="H47" s="120"/>
      <c r="I47" s="114">
        <f>ROUND(STDEV(I32:I41)*100/I42,2)</f>
        <v>0.89</v>
      </c>
      <c r="J47" s="114"/>
      <c r="K47" s="114"/>
      <c r="L47" s="114"/>
      <c r="M47" s="114"/>
      <c r="N47" s="8"/>
      <c r="Q47" s="8"/>
    </row>
    <row r="48" spans="1:31" ht="15.75">
      <c r="A48" s="121" t="s">
        <v>17</v>
      </c>
      <c r="B48" s="121"/>
      <c r="C48" s="121"/>
      <c r="D48" s="121"/>
      <c r="E48" s="121"/>
      <c r="F48" s="121"/>
      <c r="G48" s="122" t="s">
        <v>18</v>
      </c>
      <c r="H48" s="122"/>
      <c r="I48" s="122"/>
      <c r="J48" s="122"/>
      <c r="K48" s="122"/>
      <c r="L48" s="122"/>
      <c r="M48" s="122"/>
      <c r="N48" s="44"/>
      <c r="O48" s="44"/>
      <c r="P48" s="44"/>
      <c r="Q48" s="44"/>
      <c r="R48" s="44"/>
      <c r="S48" s="44"/>
      <c r="T48" s="44"/>
      <c r="U48" s="44"/>
      <c r="V48" s="44"/>
      <c r="W48" s="44"/>
      <c r="X48" s="8"/>
    </row>
    <row r="49" spans="1:24">
      <c r="A49" s="79" t="s">
        <v>15</v>
      </c>
      <c r="B49" s="79"/>
      <c r="C49" s="79"/>
      <c r="D49" s="79"/>
      <c r="E49" s="79"/>
      <c r="F49" s="79"/>
      <c r="G49" s="107" t="str">
        <f>'Исход. данные'!$B$5</f>
        <v>Пупкин В.В.</v>
      </c>
      <c r="H49" s="107"/>
      <c r="I49" s="107"/>
      <c r="J49" s="107"/>
      <c r="K49" s="107"/>
      <c r="L49" s="107"/>
      <c r="M49" s="107"/>
      <c r="N49" s="16"/>
      <c r="O49" s="16"/>
      <c r="P49" s="16"/>
      <c r="Q49" s="16"/>
      <c r="R49" s="16"/>
      <c r="S49" s="16"/>
      <c r="T49" s="16"/>
      <c r="U49" s="16"/>
      <c r="V49" s="16"/>
      <c r="W49" s="16"/>
      <c r="X49" s="8"/>
    </row>
    <row r="50" spans="1:24">
      <c r="A50" s="56"/>
      <c r="B50" s="56"/>
      <c r="C50" s="56"/>
      <c r="D50" s="56"/>
      <c r="E50" s="56"/>
      <c r="F50" s="56"/>
      <c r="G50" s="128" t="s">
        <v>58</v>
      </c>
      <c r="H50" s="128"/>
      <c r="I50" s="128"/>
      <c r="J50" s="128"/>
      <c r="K50" s="128"/>
      <c r="L50" s="128"/>
      <c r="M50" s="128"/>
      <c r="N50" s="48"/>
      <c r="O50" s="48"/>
      <c r="P50" s="48"/>
      <c r="Q50" s="24"/>
      <c r="R50" s="24"/>
      <c r="S50" s="24"/>
      <c r="T50" s="24"/>
      <c r="U50" s="24"/>
      <c r="V50" s="24"/>
      <c r="W50" s="24"/>
    </row>
  </sheetData>
  <mergeCells count="154">
    <mergeCell ref="A47:C47"/>
    <mergeCell ref="A48:F48"/>
    <mergeCell ref="A49:F49"/>
    <mergeCell ref="I47:M47"/>
    <mergeCell ref="D47:H47"/>
    <mergeCell ref="G48:M48"/>
    <mergeCell ref="G49:M49"/>
    <mergeCell ref="G50:M50"/>
    <mergeCell ref="A45:C45"/>
    <mergeCell ref="A46:C46"/>
    <mergeCell ref="A42:C42"/>
    <mergeCell ref="D42:H42"/>
    <mergeCell ref="I42:M42"/>
    <mergeCell ref="A43:C43"/>
    <mergeCell ref="D43:M43"/>
    <mergeCell ref="I45:M45"/>
    <mergeCell ref="I46:M46"/>
    <mergeCell ref="D45:H45"/>
    <mergeCell ref="D46:H46"/>
    <mergeCell ref="A44:M44"/>
    <mergeCell ref="A40:C40"/>
    <mergeCell ref="D40:H40"/>
    <mergeCell ref="I40:M40"/>
    <mergeCell ref="A41:C41"/>
    <mergeCell ref="D41:H41"/>
    <mergeCell ref="I41:M41"/>
    <mergeCell ref="A38:C38"/>
    <mergeCell ref="D38:H38"/>
    <mergeCell ref="I38:M38"/>
    <mergeCell ref="A39:C39"/>
    <mergeCell ref="D39:H39"/>
    <mergeCell ref="I39:M39"/>
    <mergeCell ref="A36:C36"/>
    <mergeCell ref="D36:H36"/>
    <mergeCell ref="I36:M36"/>
    <mergeCell ref="A37:C37"/>
    <mergeCell ref="D37:H37"/>
    <mergeCell ref="I37:M37"/>
    <mergeCell ref="A34:C34"/>
    <mergeCell ref="D34:H34"/>
    <mergeCell ref="I34:M34"/>
    <mergeCell ref="A35:C35"/>
    <mergeCell ref="D35:H35"/>
    <mergeCell ref="I35:M35"/>
    <mergeCell ref="A32:C32"/>
    <mergeCell ref="D32:H32"/>
    <mergeCell ref="I32:M32"/>
    <mergeCell ref="A33:C33"/>
    <mergeCell ref="D33:H33"/>
    <mergeCell ref="I33:M33"/>
    <mergeCell ref="A27:C27"/>
    <mergeCell ref="D27:H27"/>
    <mergeCell ref="I27:M27"/>
    <mergeCell ref="A28:C28"/>
    <mergeCell ref="D28:M28"/>
    <mergeCell ref="A30:C31"/>
    <mergeCell ref="D30:M30"/>
    <mergeCell ref="D31:H31"/>
    <mergeCell ref="I31:M31"/>
    <mergeCell ref="D29:H29"/>
    <mergeCell ref="I29:M29"/>
    <mergeCell ref="A25:C25"/>
    <mergeCell ref="D25:H25"/>
    <mergeCell ref="I25:M25"/>
    <mergeCell ref="A26:C26"/>
    <mergeCell ref="D26:H26"/>
    <mergeCell ref="I26:M26"/>
    <mergeCell ref="A23:C23"/>
    <mergeCell ref="D23:H23"/>
    <mergeCell ref="I23:M23"/>
    <mergeCell ref="A24:C24"/>
    <mergeCell ref="D24:H24"/>
    <mergeCell ref="I24:M24"/>
    <mergeCell ref="A21:C21"/>
    <mergeCell ref="D21:H21"/>
    <mergeCell ref="I21:M21"/>
    <mergeCell ref="A22:C22"/>
    <mergeCell ref="D22:H22"/>
    <mergeCell ref="I22:M22"/>
    <mergeCell ref="A19:C19"/>
    <mergeCell ref="D19:H19"/>
    <mergeCell ref="I19:M19"/>
    <mergeCell ref="A20:C20"/>
    <mergeCell ref="D20:H20"/>
    <mergeCell ref="I20:M20"/>
    <mergeCell ref="A17:C17"/>
    <mergeCell ref="D17:H17"/>
    <mergeCell ref="I17:M17"/>
    <mergeCell ref="A18:C18"/>
    <mergeCell ref="D18:H18"/>
    <mergeCell ref="I18:M18"/>
    <mergeCell ref="A14:J14"/>
    <mergeCell ref="A15:C16"/>
    <mergeCell ref="D15:M15"/>
    <mergeCell ref="D16:H16"/>
    <mergeCell ref="I16:M16"/>
    <mergeCell ref="K14:M14"/>
    <mergeCell ref="A11:J11"/>
    <mergeCell ref="A12:J12"/>
    <mergeCell ref="A13:J13"/>
    <mergeCell ref="A9:C9"/>
    <mergeCell ref="D9:F9"/>
    <mergeCell ref="G9:I9"/>
    <mergeCell ref="J9:L9"/>
    <mergeCell ref="A10:C10"/>
    <mergeCell ref="D10:F10"/>
    <mergeCell ref="G10:I10"/>
    <mergeCell ref="J10:L10"/>
    <mergeCell ref="K11:M11"/>
    <mergeCell ref="K12:M12"/>
    <mergeCell ref="K13:M13"/>
    <mergeCell ref="A7:C7"/>
    <mergeCell ref="D7:F7"/>
    <mergeCell ref="G7:I7"/>
    <mergeCell ref="J7:L7"/>
    <mergeCell ref="A8:C8"/>
    <mergeCell ref="D8:F8"/>
    <mergeCell ref="G8:I8"/>
    <mergeCell ref="J8:L8"/>
    <mergeCell ref="A6:C6"/>
    <mergeCell ref="D6:F6"/>
    <mergeCell ref="G6:I6"/>
    <mergeCell ref="J6:L6"/>
    <mergeCell ref="A1:M1"/>
    <mergeCell ref="A3:G3"/>
    <mergeCell ref="Q3:W3"/>
    <mergeCell ref="A4:G4"/>
    <mergeCell ref="Q4:W4"/>
    <mergeCell ref="A2:M2"/>
    <mergeCell ref="I3:M3"/>
    <mergeCell ref="I4:M4"/>
    <mergeCell ref="A5:M5"/>
    <mergeCell ref="AA42:AE42"/>
    <mergeCell ref="AA41:AE41"/>
    <mergeCell ref="AA17:AE17"/>
    <mergeCell ref="AA18:AE18"/>
    <mergeCell ref="AA19:AE19"/>
    <mergeCell ref="AA20:AE20"/>
    <mergeCell ref="AA21:AE21"/>
    <mergeCell ref="AA22:AE22"/>
    <mergeCell ref="AA23:AE23"/>
    <mergeCell ref="AA24:AE24"/>
    <mergeCell ref="AA25:AE25"/>
    <mergeCell ref="AA26:AE26"/>
    <mergeCell ref="AA27:AE27"/>
    <mergeCell ref="AA32:AE32"/>
    <mergeCell ref="AA33:AE33"/>
    <mergeCell ref="AA34:AE34"/>
    <mergeCell ref="AA35:AE35"/>
    <mergeCell ref="AA36:AE36"/>
    <mergeCell ref="AA37:AE37"/>
    <mergeCell ref="AA38:AE38"/>
    <mergeCell ref="AA39:AE39"/>
    <mergeCell ref="AA40:AE40"/>
  </mergeCells>
  <conditionalFormatting sqref="D46">
    <cfRule type="expression" dxfId="247" priority="4">
      <formula>ABS($D$46)&gt;--MID($J$7,2,5)</formula>
    </cfRule>
  </conditionalFormatting>
  <conditionalFormatting sqref="D47">
    <cfRule type="expression" dxfId="246" priority="3">
      <formula>ABS($D$47)&gt;--MID($J$8,2,5)</formula>
    </cfRule>
  </conditionalFormatting>
  <conditionalFormatting sqref="I46">
    <cfRule type="cellIs" dxfId="245" priority="2" operator="greaterThan">
      <formula>$M$7</formula>
    </cfRule>
  </conditionalFormatting>
  <conditionalFormatting sqref="I47">
    <cfRule type="cellIs" dxfId="244" priority="1" operator="greaterThan">
      <formula>$M$8</formula>
    </cfRule>
  </conditionalFormatting>
  <pageMargins left="0.7" right="0.7" top="0.75" bottom="0.75" header="0.3" footer="0.3"/>
  <pageSetup paperSize="9" orientation="portrait" r:id="rId1"/>
</worksheet>
</file>

<file path=xl/worksheets/sheet16.xml><?xml version="1.0" encoding="utf-8"?>
<worksheet xmlns="http://schemas.openxmlformats.org/spreadsheetml/2006/main" xmlns:r="http://schemas.openxmlformats.org/officeDocument/2006/relationships">
  <sheetPr codeName="Лист18">
    <tabColor rgb="FF00B0F0"/>
  </sheetPr>
  <dimension ref="A1:AE50"/>
  <sheetViews>
    <sheetView zoomScale="90" zoomScaleNormal="90" workbookViewId="0">
      <selection activeCell="D32" sqref="D32:H41"/>
    </sheetView>
  </sheetViews>
  <sheetFormatPr defaultRowHeight="15"/>
  <cols>
    <col min="1" max="1" width="6.7109375" customWidth="1"/>
    <col min="2" max="2" width="6.5703125" customWidth="1"/>
    <col min="3" max="3" width="5.5703125" customWidth="1"/>
    <col min="4" max="4" width="7" customWidth="1"/>
    <col min="5" max="7" width="3.7109375" customWidth="1"/>
    <col min="8" max="8" width="11.7109375" customWidth="1"/>
    <col min="9" max="9" width="2.7109375" customWidth="1"/>
    <col min="10" max="10" width="6.7109375" customWidth="1"/>
    <col min="11" max="12" width="3.7109375" customWidth="1"/>
    <col min="13" max="13" width="14.7109375" customWidth="1"/>
    <col min="14" max="14" width="5.7109375" customWidth="1"/>
    <col min="15" max="15" width="3.7109375" hidden="1" customWidth="1"/>
    <col min="16" max="16" width="1" hidden="1" customWidth="1"/>
    <col min="17" max="17" width="0.28515625" hidden="1" customWidth="1"/>
    <col min="18" max="19" width="3.7109375" hidden="1" customWidth="1"/>
    <col min="20" max="20" width="1.28515625" hidden="1" customWidth="1"/>
    <col min="21" max="21" width="3.7109375" hidden="1" customWidth="1"/>
    <col min="22" max="22" width="2" hidden="1" customWidth="1"/>
    <col min="23" max="23" width="0.140625" hidden="1" customWidth="1"/>
    <col min="27" max="27" width="9.28515625" hidden="1" customWidth="1"/>
    <col min="28" max="31" width="9.140625" hidden="1" customWidth="1"/>
  </cols>
  <sheetData>
    <row r="1" spans="1:24">
      <c r="A1" s="67" t="s">
        <v>32</v>
      </c>
      <c r="B1" s="67"/>
      <c r="C1" s="67"/>
      <c r="D1" s="67"/>
      <c r="E1" s="67"/>
      <c r="F1" s="67"/>
      <c r="G1" s="67"/>
      <c r="H1" s="67"/>
      <c r="I1" s="67"/>
      <c r="J1" s="67"/>
      <c r="K1" s="67"/>
      <c r="L1" s="67"/>
      <c r="M1" s="67"/>
      <c r="N1" s="40"/>
      <c r="O1" s="40"/>
      <c r="P1" s="40"/>
      <c r="Q1" s="40"/>
      <c r="R1" s="40"/>
      <c r="S1" s="40"/>
      <c r="T1" s="40"/>
      <c r="U1" s="40"/>
      <c r="V1" s="40"/>
      <c r="W1" s="28"/>
    </row>
    <row r="2" spans="1:24">
      <c r="A2" s="71" t="s">
        <v>33</v>
      </c>
      <c r="B2" s="71"/>
      <c r="C2" s="71"/>
      <c r="D2" s="71"/>
      <c r="E2" s="71"/>
      <c r="F2" s="71"/>
      <c r="G2" s="71"/>
      <c r="H2" s="71"/>
      <c r="I2" s="71"/>
      <c r="J2" s="71"/>
      <c r="K2" s="71"/>
      <c r="L2" s="71"/>
      <c r="M2" s="71"/>
      <c r="N2" s="7"/>
      <c r="O2" s="7"/>
      <c r="P2" s="7"/>
      <c r="Q2" s="7"/>
      <c r="R2" s="7"/>
      <c r="S2" s="7"/>
      <c r="T2" s="7"/>
      <c r="U2" s="7"/>
      <c r="V2" s="7"/>
      <c r="W2" s="7"/>
    </row>
    <row r="3" spans="1:24" ht="15.75">
      <c r="A3" s="68" t="s">
        <v>25</v>
      </c>
      <c r="B3" s="68"/>
      <c r="C3" s="68"/>
      <c r="D3" s="68"/>
      <c r="E3" s="68"/>
      <c r="F3" s="68"/>
      <c r="G3" s="68"/>
      <c r="H3" s="56"/>
      <c r="I3" s="72">
        <v>17530781</v>
      </c>
      <c r="J3" s="72"/>
      <c r="K3" s="72"/>
      <c r="L3" s="72"/>
      <c r="M3" s="72"/>
      <c r="N3" s="16"/>
      <c r="O3" s="23"/>
      <c r="P3" s="25"/>
      <c r="Q3" s="69"/>
      <c r="R3" s="69"/>
      <c r="S3" s="69"/>
      <c r="T3" s="69"/>
      <c r="U3" s="69"/>
      <c r="V3" s="69"/>
      <c r="W3" s="69"/>
    </row>
    <row r="4" spans="1:24">
      <c r="A4" s="70" t="s">
        <v>0</v>
      </c>
      <c r="B4" s="70"/>
      <c r="C4" s="70"/>
      <c r="D4" s="70"/>
      <c r="E4" s="70"/>
      <c r="F4" s="70"/>
      <c r="G4" s="70"/>
      <c r="H4" s="56"/>
      <c r="I4" s="70" t="s">
        <v>1</v>
      </c>
      <c r="J4" s="70"/>
      <c r="K4" s="70"/>
      <c r="L4" s="70"/>
      <c r="M4" s="70"/>
      <c r="N4" s="46"/>
      <c r="O4" s="42"/>
      <c r="P4" s="25"/>
      <c r="Q4" s="69"/>
      <c r="R4" s="69"/>
      <c r="S4" s="69"/>
      <c r="T4" s="69"/>
      <c r="U4" s="69"/>
      <c r="V4" s="69"/>
      <c r="W4" s="69"/>
    </row>
    <row r="5" spans="1:24">
      <c r="A5" s="73" t="s">
        <v>2</v>
      </c>
      <c r="B5" s="73"/>
      <c r="C5" s="73"/>
      <c r="D5" s="73"/>
      <c r="E5" s="73"/>
      <c r="F5" s="73"/>
      <c r="G5" s="73"/>
      <c r="H5" s="73"/>
      <c r="I5" s="73"/>
      <c r="J5" s="73"/>
      <c r="K5" s="73"/>
      <c r="L5" s="73"/>
      <c r="M5" s="73"/>
      <c r="N5" s="14"/>
      <c r="O5" s="14"/>
      <c r="P5" s="14"/>
      <c r="Q5" s="14"/>
      <c r="R5" s="14"/>
      <c r="S5" s="14"/>
      <c r="T5" s="14"/>
      <c r="U5" s="14"/>
      <c r="V5" s="14"/>
      <c r="W5" s="14"/>
    </row>
    <row r="6" spans="1:24">
      <c r="A6" s="77" t="s">
        <v>3</v>
      </c>
      <c r="B6" s="77"/>
      <c r="C6" s="77"/>
      <c r="D6" s="77" t="s">
        <v>4</v>
      </c>
      <c r="E6" s="77"/>
      <c r="F6" s="77"/>
      <c r="G6" s="77" t="s">
        <v>5</v>
      </c>
      <c r="H6" s="77"/>
      <c r="I6" s="77"/>
      <c r="J6" s="77" t="s">
        <v>55</v>
      </c>
      <c r="K6" s="77"/>
      <c r="L6" s="78"/>
      <c r="M6" s="58" t="s">
        <v>56</v>
      </c>
      <c r="N6" s="35"/>
      <c r="O6" s="31"/>
      <c r="P6" s="32"/>
      <c r="Q6" s="28"/>
      <c r="R6" s="28"/>
      <c r="S6" s="28"/>
      <c r="T6" s="28"/>
      <c r="U6" s="28"/>
      <c r="V6" s="28"/>
      <c r="W6" s="28"/>
    </row>
    <row r="7" spans="1:24">
      <c r="A7" s="74">
        <v>1</v>
      </c>
      <c r="B7" s="74"/>
      <c r="C7" s="74"/>
      <c r="D7" s="75" t="str">
        <f>G7 &amp; " - " &amp; G8</f>
        <v>20 - 200</v>
      </c>
      <c r="E7" s="75"/>
      <c r="F7" s="75"/>
      <c r="G7" s="74">
        <v>20</v>
      </c>
      <c r="H7" s="74"/>
      <c r="I7" s="74"/>
      <c r="J7" s="74" t="s">
        <v>24</v>
      </c>
      <c r="K7" s="74"/>
      <c r="L7" s="76"/>
      <c r="M7" s="59">
        <v>0.8</v>
      </c>
      <c r="N7" s="16"/>
      <c r="O7" s="27"/>
      <c r="P7" s="30"/>
      <c r="Q7" s="28"/>
      <c r="R7" s="28"/>
      <c r="S7" s="28"/>
      <c r="T7" s="28"/>
      <c r="U7" s="28"/>
      <c r="V7" s="28"/>
      <c r="W7" s="28"/>
    </row>
    <row r="8" spans="1:24">
      <c r="A8" s="74"/>
      <c r="B8" s="74"/>
      <c r="C8" s="74"/>
      <c r="D8" s="74"/>
      <c r="E8" s="74"/>
      <c r="F8" s="74"/>
      <c r="G8" s="74">
        <v>200</v>
      </c>
      <c r="H8" s="74"/>
      <c r="I8" s="74"/>
      <c r="J8" s="74" t="s">
        <v>23</v>
      </c>
      <c r="K8" s="74"/>
      <c r="L8" s="76"/>
      <c r="M8" s="59">
        <v>0.3</v>
      </c>
      <c r="N8" s="16"/>
      <c r="O8" s="27"/>
      <c r="P8" s="30"/>
      <c r="Q8" s="28"/>
      <c r="R8" s="28"/>
      <c r="S8" s="28"/>
      <c r="T8" s="28"/>
      <c r="U8" s="28"/>
      <c r="V8" s="28"/>
      <c r="W8" s="28"/>
    </row>
    <row r="9" spans="1:24">
      <c r="A9" s="74"/>
      <c r="B9" s="74"/>
      <c r="C9" s="74"/>
      <c r="D9" s="74"/>
      <c r="E9" s="74"/>
      <c r="F9" s="74"/>
      <c r="G9" s="74"/>
      <c r="H9" s="74"/>
      <c r="I9" s="74"/>
      <c r="J9" s="80">
        <f>--MID(J7,2,3)</f>
        <v>2.5</v>
      </c>
      <c r="K9" s="80"/>
      <c r="L9" s="81"/>
      <c r="M9" s="57"/>
      <c r="N9" s="16"/>
      <c r="O9" s="27"/>
      <c r="P9" s="30"/>
      <c r="Q9" s="28"/>
      <c r="R9" s="28"/>
      <c r="S9" s="28"/>
      <c r="T9" s="28"/>
      <c r="U9" s="28"/>
      <c r="V9" s="28"/>
      <c r="W9" s="28"/>
    </row>
    <row r="10" spans="1:24">
      <c r="A10" s="74"/>
      <c r="B10" s="74"/>
      <c r="C10" s="74"/>
      <c r="D10" s="74"/>
      <c r="E10" s="74"/>
      <c r="F10" s="74"/>
      <c r="G10" s="74"/>
      <c r="H10" s="74"/>
      <c r="I10" s="74"/>
      <c r="J10" s="82">
        <f>--MID(J8,2,3)</f>
        <v>0.6</v>
      </c>
      <c r="K10" s="82"/>
      <c r="L10" s="83"/>
      <c r="M10" s="57"/>
      <c r="N10" s="16"/>
      <c r="O10" s="52"/>
      <c r="P10" s="54"/>
      <c r="Q10" s="28"/>
      <c r="R10" s="28"/>
      <c r="S10" s="28"/>
      <c r="T10" s="28"/>
      <c r="U10" s="28"/>
      <c r="V10" s="28"/>
      <c r="W10" s="28"/>
    </row>
    <row r="11" spans="1:24">
      <c r="A11" s="79" t="s">
        <v>7</v>
      </c>
      <c r="B11" s="79"/>
      <c r="C11" s="79"/>
      <c r="D11" s="79"/>
      <c r="E11" s="79"/>
      <c r="F11" s="79"/>
      <c r="G11" s="79"/>
      <c r="H11" s="79"/>
      <c r="I11" s="79"/>
      <c r="J11" s="79"/>
      <c r="K11" s="84" t="str">
        <f>'Исход. данные'!$B$1</f>
        <v>18.10.2024г.</v>
      </c>
      <c r="L11" s="84"/>
      <c r="M11" s="84"/>
      <c r="N11" s="15"/>
      <c r="O11" s="15"/>
      <c r="P11" s="15"/>
      <c r="Q11" s="15"/>
      <c r="R11" s="15"/>
      <c r="S11" s="15"/>
      <c r="T11" s="15"/>
      <c r="U11" s="15"/>
      <c r="V11" s="15"/>
      <c r="W11" s="15"/>
      <c r="X11" s="8"/>
    </row>
    <row r="12" spans="1:24">
      <c r="A12" s="79" t="s">
        <v>8</v>
      </c>
      <c r="B12" s="79"/>
      <c r="C12" s="79"/>
      <c r="D12" s="79"/>
      <c r="E12" s="79"/>
      <c r="F12" s="79"/>
      <c r="G12" s="79"/>
      <c r="H12" s="79"/>
      <c r="I12" s="79"/>
      <c r="J12" s="79"/>
      <c r="K12" s="85" t="str">
        <f>'Исход. данные'!$B$2</f>
        <v>ВР-300S № 181024</v>
      </c>
      <c r="L12" s="85"/>
      <c r="M12" s="85"/>
      <c r="N12" s="16"/>
      <c r="O12" s="16"/>
      <c r="P12" s="16"/>
      <c r="Q12" s="16"/>
      <c r="R12" s="16"/>
      <c r="S12" s="16"/>
      <c r="T12" s="16"/>
      <c r="U12" s="16"/>
      <c r="V12" s="16"/>
      <c r="W12" s="16"/>
      <c r="X12" s="8"/>
    </row>
    <row r="13" spans="1:24">
      <c r="A13" s="79" t="s">
        <v>9</v>
      </c>
      <c r="B13" s="79"/>
      <c r="C13" s="79"/>
      <c r="D13" s="79"/>
      <c r="E13" s="79"/>
      <c r="F13" s="79"/>
      <c r="G13" s="79"/>
      <c r="H13" s="79"/>
      <c r="I13" s="79"/>
      <c r="J13" s="79"/>
      <c r="K13" s="85">
        <f>'Исход. данные'!$B$3</f>
        <v>21.2</v>
      </c>
      <c r="L13" s="85"/>
      <c r="M13" s="85"/>
      <c r="N13" s="16"/>
      <c r="O13" s="16"/>
      <c r="P13" s="16"/>
      <c r="Q13" s="16"/>
      <c r="R13" s="16"/>
      <c r="S13" s="16"/>
      <c r="T13" s="16"/>
      <c r="U13" s="16"/>
      <c r="V13" s="16"/>
      <c r="W13" s="16"/>
      <c r="X13" s="8"/>
    </row>
    <row r="14" spans="1:24">
      <c r="A14" s="79" t="s">
        <v>10</v>
      </c>
      <c r="B14" s="79"/>
      <c r="C14" s="79"/>
      <c r="D14" s="79"/>
      <c r="E14" s="79"/>
      <c r="F14" s="79"/>
      <c r="G14" s="79"/>
      <c r="H14" s="79"/>
      <c r="I14" s="79"/>
      <c r="J14" s="79"/>
      <c r="K14" s="85">
        <f>'Исход. данные'!$B$4</f>
        <v>60.7</v>
      </c>
      <c r="L14" s="85"/>
      <c r="M14" s="85"/>
      <c r="N14" s="16"/>
      <c r="O14" s="16"/>
      <c r="P14" s="16"/>
      <c r="Q14" s="16"/>
      <c r="R14" s="16"/>
      <c r="S14" s="16"/>
      <c r="T14" s="16"/>
      <c r="U14" s="16"/>
      <c r="V14" s="16"/>
      <c r="W14" s="16"/>
      <c r="X14" s="8"/>
    </row>
    <row r="15" spans="1:24">
      <c r="A15" s="97" t="s">
        <v>11</v>
      </c>
      <c r="B15" s="98"/>
      <c r="C15" s="99"/>
      <c r="D15" s="76" t="str">
        <f>"Объем дозирования " &amp; G7 &amp; " мкл"</f>
        <v>Объем дозирования 20 мкл</v>
      </c>
      <c r="E15" s="85"/>
      <c r="F15" s="85"/>
      <c r="G15" s="85"/>
      <c r="H15" s="85"/>
      <c r="I15" s="85"/>
      <c r="J15" s="85"/>
      <c r="K15" s="85"/>
      <c r="L15" s="85"/>
      <c r="M15" s="86"/>
      <c r="N15" s="47"/>
      <c r="O15" s="28"/>
      <c r="P15" s="28"/>
      <c r="Q15" s="28"/>
      <c r="R15" s="28"/>
      <c r="S15" s="28"/>
      <c r="T15" s="28"/>
      <c r="U15" s="28"/>
      <c r="V15" s="28"/>
      <c r="W15" s="28"/>
    </row>
    <row r="16" spans="1:24">
      <c r="A16" s="100"/>
      <c r="B16" s="101"/>
      <c r="C16" s="102"/>
      <c r="D16" s="76" t="s">
        <v>42</v>
      </c>
      <c r="E16" s="85"/>
      <c r="F16" s="85"/>
      <c r="G16" s="85"/>
      <c r="H16" s="86"/>
      <c r="I16" s="76" t="s">
        <v>13</v>
      </c>
      <c r="J16" s="85"/>
      <c r="K16" s="85"/>
      <c r="L16" s="85"/>
      <c r="M16" s="86"/>
      <c r="N16" s="28"/>
      <c r="O16" s="28"/>
      <c r="P16" s="28"/>
      <c r="Q16" s="28"/>
      <c r="R16" s="28"/>
      <c r="S16" s="28"/>
      <c r="T16" s="28"/>
      <c r="U16" s="28"/>
      <c r="V16" s="28"/>
      <c r="W16" s="28"/>
    </row>
    <row r="17" spans="1:31">
      <c r="A17" s="76">
        <v>1</v>
      </c>
      <c r="B17" s="85"/>
      <c r="C17" s="86"/>
      <c r="D17" s="87">
        <v>1.9800000000000002E-2</v>
      </c>
      <c r="E17" s="88"/>
      <c r="F17" s="88"/>
      <c r="G17" s="88"/>
      <c r="H17" s="89"/>
      <c r="I17" s="90">
        <f>D17*1000*'Исход. данные'!$B$6</f>
        <v>19.861380000000004</v>
      </c>
      <c r="J17" s="91"/>
      <c r="K17" s="91"/>
      <c r="L17" s="91"/>
      <c r="M17" s="92"/>
      <c r="N17" s="28"/>
      <c r="O17" s="28"/>
      <c r="P17" s="28"/>
      <c r="Q17" s="28"/>
      <c r="R17" s="28"/>
      <c r="S17" s="28"/>
      <c r="T17" s="28"/>
      <c r="U17" s="28"/>
      <c r="V17" s="28"/>
      <c r="W17" s="28"/>
      <c r="AA17" s="65">
        <f ca="1">ROUND(NORMINV(RAND(), $AA$27, $AA$27*$M$7/100*0.8)/(1000*'Исход. данные'!$B$6), 4)</f>
        <v>1.9900000000000001E-2</v>
      </c>
      <c r="AB17" s="65"/>
      <c r="AC17" s="65"/>
      <c r="AD17" s="65"/>
      <c r="AE17" s="65"/>
    </row>
    <row r="18" spans="1:31">
      <c r="A18" s="76">
        <v>2</v>
      </c>
      <c r="B18" s="85"/>
      <c r="C18" s="86"/>
      <c r="D18" s="87">
        <v>1.9900000000000001E-2</v>
      </c>
      <c r="E18" s="88"/>
      <c r="F18" s="88"/>
      <c r="G18" s="88"/>
      <c r="H18" s="89"/>
      <c r="I18" s="90">
        <f>D18*1000*'Исход. данные'!$B$6</f>
        <v>19.961690000000004</v>
      </c>
      <c r="J18" s="95"/>
      <c r="K18" s="95"/>
      <c r="L18" s="95"/>
      <c r="M18" s="96"/>
      <c r="N18" s="28"/>
      <c r="O18" s="28"/>
      <c r="P18" s="28"/>
      <c r="Q18" s="28"/>
      <c r="R18" s="28"/>
      <c r="S18" s="28"/>
      <c r="T18" s="28"/>
      <c r="U18" s="28"/>
      <c r="V18" s="28"/>
      <c r="W18" s="28"/>
      <c r="AA18" s="65">
        <f ca="1">ROUND(NORMINV(RAND(), $AA$27, $AA$27*$M$7/100*0.8)/(1000*'Исход. данные'!$B$6), 4)</f>
        <v>1.9900000000000001E-2</v>
      </c>
      <c r="AB18" s="65"/>
      <c r="AC18" s="65"/>
      <c r="AD18" s="65"/>
      <c r="AE18" s="65"/>
    </row>
    <row r="19" spans="1:31">
      <c r="A19" s="76">
        <v>3</v>
      </c>
      <c r="B19" s="85"/>
      <c r="C19" s="86"/>
      <c r="D19" s="87">
        <v>0.02</v>
      </c>
      <c r="E19" s="88"/>
      <c r="F19" s="88"/>
      <c r="G19" s="88"/>
      <c r="H19" s="89"/>
      <c r="I19" s="90">
        <f>D19*1000*'Исход. данные'!$B$6</f>
        <v>20.062000000000001</v>
      </c>
      <c r="J19" s="95"/>
      <c r="K19" s="95"/>
      <c r="L19" s="95"/>
      <c r="M19" s="96"/>
      <c r="N19" s="28"/>
      <c r="O19" s="28"/>
      <c r="P19" s="28"/>
      <c r="Q19" s="28"/>
      <c r="R19" s="28"/>
      <c r="S19" s="28"/>
      <c r="T19" s="28"/>
      <c r="U19" s="28"/>
      <c r="V19" s="28"/>
      <c r="W19" s="28"/>
      <c r="AA19" s="65">
        <f ca="1">ROUND(NORMINV(RAND(), $AA$27, $AA$27*$M$7/100*0.8)/(1000*'Исход. данные'!$B$6), 4)</f>
        <v>1.9900000000000001E-2</v>
      </c>
      <c r="AB19" s="65"/>
      <c r="AC19" s="65"/>
      <c r="AD19" s="65"/>
      <c r="AE19" s="65"/>
    </row>
    <row r="20" spans="1:31">
      <c r="A20" s="76">
        <v>4</v>
      </c>
      <c r="B20" s="85"/>
      <c r="C20" s="86"/>
      <c r="D20" s="87">
        <v>1.9900000000000001E-2</v>
      </c>
      <c r="E20" s="88"/>
      <c r="F20" s="88"/>
      <c r="G20" s="88"/>
      <c r="H20" s="89"/>
      <c r="I20" s="90">
        <f>D20*1000*'Исход. данные'!$B$6</f>
        <v>19.961690000000004</v>
      </c>
      <c r="J20" s="95"/>
      <c r="K20" s="95"/>
      <c r="L20" s="95"/>
      <c r="M20" s="96"/>
      <c r="N20" s="28"/>
      <c r="O20" s="28"/>
      <c r="P20" s="28"/>
      <c r="Q20" s="28"/>
      <c r="R20" s="28"/>
      <c r="S20" s="28"/>
      <c r="T20" s="28"/>
      <c r="U20" s="28"/>
      <c r="V20" s="28"/>
      <c r="W20" s="28"/>
      <c r="AA20" s="65">
        <f ca="1">ROUND(NORMINV(RAND(), $AA$27, $AA$27*$M$7/100*0.8)/(1000*'Исход. данные'!$B$6), 4)</f>
        <v>2.01E-2</v>
      </c>
      <c r="AB20" s="65"/>
      <c r="AC20" s="65"/>
      <c r="AD20" s="65"/>
      <c r="AE20" s="65"/>
    </row>
    <row r="21" spans="1:31">
      <c r="A21" s="76">
        <v>5</v>
      </c>
      <c r="B21" s="85"/>
      <c r="C21" s="86"/>
      <c r="D21" s="87">
        <v>0.02</v>
      </c>
      <c r="E21" s="88"/>
      <c r="F21" s="88"/>
      <c r="G21" s="88"/>
      <c r="H21" s="89"/>
      <c r="I21" s="90">
        <f>D21*1000*'Исход. данные'!$B$6</f>
        <v>20.062000000000001</v>
      </c>
      <c r="J21" s="95"/>
      <c r="K21" s="95"/>
      <c r="L21" s="95"/>
      <c r="M21" s="96"/>
      <c r="N21" s="28"/>
      <c r="O21" s="28"/>
      <c r="P21" s="28"/>
      <c r="Q21" s="28"/>
      <c r="R21" s="28"/>
      <c r="S21" s="28"/>
      <c r="T21" s="28"/>
      <c r="U21" s="28"/>
      <c r="V21" s="28"/>
      <c r="W21" s="28"/>
      <c r="AA21" s="65">
        <f ca="1">ROUND(NORMINV(RAND(), $AA$27, $AA$27*$M$7/100*0.8)/(1000*'Исход. данные'!$B$6), 4)</f>
        <v>1.9900000000000001E-2</v>
      </c>
      <c r="AB21" s="65"/>
      <c r="AC21" s="65"/>
      <c r="AD21" s="65"/>
      <c r="AE21" s="65"/>
    </row>
    <row r="22" spans="1:31">
      <c r="A22" s="76">
        <v>6</v>
      </c>
      <c r="B22" s="85"/>
      <c r="C22" s="86"/>
      <c r="D22" s="87">
        <v>1.9800000000000002E-2</v>
      </c>
      <c r="E22" s="88"/>
      <c r="F22" s="88"/>
      <c r="G22" s="88"/>
      <c r="H22" s="89"/>
      <c r="I22" s="90">
        <f>D22*1000*'Исход. данные'!$B$6</f>
        <v>19.861380000000004</v>
      </c>
      <c r="J22" s="95"/>
      <c r="K22" s="95"/>
      <c r="L22" s="95"/>
      <c r="M22" s="96"/>
      <c r="N22" s="28"/>
      <c r="O22" s="28"/>
      <c r="P22" s="28"/>
      <c r="Q22" s="28"/>
      <c r="R22" s="28"/>
      <c r="S22" s="28"/>
      <c r="T22" s="28"/>
      <c r="U22" s="28"/>
      <c r="V22" s="28"/>
      <c r="W22" s="28"/>
      <c r="AA22" s="65">
        <f ca="1">ROUND(NORMINV(RAND(), $AA$27, $AA$27*$M$7/100*0.8)/(1000*'Исход. данные'!$B$6), 4)</f>
        <v>1.9800000000000002E-2</v>
      </c>
      <c r="AB22" s="65"/>
      <c r="AC22" s="65"/>
      <c r="AD22" s="65"/>
      <c r="AE22" s="65"/>
    </row>
    <row r="23" spans="1:31">
      <c r="A23" s="76">
        <v>7</v>
      </c>
      <c r="B23" s="85"/>
      <c r="C23" s="86"/>
      <c r="D23" s="87">
        <v>1.9599999999999999E-2</v>
      </c>
      <c r="E23" s="88"/>
      <c r="F23" s="88"/>
      <c r="G23" s="88"/>
      <c r="H23" s="89"/>
      <c r="I23" s="90">
        <f>D23*1000*'Исход. данные'!$B$6</f>
        <v>19.66076</v>
      </c>
      <c r="J23" s="95"/>
      <c r="K23" s="95"/>
      <c r="L23" s="95"/>
      <c r="M23" s="96"/>
      <c r="N23" s="28"/>
      <c r="O23" s="28"/>
      <c r="P23" s="28"/>
      <c r="Q23" s="28"/>
      <c r="R23" s="28"/>
      <c r="S23" s="28"/>
      <c r="T23" s="28"/>
      <c r="U23" s="28"/>
      <c r="V23" s="28"/>
      <c r="W23" s="28"/>
      <c r="AA23" s="65">
        <f ca="1">ROUND(NORMINV(RAND(), $AA$27, $AA$27*$M$7/100*0.8)/(1000*'Исход. данные'!$B$6), 4)</f>
        <v>2.01E-2</v>
      </c>
      <c r="AB23" s="65"/>
      <c r="AC23" s="65"/>
      <c r="AD23" s="65"/>
      <c r="AE23" s="65"/>
    </row>
    <row r="24" spans="1:31">
      <c r="A24" s="76">
        <v>8</v>
      </c>
      <c r="B24" s="85"/>
      <c r="C24" s="86"/>
      <c r="D24" s="87">
        <v>1.9699999999999999E-2</v>
      </c>
      <c r="E24" s="88"/>
      <c r="F24" s="88"/>
      <c r="G24" s="88"/>
      <c r="H24" s="89"/>
      <c r="I24" s="90">
        <f>D24*1000*'Исход. данные'!$B$6</f>
        <v>19.76107</v>
      </c>
      <c r="J24" s="95"/>
      <c r="K24" s="95"/>
      <c r="L24" s="95"/>
      <c r="M24" s="96"/>
      <c r="N24" s="28"/>
      <c r="O24" s="28"/>
      <c r="P24" s="28"/>
      <c r="Q24" s="28"/>
      <c r="R24" s="28"/>
      <c r="S24" s="28"/>
      <c r="T24" s="28"/>
      <c r="U24" s="28"/>
      <c r="V24" s="28"/>
      <c r="W24" s="28"/>
      <c r="AA24" s="65">
        <f ca="1">ROUND(NORMINV(RAND(), $AA$27, $AA$27*$M$7/100*0.8)/(1000*'Исход. данные'!$B$6), 4)</f>
        <v>1.9800000000000002E-2</v>
      </c>
      <c r="AB24" s="65"/>
      <c r="AC24" s="65"/>
      <c r="AD24" s="65"/>
      <c r="AE24" s="65"/>
    </row>
    <row r="25" spans="1:31">
      <c r="A25" s="76">
        <v>9</v>
      </c>
      <c r="B25" s="85"/>
      <c r="C25" s="86"/>
      <c r="D25" s="87">
        <v>1.9900000000000001E-2</v>
      </c>
      <c r="E25" s="88"/>
      <c r="F25" s="88"/>
      <c r="G25" s="88"/>
      <c r="H25" s="89"/>
      <c r="I25" s="90">
        <f>D25*1000*'Исход. данные'!$B$6</f>
        <v>19.961690000000004</v>
      </c>
      <c r="J25" s="95"/>
      <c r="K25" s="95"/>
      <c r="L25" s="95"/>
      <c r="M25" s="96"/>
      <c r="N25" s="28"/>
      <c r="O25" s="28"/>
      <c r="P25" s="28"/>
      <c r="Q25" s="28"/>
      <c r="R25" s="28"/>
      <c r="S25" s="28"/>
      <c r="T25" s="28"/>
      <c r="U25" s="28"/>
      <c r="V25" s="29"/>
      <c r="W25" s="28"/>
      <c r="AA25" s="65">
        <f ca="1">ROUND(NORMINV(RAND(), $AA$27, $AA$27*$M$7/100*0.8)/(1000*'Исход. данные'!$B$6), 4)</f>
        <v>0.02</v>
      </c>
      <c r="AB25" s="65"/>
      <c r="AC25" s="65"/>
      <c r="AD25" s="65"/>
      <c r="AE25" s="65"/>
    </row>
    <row r="26" spans="1:31">
      <c r="A26" s="76">
        <v>10</v>
      </c>
      <c r="B26" s="85"/>
      <c r="C26" s="86"/>
      <c r="D26" s="87">
        <v>1.9699999999999999E-2</v>
      </c>
      <c r="E26" s="88"/>
      <c r="F26" s="88"/>
      <c r="G26" s="88"/>
      <c r="H26" s="89"/>
      <c r="I26" s="90">
        <f>D26*1000*'Исход. данные'!$B$6</f>
        <v>19.76107</v>
      </c>
      <c r="J26" s="95"/>
      <c r="K26" s="95"/>
      <c r="L26" s="95"/>
      <c r="M26" s="96"/>
      <c r="N26" s="28"/>
      <c r="O26" s="28"/>
      <c r="P26" s="28"/>
      <c r="Q26" s="28"/>
      <c r="R26" s="28"/>
      <c r="S26" s="28"/>
      <c r="T26" s="28"/>
      <c r="U26" s="28"/>
      <c r="V26" s="28"/>
      <c r="W26" s="28"/>
      <c r="AA26" s="65">
        <f ca="1">ROUND(NORMINV(RAND(), $AA$27, $AA$27*$M$7/100*0.8)/(1000*'Исход. данные'!$B$6), 4)</f>
        <v>1.9699999999999999E-2</v>
      </c>
      <c r="AB26" s="65"/>
      <c r="AC26" s="65"/>
      <c r="AD26" s="65"/>
      <c r="AE26" s="65"/>
    </row>
    <row r="27" spans="1:31">
      <c r="A27" s="76" t="s">
        <v>14</v>
      </c>
      <c r="B27" s="85"/>
      <c r="C27" s="86"/>
      <c r="D27" s="87">
        <f>AVERAGE(D17:H26)</f>
        <v>1.983E-2</v>
      </c>
      <c r="E27" s="126"/>
      <c r="F27" s="126"/>
      <c r="G27" s="126"/>
      <c r="H27" s="127"/>
      <c r="I27" s="90">
        <f>AVERAGE(I17:M26)</f>
        <v>19.891473000000001</v>
      </c>
      <c r="J27" s="95"/>
      <c r="K27" s="95"/>
      <c r="L27" s="95"/>
      <c r="M27" s="96"/>
      <c r="N27" s="47"/>
      <c r="O27" s="28"/>
      <c r="P27" s="28"/>
      <c r="Q27" s="28"/>
      <c r="R27" s="28"/>
      <c r="S27" s="28"/>
      <c r="T27" s="28"/>
      <c r="U27" s="28"/>
      <c r="V27" s="28"/>
      <c r="W27" s="28"/>
      <c r="AA27" s="66">
        <f ca="1">G7+G7*J9/100*0.9*(RAND()-RAND())</f>
        <v>19.98597138043413</v>
      </c>
      <c r="AB27" s="66"/>
      <c r="AC27" s="66"/>
      <c r="AD27" s="66"/>
      <c r="AE27" s="66"/>
    </row>
    <row r="28" spans="1:31">
      <c r="A28" s="76" t="s">
        <v>15</v>
      </c>
      <c r="B28" s="85"/>
      <c r="C28" s="86"/>
      <c r="D28" s="106" t="str">
        <f>'Исход. данные'!$B$5</f>
        <v>Пупкин В.В.</v>
      </c>
      <c r="E28" s="107"/>
      <c r="F28" s="107"/>
      <c r="G28" s="107"/>
      <c r="H28" s="107"/>
      <c r="I28" s="107"/>
      <c r="J28" s="107"/>
      <c r="K28" s="107"/>
      <c r="L28" s="107"/>
      <c r="M28" s="108"/>
      <c r="N28" s="51"/>
      <c r="O28" s="51"/>
      <c r="P28" s="51"/>
      <c r="Q28" s="51"/>
      <c r="R28" s="51"/>
      <c r="S28" s="51"/>
      <c r="T28" s="51"/>
      <c r="U28" s="28"/>
      <c r="V28" s="28"/>
      <c r="W28" s="28"/>
    </row>
    <row r="29" spans="1:31">
      <c r="A29" s="56"/>
      <c r="B29" s="56"/>
      <c r="C29" s="56"/>
      <c r="D29" s="85"/>
      <c r="E29" s="85"/>
      <c r="F29" s="85"/>
      <c r="G29" s="85"/>
      <c r="H29" s="85"/>
      <c r="I29" s="85"/>
      <c r="J29" s="85"/>
      <c r="K29" s="85"/>
      <c r="L29" s="85"/>
      <c r="M29" s="85"/>
      <c r="N29" s="1"/>
      <c r="O29" s="1"/>
      <c r="P29" s="1"/>
      <c r="Q29" s="1"/>
      <c r="R29" s="1"/>
      <c r="S29" s="1"/>
      <c r="T29" s="1"/>
      <c r="U29" s="1"/>
      <c r="V29" s="1"/>
      <c r="W29" s="1"/>
    </row>
    <row r="30" spans="1:31">
      <c r="A30" s="97" t="s">
        <v>11</v>
      </c>
      <c r="B30" s="98"/>
      <c r="C30" s="99"/>
      <c r="D30" s="76" t="str">
        <f>"Объем дозирования " &amp; G8 &amp; " мкл"</f>
        <v>Объем дозирования 200 мкл</v>
      </c>
      <c r="E30" s="85"/>
      <c r="F30" s="85"/>
      <c r="G30" s="85"/>
      <c r="H30" s="85"/>
      <c r="I30" s="85"/>
      <c r="J30" s="85"/>
      <c r="K30" s="85"/>
      <c r="L30" s="85"/>
      <c r="M30" s="86"/>
      <c r="V30" s="3"/>
    </row>
    <row r="31" spans="1:31">
      <c r="A31" s="100"/>
      <c r="B31" s="101"/>
      <c r="C31" s="102"/>
      <c r="D31" s="76" t="s">
        <v>42</v>
      </c>
      <c r="E31" s="85"/>
      <c r="F31" s="85"/>
      <c r="G31" s="85"/>
      <c r="H31" s="86"/>
      <c r="I31" s="76" t="s">
        <v>13</v>
      </c>
      <c r="J31" s="85"/>
      <c r="K31" s="85"/>
      <c r="L31" s="85"/>
      <c r="M31" s="86"/>
      <c r="Q31" s="3"/>
      <c r="S31" s="2"/>
    </row>
    <row r="32" spans="1:31">
      <c r="A32" s="76">
        <v>1</v>
      </c>
      <c r="B32" s="85"/>
      <c r="C32" s="86"/>
      <c r="D32" s="87">
        <v>0.20019999999999999</v>
      </c>
      <c r="E32" s="88"/>
      <c r="F32" s="88"/>
      <c r="G32" s="88"/>
      <c r="H32" s="89"/>
      <c r="I32" s="90">
        <f>D32*1000*'Исход. данные'!$B$6</f>
        <v>200.82062000000002</v>
      </c>
      <c r="J32" s="95"/>
      <c r="K32" s="95"/>
      <c r="L32" s="95"/>
      <c r="M32" s="96"/>
      <c r="Q32" s="3"/>
      <c r="AA32" s="65">
        <f ca="1">ROUND(NORMINV(RAND(), $AA$42, $AA$42*$M$8/100*0.8)/(1000*'Исход. данные'!$B$6), 4)</f>
        <v>0.1978</v>
      </c>
      <c r="AB32" s="65"/>
      <c r="AC32" s="65"/>
      <c r="AD32" s="65"/>
      <c r="AE32" s="65"/>
    </row>
    <row r="33" spans="1:31">
      <c r="A33" s="76">
        <v>2</v>
      </c>
      <c r="B33" s="85"/>
      <c r="C33" s="86"/>
      <c r="D33" s="87">
        <v>0.19969999999999999</v>
      </c>
      <c r="E33" s="88"/>
      <c r="F33" s="88"/>
      <c r="G33" s="88"/>
      <c r="H33" s="89"/>
      <c r="I33" s="90">
        <f>D33*1000*'Исход. данные'!$B$6</f>
        <v>200.31907000000001</v>
      </c>
      <c r="J33" s="95"/>
      <c r="K33" s="95"/>
      <c r="L33" s="95"/>
      <c r="M33" s="96"/>
      <c r="Q33" s="3"/>
      <c r="S33" s="2"/>
      <c r="AA33" s="65">
        <f ca="1">ROUND(NORMINV(RAND(), $AA$42, $AA$42*$M$8/100*0.8)/(1000*'Исход. данные'!$B$6), 4)</f>
        <v>0.1986</v>
      </c>
      <c r="AB33" s="65"/>
      <c r="AC33" s="65"/>
      <c r="AD33" s="65"/>
      <c r="AE33" s="65"/>
    </row>
    <row r="34" spans="1:31">
      <c r="A34" s="76">
        <v>3</v>
      </c>
      <c r="B34" s="85"/>
      <c r="C34" s="86"/>
      <c r="D34" s="87">
        <v>0.2001</v>
      </c>
      <c r="E34" s="88"/>
      <c r="F34" s="88"/>
      <c r="G34" s="88"/>
      <c r="H34" s="89"/>
      <c r="I34" s="90">
        <f>D34*1000*'Исход. данные'!$B$6</f>
        <v>200.72031000000001</v>
      </c>
      <c r="J34" s="95"/>
      <c r="K34" s="95"/>
      <c r="L34" s="95"/>
      <c r="M34" s="96"/>
      <c r="Q34" s="3"/>
      <c r="AA34" s="65">
        <f ca="1">ROUND(NORMINV(RAND(), $AA$42, $AA$42*$M$8/100*0.8)/(1000*'Исход. данные'!$B$6), 4)</f>
        <v>0.1988</v>
      </c>
      <c r="AB34" s="65"/>
      <c r="AC34" s="65"/>
      <c r="AD34" s="65"/>
      <c r="AE34" s="65"/>
    </row>
    <row r="35" spans="1:31">
      <c r="A35" s="76">
        <v>4</v>
      </c>
      <c r="B35" s="85"/>
      <c r="C35" s="86"/>
      <c r="D35" s="87">
        <v>0.19939999999999999</v>
      </c>
      <c r="E35" s="88"/>
      <c r="F35" s="88"/>
      <c r="G35" s="88"/>
      <c r="H35" s="89"/>
      <c r="I35" s="90">
        <f>D35*1000*'Исход. данные'!$B$6</f>
        <v>200.01814000000002</v>
      </c>
      <c r="J35" s="95"/>
      <c r="K35" s="95"/>
      <c r="L35" s="95"/>
      <c r="M35" s="96"/>
      <c r="Q35" s="3"/>
      <c r="AA35" s="65">
        <f ca="1">ROUND(NORMINV(RAND(), $AA$42, $AA$42*$M$8/100*0.8)/(1000*'Исход. данные'!$B$6), 4)</f>
        <v>0.19919999999999999</v>
      </c>
      <c r="AB35" s="65"/>
      <c r="AC35" s="65"/>
      <c r="AD35" s="65"/>
      <c r="AE35" s="65"/>
    </row>
    <row r="36" spans="1:31">
      <c r="A36" s="76">
        <v>5</v>
      </c>
      <c r="B36" s="85"/>
      <c r="C36" s="86"/>
      <c r="D36" s="87">
        <v>0.19950000000000001</v>
      </c>
      <c r="E36" s="88"/>
      <c r="F36" s="88"/>
      <c r="G36" s="88"/>
      <c r="H36" s="89"/>
      <c r="I36" s="90">
        <f>D36*1000*'Исход. данные'!$B$6</f>
        <v>200.11845000000002</v>
      </c>
      <c r="J36" s="95"/>
      <c r="K36" s="95"/>
      <c r="L36" s="95"/>
      <c r="M36" s="96"/>
      <c r="Q36" s="3"/>
      <c r="AA36" s="65">
        <f ca="1">ROUND(NORMINV(RAND(), $AA$42, $AA$42*$M$8/100*0.8)/(1000*'Исход. данные'!$B$6), 4)</f>
        <v>0.19939999999999999</v>
      </c>
      <c r="AB36" s="65"/>
      <c r="AC36" s="65"/>
      <c r="AD36" s="65"/>
      <c r="AE36" s="65"/>
    </row>
    <row r="37" spans="1:31">
      <c r="A37" s="76">
        <v>6</v>
      </c>
      <c r="B37" s="85"/>
      <c r="C37" s="86"/>
      <c r="D37" s="87">
        <v>0.19939999999999999</v>
      </c>
      <c r="E37" s="88"/>
      <c r="F37" s="88"/>
      <c r="G37" s="88"/>
      <c r="H37" s="89"/>
      <c r="I37" s="90">
        <f>D37*1000*'Исход. данные'!$B$6</f>
        <v>200.01814000000002</v>
      </c>
      <c r="J37" s="95"/>
      <c r="K37" s="95"/>
      <c r="L37" s="95"/>
      <c r="M37" s="96"/>
      <c r="Q37" s="3"/>
      <c r="Y37" s="26"/>
      <c r="AA37" s="65">
        <f ca="1">ROUND(NORMINV(RAND(), $AA$42, $AA$42*$M$8/100*0.8)/(1000*'Исход. данные'!$B$6), 4)</f>
        <v>0.19900000000000001</v>
      </c>
      <c r="AB37" s="65"/>
      <c r="AC37" s="65"/>
      <c r="AD37" s="65"/>
      <c r="AE37" s="65"/>
    </row>
    <row r="38" spans="1:31">
      <c r="A38" s="76">
        <v>7</v>
      </c>
      <c r="B38" s="85"/>
      <c r="C38" s="86"/>
      <c r="D38" s="87">
        <v>0.1991</v>
      </c>
      <c r="E38" s="88"/>
      <c r="F38" s="88"/>
      <c r="G38" s="88"/>
      <c r="H38" s="89"/>
      <c r="I38" s="90">
        <f>D38*1000*'Исход. данные'!$B$6</f>
        <v>199.71721000000002</v>
      </c>
      <c r="J38" s="95"/>
      <c r="K38" s="95"/>
      <c r="L38" s="95"/>
      <c r="M38" s="96"/>
      <c r="Q38" s="3"/>
      <c r="AA38" s="65">
        <f ca="1">ROUND(NORMINV(RAND(), $AA$42, $AA$42*$M$8/100*0.8)/(1000*'Исход. данные'!$B$6), 4)</f>
        <v>0.19850000000000001</v>
      </c>
      <c r="AB38" s="65"/>
      <c r="AC38" s="65"/>
      <c r="AD38" s="65"/>
      <c r="AE38" s="65"/>
    </row>
    <row r="39" spans="1:31">
      <c r="A39" s="76">
        <v>8</v>
      </c>
      <c r="B39" s="85"/>
      <c r="C39" s="86"/>
      <c r="D39" s="87">
        <v>0.1993</v>
      </c>
      <c r="E39" s="88"/>
      <c r="F39" s="88"/>
      <c r="G39" s="88"/>
      <c r="H39" s="89"/>
      <c r="I39" s="90">
        <f>D39*1000*'Исход. данные'!$B$6</f>
        <v>199.91783000000004</v>
      </c>
      <c r="J39" s="95"/>
      <c r="K39" s="95"/>
      <c r="L39" s="95"/>
      <c r="M39" s="96"/>
      <c r="Q39" s="3"/>
      <c r="AA39" s="65">
        <f ca="1">ROUND(NORMINV(RAND(), $AA$42, $AA$42*$M$8/100*0.8)/(1000*'Исход. данные'!$B$6), 4)</f>
        <v>0.1991</v>
      </c>
      <c r="AB39" s="65"/>
      <c r="AC39" s="65"/>
      <c r="AD39" s="65"/>
      <c r="AE39" s="65"/>
    </row>
    <row r="40" spans="1:31">
      <c r="A40" s="76">
        <v>9</v>
      </c>
      <c r="B40" s="85"/>
      <c r="C40" s="86"/>
      <c r="D40" s="87">
        <v>0.1993</v>
      </c>
      <c r="E40" s="88"/>
      <c r="F40" s="88"/>
      <c r="G40" s="88"/>
      <c r="H40" s="89"/>
      <c r="I40" s="90">
        <f>D40*1000*'Исход. данные'!$B$6</f>
        <v>199.91783000000004</v>
      </c>
      <c r="J40" s="95"/>
      <c r="K40" s="95"/>
      <c r="L40" s="95"/>
      <c r="M40" s="96"/>
      <c r="Q40" s="3"/>
      <c r="AA40" s="65">
        <f ca="1">ROUND(NORMINV(RAND(), $AA$42, $AA$42*$M$8/100*0.8)/(1000*'Исход. данные'!$B$6), 4)</f>
        <v>0.19939999999999999</v>
      </c>
      <c r="AB40" s="65"/>
      <c r="AC40" s="65"/>
      <c r="AD40" s="65"/>
      <c r="AE40" s="65"/>
    </row>
    <row r="41" spans="1:31">
      <c r="A41" s="76">
        <v>10</v>
      </c>
      <c r="B41" s="85"/>
      <c r="C41" s="86"/>
      <c r="D41" s="87">
        <v>0.1993</v>
      </c>
      <c r="E41" s="88"/>
      <c r="F41" s="88"/>
      <c r="G41" s="88"/>
      <c r="H41" s="89"/>
      <c r="I41" s="90">
        <f>D41*1000*'Исход. данные'!$B$6</f>
        <v>199.91783000000004</v>
      </c>
      <c r="J41" s="95"/>
      <c r="K41" s="95"/>
      <c r="L41" s="95"/>
      <c r="M41" s="96"/>
      <c r="Q41" s="3"/>
      <c r="AA41" s="65">
        <f ca="1">ROUND(NORMINV(RAND(), $AA$42, $AA$42*$M$8/100*0.8)/(1000*'Исход. данные'!$B$6), 4)</f>
        <v>0.19900000000000001</v>
      </c>
      <c r="AB41" s="65"/>
      <c r="AC41" s="65"/>
      <c r="AD41" s="65"/>
      <c r="AE41" s="65"/>
    </row>
    <row r="42" spans="1:31">
      <c r="A42" s="76" t="s">
        <v>14</v>
      </c>
      <c r="B42" s="85"/>
      <c r="C42" s="86"/>
      <c r="D42" s="109">
        <f>AVERAGE(D32:H41)</f>
        <v>0.19953000000000001</v>
      </c>
      <c r="E42" s="110"/>
      <c r="F42" s="110"/>
      <c r="G42" s="110"/>
      <c r="H42" s="110"/>
      <c r="I42" s="111">
        <f>AVERAGE(I32:M41)</f>
        <v>200.14854300000005</v>
      </c>
      <c r="J42" s="111"/>
      <c r="K42" s="111"/>
      <c r="L42" s="111"/>
      <c r="M42" s="111"/>
      <c r="N42" s="8"/>
      <c r="O42" s="8"/>
      <c r="P42" s="8"/>
      <c r="Q42" s="8"/>
      <c r="R42" s="8"/>
      <c r="S42" s="8"/>
      <c r="T42" s="8"/>
      <c r="U42" s="8"/>
      <c r="V42" s="8"/>
      <c r="W42" s="8"/>
      <c r="X42" s="8"/>
      <c r="AA42" s="66">
        <f ca="1">G8+G8*J10/100*0.9*(RAND()-RAND())</f>
        <v>199.48627224011355</v>
      </c>
      <c r="AB42" s="66"/>
      <c r="AC42" s="66"/>
      <c r="AD42" s="66"/>
      <c r="AE42" s="66"/>
    </row>
    <row r="43" spans="1:31">
      <c r="A43" s="74" t="s">
        <v>15</v>
      </c>
      <c r="B43" s="74"/>
      <c r="C43" s="74"/>
      <c r="D43" s="112" t="str">
        <f>'Исход. данные'!$B$5</f>
        <v>Пупкин В.В.</v>
      </c>
      <c r="E43" s="112"/>
      <c r="F43" s="112"/>
      <c r="G43" s="112"/>
      <c r="H43" s="112"/>
      <c r="I43" s="112"/>
      <c r="J43" s="112"/>
      <c r="K43" s="112"/>
      <c r="L43" s="112"/>
      <c r="M43" s="112"/>
      <c r="N43" s="45"/>
      <c r="O43" s="45"/>
      <c r="P43" s="45"/>
      <c r="Q43" s="45"/>
      <c r="R43" s="45"/>
      <c r="S43" s="45"/>
      <c r="T43" s="8"/>
      <c r="U43" s="8"/>
      <c r="V43" s="8"/>
      <c r="W43" s="8"/>
      <c r="X43" s="8"/>
    </row>
    <row r="44" spans="1:31">
      <c r="A44" s="107" t="s">
        <v>16</v>
      </c>
      <c r="B44" s="107"/>
      <c r="C44" s="107"/>
      <c r="D44" s="107"/>
      <c r="E44" s="107"/>
      <c r="F44" s="107"/>
      <c r="G44" s="107"/>
      <c r="H44" s="107"/>
      <c r="I44" s="107"/>
      <c r="J44" s="107"/>
      <c r="K44" s="107"/>
      <c r="L44" s="107"/>
      <c r="M44" s="107"/>
      <c r="N44" s="16"/>
      <c r="O44" s="16"/>
      <c r="P44" s="16"/>
      <c r="Q44" s="16"/>
      <c r="R44" s="16"/>
      <c r="S44" s="16"/>
      <c r="T44" s="16"/>
      <c r="U44" s="16"/>
      <c r="V44" s="16"/>
      <c r="W44" s="16"/>
    </row>
    <row r="45" spans="1:31" ht="15" customHeight="1">
      <c r="A45" s="124" t="s">
        <v>5</v>
      </c>
      <c r="B45" s="125"/>
      <c r="C45" s="125"/>
      <c r="D45" s="115" t="s">
        <v>55</v>
      </c>
      <c r="E45" s="116"/>
      <c r="F45" s="116"/>
      <c r="G45" s="116"/>
      <c r="H45" s="117"/>
      <c r="I45" s="113" t="s">
        <v>57</v>
      </c>
      <c r="J45" s="113"/>
      <c r="K45" s="113"/>
      <c r="L45" s="113"/>
      <c r="M45" s="113"/>
      <c r="AA45">
        <f>IF(ABS(D46)&gt;J9, 0, IF(ABS(D47)&gt;J10, 0, IF(I46&gt;M7, 0, IF(I47&gt;M8, 0, 1))))</f>
        <v>1</v>
      </c>
    </row>
    <row r="46" spans="1:31">
      <c r="A46" s="76">
        <f>G7</f>
        <v>20</v>
      </c>
      <c r="B46" s="85"/>
      <c r="C46" s="86"/>
      <c r="D46" s="118">
        <f>ROUND(((I27-A46)/A46*100),2)</f>
        <v>-0.54</v>
      </c>
      <c r="E46" s="119"/>
      <c r="F46" s="119"/>
      <c r="G46" s="119"/>
      <c r="H46" s="120"/>
      <c r="I46" s="114">
        <f>ROUND(STDEV(I17:I26)*100/I27,2)</f>
        <v>0.67</v>
      </c>
      <c r="J46" s="114"/>
      <c r="K46" s="114"/>
      <c r="L46" s="114"/>
      <c r="M46" s="114"/>
    </row>
    <row r="47" spans="1:31">
      <c r="A47" s="76">
        <f>G8</f>
        <v>200</v>
      </c>
      <c r="B47" s="85"/>
      <c r="C47" s="86"/>
      <c r="D47" s="118">
        <f>ROUND(((I42-A47)/A47*100),2)</f>
        <v>7.0000000000000007E-2</v>
      </c>
      <c r="E47" s="119"/>
      <c r="F47" s="119"/>
      <c r="G47" s="119"/>
      <c r="H47" s="120"/>
      <c r="I47" s="114">
        <f>ROUND(STDEV(I32:I41)*100/I42,2)</f>
        <v>0.18</v>
      </c>
      <c r="J47" s="114"/>
      <c r="K47" s="114"/>
      <c r="L47" s="114"/>
      <c r="M47" s="114"/>
      <c r="N47" s="8"/>
      <c r="Q47" s="8"/>
    </row>
    <row r="48" spans="1:31" ht="15.75">
      <c r="A48" s="121" t="s">
        <v>17</v>
      </c>
      <c r="B48" s="121"/>
      <c r="C48" s="121"/>
      <c r="D48" s="121"/>
      <c r="E48" s="121"/>
      <c r="F48" s="121"/>
      <c r="G48" s="122" t="s">
        <v>18</v>
      </c>
      <c r="H48" s="122"/>
      <c r="I48" s="122"/>
      <c r="J48" s="122"/>
      <c r="K48" s="122"/>
      <c r="L48" s="122"/>
      <c r="M48" s="122"/>
      <c r="N48" s="44"/>
      <c r="O48" s="44"/>
      <c r="P48" s="44"/>
      <c r="Q48" s="44"/>
      <c r="R48" s="44"/>
      <c r="S48" s="44"/>
      <c r="T48" s="44"/>
      <c r="U48" s="44"/>
      <c r="V48" s="44"/>
      <c r="W48" s="44"/>
      <c r="X48" s="8"/>
    </row>
    <row r="49" spans="1:24">
      <c r="A49" s="79" t="s">
        <v>15</v>
      </c>
      <c r="B49" s="79"/>
      <c r="C49" s="79"/>
      <c r="D49" s="79"/>
      <c r="E49" s="79"/>
      <c r="F49" s="79"/>
      <c r="G49" s="107" t="str">
        <f>'Исход. данные'!$B$5</f>
        <v>Пупкин В.В.</v>
      </c>
      <c r="H49" s="107"/>
      <c r="I49" s="107"/>
      <c r="J49" s="107"/>
      <c r="K49" s="107"/>
      <c r="L49" s="107"/>
      <c r="M49" s="107"/>
      <c r="N49" s="16"/>
      <c r="O49" s="16"/>
      <c r="P49" s="16"/>
      <c r="Q49" s="16"/>
      <c r="R49" s="16"/>
      <c r="S49" s="16"/>
      <c r="T49" s="16"/>
      <c r="U49" s="16"/>
      <c r="V49" s="16"/>
      <c r="W49" s="16"/>
      <c r="X49" s="8"/>
    </row>
    <row r="50" spans="1:24">
      <c r="A50" s="56"/>
      <c r="B50" s="56"/>
      <c r="C50" s="56"/>
      <c r="D50" s="56"/>
      <c r="E50" s="56"/>
      <c r="F50" s="56"/>
      <c r="G50" s="123" t="s">
        <v>58</v>
      </c>
      <c r="H50" s="123"/>
      <c r="I50" s="123"/>
      <c r="J50" s="123"/>
      <c r="K50" s="123"/>
      <c r="L50" s="123"/>
      <c r="M50" s="123"/>
      <c r="N50" s="48"/>
      <c r="O50" s="48"/>
      <c r="P50" s="48"/>
      <c r="Q50" s="24"/>
      <c r="R50" s="24"/>
      <c r="S50" s="24"/>
      <c r="T50" s="24"/>
      <c r="U50" s="24"/>
      <c r="V50" s="24"/>
      <c r="W50" s="24"/>
    </row>
  </sheetData>
  <mergeCells count="154">
    <mergeCell ref="G50:M50"/>
    <mergeCell ref="D29:H29"/>
    <mergeCell ref="I29:M29"/>
    <mergeCell ref="I45:M45"/>
    <mergeCell ref="I46:M46"/>
    <mergeCell ref="I47:M47"/>
    <mergeCell ref="D45:H45"/>
    <mergeCell ref="D46:H46"/>
    <mergeCell ref="D47:H47"/>
    <mergeCell ref="A44:M44"/>
    <mergeCell ref="A47:C47"/>
    <mergeCell ref="A48:F48"/>
    <mergeCell ref="A49:F49"/>
    <mergeCell ref="A45:C45"/>
    <mergeCell ref="A46:C46"/>
    <mergeCell ref="A42:C42"/>
    <mergeCell ref="D42:H42"/>
    <mergeCell ref="I42:M42"/>
    <mergeCell ref="A43:C43"/>
    <mergeCell ref="D43:M43"/>
    <mergeCell ref="G48:M48"/>
    <mergeCell ref="G49:M49"/>
    <mergeCell ref="A40:C40"/>
    <mergeCell ref="D40:H40"/>
    <mergeCell ref="A1:M1"/>
    <mergeCell ref="A2:M2"/>
    <mergeCell ref="I3:M3"/>
    <mergeCell ref="I4:M4"/>
    <mergeCell ref="A5:M5"/>
    <mergeCell ref="K11:M11"/>
    <mergeCell ref="K12:M12"/>
    <mergeCell ref="K13:M13"/>
    <mergeCell ref="K14:M14"/>
    <mergeCell ref="A11:J11"/>
    <mergeCell ref="A12:J12"/>
    <mergeCell ref="A13:J13"/>
    <mergeCell ref="A9:C9"/>
    <mergeCell ref="D9:F9"/>
    <mergeCell ref="G9:I9"/>
    <mergeCell ref="J9:L9"/>
    <mergeCell ref="A10:C10"/>
    <mergeCell ref="D10:F10"/>
    <mergeCell ref="G10:I10"/>
    <mergeCell ref="J10:L10"/>
    <mergeCell ref="A7:C7"/>
    <mergeCell ref="D7:F7"/>
    <mergeCell ref="G7:I7"/>
    <mergeCell ref="J7:L7"/>
    <mergeCell ref="I40:M40"/>
    <mergeCell ref="A41:C41"/>
    <mergeCell ref="D41:H41"/>
    <mergeCell ref="I41:M41"/>
    <mergeCell ref="A38:C38"/>
    <mergeCell ref="D38:H38"/>
    <mergeCell ref="I38:M38"/>
    <mergeCell ref="A39:C39"/>
    <mergeCell ref="D39:H39"/>
    <mergeCell ref="I39:M39"/>
    <mergeCell ref="A36:C36"/>
    <mergeCell ref="D36:H36"/>
    <mergeCell ref="I36:M36"/>
    <mergeCell ref="A37:C37"/>
    <mergeCell ref="D37:H37"/>
    <mergeCell ref="I37:M37"/>
    <mergeCell ref="A34:C34"/>
    <mergeCell ref="D34:H34"/>
    <mergeCell ref="I34:M34"/>
    <mergeCell ref="A35:C35"/>
    <mergeCell ref="D35:H35"/>
    <mergeCell ref="I35:M35"/>
    <mergeCell ref="A32:C32"/>
    <mergeCell ref="D32:H32"/>
    <mergeCell ref="I32:M32"/>
    <mergeCell ref="A33:C33"/>
    <mergeCell ref="D33:H33"/>
    <mergeCell ref="I33:M33"/>
    <mergeCell ref="A27:C27"/>
    <mergeCell ref="D27:H27"/>
    <mergeCell ref="I27:M27"/>
    <mergeCell ref="A28:C28"/>
    <mergeCell ref="D28:M28"/>
    <mergeCell ref="A30:C31"/>
    <mergeCell ref="D30:M30"/>
    <mergeCell ref="D31:H31"/>
    <mergeCell ref="I31:M31"/>
    <mergeCell ref="A25:C25"/>
    <mergeCell ref="D25:H25"/>
    <mergeCell ref="I25:M25"/>
    <mergeCell ref="A26:C26"/>
    <mergeCell ref="D26:H26"/>
    <mergeCell ref="I26:M26"/>
    <mergeCell ref="A23:C23"/>
    <mergeCell ref="D23:H23"/>
    <mergeCell ref="I23:M23"/>
    <mergeCell ref="A24:C24"/>
    <mergeCell ref="D24:H24"/>
    <mergeCell ref="I24:M24"/>
    <mergeCell ref="A14:J14"/>
    <mergeCell ref="A15:C16"/>
    <mergeCell ref="D15:M15"/>
    <mergeCell ref="D16:H16"/>
    <mergeCell ref="I16:M16"/>
    <mergeCell ref="A21:C21"/>
    <mergeCell ref="D21:H21"/>
    <mergeCell ref="I21:M21"/>
    <mergeCell ref="A22:C22"/>
    <mergeCell ref="D22:H22"/>
    <mergeCell ref="I22:M22"/>
    <mergeCell ref="A19:C19"/>
    <mergeCell ref="D19:H19"/>
    <mergeCell ref="I19:M19"/>
    <mergeCell ref="A20:C20"/>
    <mergeCell ref="D20:H20"/>
    <mergeCell ref="I20:M20"/>
    <mergeCell ref="Q3:W3"/>
    <mergeCell ref="A4:G4"/>
    <mergeCell ref="Q4:W4"/>
    <mergeCell ref="AA32:AE32"/>
    <mergeCell ref="AA33:AE33"/>
    <mergeCell ref="AA34:AE34"/>
    <mergeCell ref="AA35:AE35"/>
    <mergeCell ref="AA36:AE36"/>
    <mergeCell ref="AA37:AE37"/>
    <mergeCell ref="A8:C8"/>
    <mergeCell ref="D8:F8"/>
    <mergeCell ref="G8:I8"/>
    <mergeCell ref="J8:L8"/>
    <mergeCell ref="A6:C6"/>
    <mergeCell ref="D6:F6"/>
    <mergeCell ref="G6:I6"/>
    <mergeCell ref="J6:L6"/>
    <mergeCell ref="A3:G3"/>
    <mergeCell ref="A17:C17"/>
    <mergeCell ref="D17:H17"/>
    <mergeCell ref="I17:M17"/>
    <mergeCell ref="A18:C18"/>
    <mergeCell ref="D18:H18"/>
    <mergeCell ref="I18:M18"/>
    <mergeCell ref="AA42:AE42"/>
    <mergeCell ref="AA38:AE38"/>
    <mergeCell ref="AA39:AE39"/>
    <mergeCell ref="AA40:AE40"/>
    <mergeCell ref="AA41:AE41"/>
    <mergeCell ref="AA17:AE17"/>
    <mergeCell ref="AA18:AE18"/>
    <mergeCell ref="AA19:AE19"/>
    <mergeCell ref="AA20:AE20"/>
    <mergeCell ref="AA21:AE21"/>
    <mergeCell ref="AA22:AE22"/>
    <mergeCell ref="AA23:AE23"/>
    <mergeCell ref="AA24:AE24"/>
    <mergeCell ref="AA25:AE25"/>
    <mergeCell ref="AA26:AE26"/>
    <mergeCell ref="AA27:AE27"/>
  </mergeCells>
  <conditionalFormatting sqref="D46">
    <cfRule type="expression" dxfId="243" priority="4">
      <formula>ABS($D$46)&gt;--MID($J$7,2,5)</formula>
    </cfRule>
  </conditionalFormatting>
  <conditionalFormatting sqref="D47">
    <cfRule type="expression" dxfId="242" priority="3">
      <formula>ABS($D$47)&gt;--MID($J$8,2,5)</formula>
    </cfRule>
  </conditionalFormatting>
  <conditionalFormatting sqref="I46">
    <cfRule type="cellIs" dxfId="241" priority="2" operator="greaterThan">
      <formula>$M$7</formula>
    </cfRule>
  </conditionalFormatting>
  <conditionalFormatting sqref="I47">
    <cfRule type="cellIs" dxfId="240" priority="1" operator="greaterThan">
      <formula>$M$8</formula>
    </cfRule>
  </conditionalFormatting>
  <pageMargins left="0.7" right="0.7" top="0.75" bottom="0.75" header="0.3" footer="0.3"/>
  <pageSetup paperSize="9" orientation="portrait" r:id="rId1"/>
</worksheet>
</file>

<file path=xl/worksheets/sheet17.xml><?xml version="1.0" encoding="utf-8"?>
<worksheet xmlns="http://schemas.openxmlformats.org/spreadsheetml/2006/main" xmlns:r="http://schemas.openxmlformats.org/officeDocument/2006/relationships">
  <sheetPr codeName="Лист19">
    <tabColor rgb="FF00B0F0"/>
  </sheetPr>
  <dimension ref="A1:AE50"/>
  <sheetViews>
    <sheetView zoomScale="90" zoomScaleNormal="90" workbookViewId="0">
      <selection activeCell="D32" sqref="D32:H41"/>
    </sheetView>
  </sheetViews>
  <sheetFormatPr defaultRowHeight="15"/>
  <cols>
    <col min="1" max="1" width="6.7109375" customWidth="1"/>
    <col min="2" max="2" width="6.5703125" customWidth="1"/>
    <col min="3" max="3" width="5.5703125" customWidth="1"/>
    <col min="4" max="4" width="7" customWidth="1"/>
    <col min="5" max="7" width="3.7109375" customWidth="1"/>
    <col min="8" max="8" width="11.7109375" customWidth="1"/>
    <col min="9" max="9" width="2.7109375" customWidth="1"/>
    <col min="10" max="10" width="6.7109375" customWidth="1"/>
    <col min="11" max="12" width="3.7109375" customWidth="1"/>
    <col min="13" max="13" width="14.7109375" customWidth="1"/>
    <col min="14" max="14" width="5.7109375" customWidth="1"/>
    <col min="15" max="15" width="3.7109375" hidden="1" customWidth="1"/>
    <col min="16" max="16" width="11.42578125" hidden="1" customWidth="1"/>
    <col min="17" max="21" width="3.7109375" hidden="1" customWidth="1"/>
    <col min="22" max="22" width="2" hidden="1" customWidth="1"/>
    <col min="23" max="23" width="0" hidden="1" customWidth="1"/>
    <col min="27" max="27" width="9.28515625" hidden="1" customWidth="1"/>
    <col min="28" max="31" width="9.140625" hidden="1" customWidth="1"/>
  </cols>
  <sheetData>
    <row r="1" spans="1:24">
      <c r="A1" s="67" t="s">
        <v>32</v>
      </c>
      <c r="B1" s="67"/>
      <c r="C1" s="67"/>
      <c r="D1" s="67"/>
      <c r="E1" s="67"/>
      <c r="F1" s="67"/>
      <c r="G1" s="67"/>
      <c r="H1" s="67"/>
      <c r="I1" s="67"/>
      <c r="J1" s="67"/>
      <c r="K1" s="67"/>
      <c r="L1" s="67"/>
      <c r="M1" s="67"/>
      <c r="N1" s="40"/>
      <c r="O1" s="40"/>
      <c r="P1" s="40"/>
      <c r="Q1" s="40"/>
      <c r="R1" s="40"/>
      <c r="S1" s="40"/>
      <c r="T1" s="40"/>
      <c r="U1" s="40"/>
      <c r="V1" s="40"/>
      <c r="W1" s="28"/>
    </row>
    <row r="2" spans="1:24">
      <c r="A2" s="71" t="s">
        <v>33</v>
      </c>
      <c r="B2" s="71"/>
      <c r="C2" s="71"/>
      <c r="D2" s="71"/>
      <c r="E2" s="71"/>
      <c r="F2" s="71"/>
      <c r="G2" s="71"/>
      <c r="H2" s="71"/>
      <c r="I2" s="71"/>
      <c r="J2" s="71"/>
      <c r="K2" s="71"/>
      <c r="L2" s="71"/>
      <c r="M2" s="71"/>
      <c r="N2" s="7"/>
      <c r="O2" s="7"/>
      <c r="P2" s="7"/>
      <c r="Q2" s="7"/>
      <c r="R2" s="7"/>
      <c r="S2" s="7"/>
      <c r="T2" s="7"/>
      <c r="U2" s="7"/>
      <c r="V2" s="7"/>
      <c r="W2" s="7"/>
    </row>
    <row r="3" spans="1:24" ht="15.75">
      <c r="A3" s="68" t="s">
        <v>21</v>
      </c>
      <c r="B3" s="68"/>
      <c r="C3" s="68"/>
      <c r="D3" s="68"/>
      <c r="E3" s="68"/>
      <c r="F3" s="68"/>
      <c r="G3" s="68"/>
      <c r="H3" s="56"/>
      <c r="I3" s="72">
        <v>258120357</v>
      </c>
      <c r="J3" s="72"/>
      <c r="K3" s="72"/>
      <c r="L3" s="72"/>
      <c r="M3" s="72"/>
      <c r="N3" s="16"/>
      <c r="O3" s="23"/>
      <c r="P3" s="25"/>
      <c r="Q3" s="69"/>
      <c r="R3" s="69"/>
      <c r="S3" s="69"/>
      <c r="T3" s="69"/>
      <c r="U3" s="69"/>
      <c r="V3" s="69"/>
      <c r="W3" s="69"/>
    </row>
    <row r="4" spans="1:24">
      <c r="A4" s="70" t="s">
        <v>0</v>
      </c>
      <c r="B4" s="70"/>
      <c r="C4" s="70"/>
      <c r="D4" s="70"/>
      <c r="E4" s="70"/>
      <c r="F4" s="70"/>
      <c r="G4" s="70"/>
      <c r="H4" s="56"/>
      <c r="I4" s="70" t="s">
        <v>1</v>
      </c>
      <c r="J4" s="70"/>
      <c r="K4" s="70"/>
      <c r="L4" s="70"/>
      <c r="M4" s="70"/>
      <c r="N4" s="46"/>
      <c r="O4" s="42"/>
      <c r="P4" s="25"/>
      <c r="Q4" s="69"/>
      <c r="R4" s="69"/>
      <c r="S4" s="69"/>
      <c r="T4" s="69"/>
      <c r="U4" s="69"/>
      <c r="V4" s="69"/>
      <c r="W4" s="69"/>
    </row>
    <row r="5" spans="1:24">
      <c r="A5" s="73" t="s">
        <v>2</v>
      </c>
      <c r="B5" s="73"/>
      <c r="C5" s="73"/>
      <c r="D5" s="73"/>
      <c r="E5" s="73"/>
      <c r="F5" s="73"/>
      <c r="G5" s="73"/>
      <c r="H5" s="73"/>
      <c r="I5" s="73"/>
      <c r="J5" s="73"/>
      <c r="K5" s="73"/>
      <c r="L5" s="73"/>
      <c r="M5" s="73"/>
      <c r="N5" s="14"/>
      <c r="O5" s="14"/>
      <c r="P5" s="14"/>
      <c r="Q5" s="14"/>
      <c r="R5" s="14"/>
      <c r="S5" s="14"/>
      <c r="T5" s="14"/>
      <c r="U5" s="14"/>
      <c r="V5" s="14"/>
      <c r="W5" s="14"/>
    </row>
    <row r="6" spans="1:24">
      <c r="A6" s="77" t="s">
        <v>3</v>
      </c>
      <c r="B6" s="77"/>
      <c r="C6" s="77"/>
      <c r="D6" s="77" t="s">
        <v>4</v>
      </c>
      <c r="E6" s="77"/>
      <c r="F6" s="77"/>
      <c r="G6" s="77" t="s">
        <v>5</v>
      </c>
      <c r="H6" s="77"/>
      <c r="I6" s="77"/>
      <c r="J6" s="77" t="s">
        <v>55</v>
      </c>
      <c r="K6" s="77"/>
      <c r="L6" s="78"/>
      <c r="M6" s="58" t="s">
        <v>56</v>
      </c>
      <c r="N6" s="35"/>
      <c r="O6" s="31"/>
      <c r="P6" s="32"/>
      <c r="Q6" s="28"/>
      <c r="R6" s="28"/>
      <c r="S6" s="28"/>
      <c r="T6" s="28"/>
      <c r="U6" s="28"/>
      <c r="V6" s="28"/>
      <c r="W6" s="28"/>
    </row>
    <row r="7" spans="1:24">
      <c r="A7" s="74">
        <v>1</v>
      </c>
      <c r="B7" s="74"/>
      <c r="C7" s="74"/>
      <c r="D7" s="75" t="str">
        <f>G7 &amp; " - " &amp; G8</f>
        <v>0,5 - 10</v>
      </c>
      <c r="E7" s="75"/>
      <c r="F7" s="75"/>
      <c r="G7" s="74">
        <v>0.5</v>
      </c>
      <c r="H7" s="74"/>
      <c r="I7" s="74"/>
      <c r="J7" s="74" t="s">
        <v>41</v>
      </c>
      <c r="K7" s="74"/>
      <c r="L7" s="76"/>
      <c r="M7" s="59">
        <v>7</v>
      </c>
      <c r="N7" s="36"/>
      <c r="O7" s="33"/>
      <c r="P7" s="34"/>
      <c r="Q7" s="28"/>
      <c r="R7" s="28"/>
      <c r="S7" s="28"/>
      <c r="T7" s="28"/>
      <c r="U7" s="28"/>
      <c r="V7" s="28"/>
      <c r="W7" s="28"/>
    </row>
    <row r="8" spans="1:24">
      <c r="A8" s="74"/>
      <c r="B8" s="74"/>
      <c r="C8" s="74"/>
      <c r="D8" s="74"/>
      <c r="E8" s="74"/>
      <c r="F8" s="74"/>
      <c r="G8" s="74">
        <v>10</v>
      </c>
      <c r="H8" s="74"/>
      <c r="I8" s="74"/>
      <c r="J8" s="74" t="s">
        <v>24</v>
      </c>
      <c r="K8" s="74"/>
      <c r="L8" s="76"/>
      <c r="M8" s="59">
        <v>3</v>
      </c>
      <c r="N8" s="36"/>
      <c r="O8" s="33"/>
      <c r="P8" s="34"/>
      <c r="Q8" s="28"/>
      <c r="R8" s="28"/>
      <c r="S8" s="28"/>
      <c r="T8" s="28"/>
      <c r="U8" s="28"/>
      <c r="V8" s="28"/>
      <c r="W8" s="28"/>
    </row>
    <row r="9" spans="1:24">
      <c r="A9" s="74"/>
      <c r="B9" s="74"/>
      <c r="C9" s="74"/>
      <c r="D9" s="74"/>
      <c r="E9" s="74"/>
      <c r="F9" s="74"/>
      <c r="G9" s="74"/>
      <c r="H9" s="74"/>
      <c r="I9" s="74"/>
      <c r="J9" s="80">
        <f>--MID(J7,2,3)</f>
        <v>8</v>
      </c>
      <c r="K9" s="80"/>
      <c r="L9" s="81"/>
      <c r="M9" s="57"/>
      <c r="N9" s="16"/>
      <c r="O9" s="27"/>
      <c r="P9" s="30"/>
      <c r="Q9" s="28"/>
      <c r="R9" s="28"/>
      <c r="S9" s="28"/>
      <c r="T9" s="28"/>
      <c r="U9" s="28"/>
      <c r="V9" s="28"/>
      <c r="W9" s="28"/>
    </row>
    <row r="10" spans="1:24">
      <c r="A10" s="74"/>
      <c r="B10" s="74"/>
      <c r="C10" s="74"/>
      <c r="D10" s="74"/>
      <c r="E10" s="74"/>
      <c r="F10" s="74"/>
      <c r="G10" s="74"/>
      <c r="H10" s="74"/>
      <c r="I10" s="74"/>
      <c r="J10" s="82">
        <f>--MID(J8,2,3)</f>
        <v>2.5</v>
      </c>
      <c r="K10" s="82"/>
      <c r="L10" s="83"/>
      <c r="M10" s="57"/>
      <c r="N10" s="16"/>
      <c r="O10" s="52"/>
      <c r="P10" s="54"/>
      <c r="Q10" s="28"/>
      <c r="R10" s="28"/>
      <c r="S10" s="28"/>
      <c r="T10" s="28"/>
      <c r="U10" s="28"/>
      <c r="V10" s="28"/>
      <c r="W10" s="28"/>
    </row>
    <row r="11" spans="1:24">
      <c r="A11" s="79" t="s">
        <v>7</v>
      </c>
      <c r="B11" s="79"/>
      <c r="C11" s="79"/>
      <c r="D11" s="79"/>
      <c r="E11" s="79"/>
      <c r="F11" s="79"/>
      <c r="G11" s="79"/>
      <c r="H11" s="79"/>
      <c r="I11" s="79"/>
      <c r="J11" s="79"/>
      <c r="K11" s="84" t="str">
        <f>'Исход. данные'!$B$1</f>
        <v>18.10.2024г.</v>
      </c>
      <c r="L11" s="84"/>
      <c r="M11" s="84"/>
      <c r="N11" s="15"/>
      <c r="O11" s="15"/>
      <c r="P11" s="15"/>
      <c r="Q11" s="15"/>
      <c r="R11" s="15"/>
      <c r="S11" s="15"/>
      <c r="T11" s="15"/>
      <c r="U11" s="15"/>
      <c r="V11" s="15"/>
      <c r="W11" s="15"/>
      <c r="X11" s="8"/>
    </row>
    <row r="12" spans="1:24">
      <c r="A12" s="79" t="s">
        <v>8</v>
      </c>
      <c r="B12" s="79"/>
      <c r="C12" s="79"/>
      <c r="D12" s="79"/>
      <c r="E12" s="79"/>
      <c r="F12" s="79"/>
      <c r="G12" s="79"/>
      <c r="H12" s="79"/>
      <c r="I12" s="79"/>
      <c r="J12" s="79"/>
      <c r="K12" s="85" t="str">
        <f>'Исход. данные'!$B$2</f>
        <v>ВР-300S № 181024</v>
      </c>
      <c r="L12" s="85"/>
      <c r="M12" s="85"/>
      <c r="N12" s="16"/>
      <c r="O12" s="16"/>
      <c r="P12" s="16"/>
      <c r="Q12" s="16"/>
      <c r="R12" s="16"/>
      <c r="S12" s="16"/>
      <c r="T12" s="16"/>
      <c r="U12" s="16"/>
      <c r="V12" s="16"/>
      <c r="W12" s="16"/>
      <c r="X12" s="8"/>
    </row>
    <row r="13" spans="1:24">
      <c r="A13" s="79" t="s">
        <v>9</v>
      </c>
      <c r="B13" s="79"/>
      <c r="C13" s="79"/>
      <c r="D13" s="79"/>
      <c r="E13" s="79"/>
      <c r="F13" s="79"/>
      <c r="G13" s="79"/>
      <c r="H13" s="79"/>
      <c r="I13" s="79"/>
      <c r="J13" s="79"/>
      <c r="K13" s="85">
        <f>'Исход. данные'!$B$3</f>
        <v>21.2</v>
      </c>
      <c r="L13" s="85"/>
      <c r="M13" s="85"/>
      <c r="N13" s="16"/>
      <c r="O13" s="16"/>
      <c r="P13" s="16"/>
      <c r="Q13" s="16"/>
      <c r="R13" s="16"/>
      <c r="S13" s="16"/>
      <c r="T13" s="16"/>
      <c r="U13" s="16"/>
      <c r="V13" s="16"/>
      <c r="W13" s="16"/>
      <c r="X13" s="8"/>
    </row>
    <row r="14" spans="1:24">
      <c r="A14" s="79" t="s">
        <v>10</v>
      </c>
      <c r="B14" s="79"/>
      <c r="C14" s="79"/>
      <c r="D14" s="79"/>
      <c r="E14" s="79"/>
      <c r="F14" s="79"/>
      <c r="G14" s="79"/>
      <c r="H14" s="79"/>
      <c r="I14" s="79"/>
      <c r="J14" s="79"/>
      <c r="K14" s="85">
        <f>'Исход. данные'!$B$4</f>
        <v>60.7</v>
      </c>
      <c r="L14" s="85"/>
      <c r="M14" s="85"/>
      <c r="N14" s="16"/>
      <c r="O14" s="16"/>
      <c r="P14" s="16"/>
      <c r="Q14" s="16"/>
      <c r="R14" s="16"/>
      <c r="S14" s="16"/>
      <c r="T14" s="16"/>
      <c r="U14" s="16"/>
      <c r="V14" s="16"/>
      <c r="W14" s="16"/>
      <c r="X14" s="8"/>
    </row>
    <row r="15" spans="1:24">
      <c r="A15" s="97" t="s">
        <v>11</v>
      </c>
      <c r="B15" s="98"/>
      <c r="C15" s="99"/>
      <c r="D15" s="76" t="str">
        <f>"Объем дозирования " &amp; G7 &amp; " мкл"</f>
        <v>Объем дозирования 0,5 мкл</v>
      </c>
      <c r="E15" s="85"/>
      <c r="F15" s="85"/>
      <c r="G15" s="85"/>
      <c r="H15" s="85"/>
      <c r="I15" s="85"/>
      <c r="J15" s="85"/>
      <c r="K15" s="85"/>
      <c r="L15" s="85"/>
      <c r="M15" s="86"/>
      <c r="N15" s="47"/>
      <c r="O15" s="28"/>
      <c r="P15" s="28"/>
      <c r="Q15" s="28"/>
      <c r="R15" s="28"/>
      <c r="S15" s="28"/>
      <c r="T15" s="28"/>
      <c r="U15" s="28"/>
      <c r="V15" s="28"/>
      <c r="W15" s="28"/>
    </row>
    <row r="16" spans="1:24">
      <c r="A16" s="100"/>
      <c r="B16" s="101"/>
      <c r="C16" s="102"/>
      <c r="D16" s="76" t="s">
        <v>42</v>
      </c>
      <c r="E16" s="85"/>
      <c r="F16" s="85"/>
      <c r="G16" s="85"/>
      <c r="H16" s="86"/>
      <c r="I16" s="76" t="s">
        <v>13</v>
      </c>
      <c r="J16" s="85"/>
      <c r="K16" s="85"/>
      <c r="L16" s="85"/>
      <c r="M16" s="86"/>
      <c r="N16" s="28"/>
      <c r="O16" s="28"/>
      <c r="P16" s="28"/>
      <c r="Q16" s="28"/>
      <c r="R16" s="28"/>
      <c r="S16" s="28"/>
      <c r="T16" s="28"/>
      <c r="U16" s="28"/>
      <c r="V16" s="28"/>
      <c r="W16" s="28"/>
    </row>
    <row r="17" spans="1:31">
      <c r="A17" s="76">
        <v>1</v>
      </c>
      <c r="B17" s="85"/>
      <c r="C17" s="86"/>
      <c r="D17" s="87">
        <v>5.0000000000000001E-4</v>
      </c>
      <c r="E17" s="88"/>
      <c r="F17" s="88"/>
      <c r="G17" s="88"/>
      <c r="H17" s="89"/>
      <c r="I17" s="90">
        <f>D17*1000*'Исход. данные'!$B$6</f>
        <v>0.50155000000000005</v>
      </c>
      <c r="J17" s="91"/>
      <c r="K17" s="91"/>
      <c r="L17" s="91"/>
      <c r="M17" s="92"/>
      <c r="N17" s="28"/>
      <c r="O17" s="28"/>
      <c r="P17" s="28"/>
      <c r="Q17" s="28"/>
      <c r="R17" s="28"/>
      <c r="S17" s="28"/>
      <c r="T17" s="28"/>
      <c r="U17" s="28"/>
      <c r="V17" s="28"/>
      <c r="W17" s="28"/>
      <c r="AA17" s="65">
        <f ca="1">ROUND(NORMINV(RAND(), $AA$27, $AA$27*$M$7/100*0.8)/(1000*'Исход. данные'!$B$6), 4)</f>
        <v>5.0000000000000001E-4</v>
      </c>
      <c r="AB17" s="65"/>
      <c r="AC17" s="65"/>
      <c r="AD17" s="65"/>
      <c r="AE17" s="65"/>
    </row>
    <row r="18" spans="1:31">
      <c r="A18" s="76">
        <v>2</v>
      </c>
      <c r="B18" s="85"/>
      <c r="C18" s="86"/>
      <c r="D18" s="87">
        <v>5.0000000000000001E-4</v>
      </c>
      <c r="E18" s="88"/>
      <c r="F18" s="88"/>
      <c r="G18" s="88"/>
      <c r="H18" s="89"/>
      <c r="I18" s="90">
        <f>D18*1000*'Исход. данные'!$B$6</f>
        <v>0.50155000000000005</v>
      </c>
      <c r="J18" s="95"/>
      <c r="K18" s="95"/>
      <c r="L18" s="95"/>
      <c r="M18" s="96"/>
      <c r="N18" s="28"/>
      <c r="O18" s="28"/>
      <c r="P18" s="28"/>
      <c r="Q18" s="28"/>
      <c r="R18" s="28"/>
      <c r="S18" s="28"/>
      <c r="T18" s="28"/>
      <c r="U18" s="28"/>
      <c r="V18" s="28"/>
      <c r="W18" s="28"/>
      <c r="AA18" s="65">
        <f ca="1">ROUND(NORMINV(RAND(), $AA$27, $AA$27*$M$7/100*0.8)/(1000*'Исход. данные'!$B$6), 4)</f>
        <v>5.0000000000000001E-4</v>
      </c>
      <c r="AB18" s="65"/>
      <c r="AC18" s="65"/>
      <c r="AD18" s="65"/>
      <c r="AE18" s="65"/>
    </row>
    <row r="19" spans="1:31">
      <c r="A19" s="76">
        <v>3</v>
      </c>
      <c r="B19" s="85"/>
      <c r="C19" s="86"/>
      <c r="D19" s="87">
        <v>5.0000000000000001E-4</v>
      </c>
      <c r="E19" s="88"/>
      <c r="F19" s="88"/>
      <c r="G19" s="88"/>
      <c r="H19" s="89"/>
      <c r="I19" s="90">
        <f>D19*1000*'Исход. данные'!$B$6</f>
        <v>0.50155000000000005</v>
      </c>
      <c r="J19" s="95"/>
      <c r="K19" s="95"/>
      <c r="L19" s="95"/>
      <c r="M19" s="96"/>
      <c r="N19" s="28"/>
      <c r="O19" s="28"/>
      <c r="P19" s="28"/>
      <c r="Q19" s="28"/>
      <c r="R19" s="28"/>
      <c r="S19" s="28"/>
      <c r="T19" s="28"/>
      <c r="U19" s="28"/>
      <c r="V19" s="28"/>
      <c r="W19" s="28"/>
      <c r="AA19" s="65">
        <f ca="1">ROUND(NORMINV(RAND(), $AA$27, $AA$27*$M$7/100*0.8)/(1000*'Исход. данные'!$B$6), 4)</f>
        <v>5.0000000000000001E-4</v>
      </c>
      <c r="AB19" s="65"/>
      <c r="AC19" s="65"/>
      <c r="AD19" s="65"/>
      <c r="AE19" s="65"/>
    </row>
    <row r="20" spans="1:31">
      <c r="A20" s="76">
        <v>4</v>
      </c>
      <c r="B20" s="85"/>
      <c r="C20" s="86"/>
      <c r="D20" s="87">
        <v>5.0000000000000001E-4</v>
      </c>
      <c r="E20" s="88"/>
      <c r="F20" s="88"/>
      <c r="G20" s="88"/>
      <c r="H20" s="89"/>
      <c r="I20" s="90">
        <f>D20*1000*'Исход. данные'!$B$6</f>
        <v>0.50155000000000005</v>
      </c>
      <c r="J20" s="95"/>
      <c r="K20" s="95"/>
      <c r="L20" s="95"/>
      <c r="M20" s="96"/>
      <c r="N20" s="28"/>
      <c r="O20" s="28"/>
      <c r="P20" s="28"/>
      <c r="Q20" s="28"/>
      <c r="R20" s="28"/>
      <c r="S20" s="28"/>
      <c r="T20" s="28"/>
      <c r="U20" s="28"/>
      <c r="V20" s="28"/>
      <c r="W20" s="28"/>
      <c r="AA20" s="65">
        <f ca="1">ROUND(NORMINV(RAND(), $AA$27, $AA$27*$M$7/100*0.8)/(1000*'Исход. данные'!$B$6), 4)</f>
        <v>5.0000000000000001E-4</v>
      </c>
      <c r="AB20" s="65"/>
      <c r="AC20" s="65"/>
      <c r="AD20" s="65"/>
      <c r="AE20" s="65"/>
    </row>
    <row r="21" spans="1:31">
      <c r="A21" s="76">
        <v>5</v>
      </c>
      <c r="B21" s="85"/>
      <c r="C21" s="86"/>
      <c r="D21" s="87">
        <v>5.0000000000000001E-4</v>
      </c>
      <c r="E21" s="88"/>
      <c r="F21" s="88"/>
      <c r="G21" s="88"/>
      <c r="H21" s="89"/>
      <c r="I21" s="90">
        <f>D21*1000*'Исход. данные'!$B$6</f>
        <v>0.50155000000000005</v>
      </c>
      <c r="J21" s="95"/>
      <c r="K21" s="95"/>
      <c r="L21" s="95"/>
      <c r="M21" s="96"/>
      <c r="N21" s="28"/>
      <c r="O21" s="28"/>
      <c r="P21" s="28"/>
      <c r="Q21" s="28"/>
      <c r="R21" s="28"/>
      <c r="S21" s="28"/>
      <c r="T21" s="28"/>
      <c r="U21" s="28"/>
      <c r="V21" s="28"/>
      <c r="W21" s="28"/>
      <c r="AA21" s="65">
        <f ca="1">ROUND(NORMINV(RAND(), $AA$27, $AA$27*$M$7/100*0.8)/(1000*'Исход. данные'!$B$6), 4)</f>
        <v>5.0000000000000001E-4</v>
      </c>
      <c r="AB21" s="65"/>
      <c r="AC21" s="65"/>
      <c r="AD21" s="65"/>
      <c r="AE21" s="65"/>
    </row>
    <row r="22" spans="1:31">
      <c r="A22" s="76">
        <v>6</v>
      </c>
      <c r="B22" s="85"/>
      <c r="C22" s="86"/>
      <c r="D22" s="87">
        <v>5.0000000000000001E-4</v>
      </c>
      <c r="E22" s="88"/>
      <c r="F22" s="88"/>
      <c r="G22" s="88"/>
      <c r="H22" s="89"/>
      <c r="I22" s="90">
        <f>D22*1000*'Исход. данные'!$B$6</f>
        <v>0.50155000000000005</v>
      </c>
      <c r="J22" s="95"/>
      <c r="K22" s="95"/>
      <c r="L22" s="95"/>
      <c r="M22" s="96"/>
      <c r="N22" s="28"/>
      <c r="O22" s="28"/>
      <c r="P22" s="28"/>
      <c r="Q22" s="28"/>
      <c r="R22" s="28"/>
      <c r="S22" s="28"/>
      <c r="T22" s="28"/>
      <c r="U22" s="28"/>
      <c r="V22" s="28"/>
      <c r="W22" s="28"/>
      <c r="AA22" s="65">
        <f ca="1">ROUND(NORMINV(RAND(), $AA$27, $AA$27*$M$7/100*0.8)/(1000*'Исход. данные'!$B$6), 4)</f>
        <v>5.0000000000000001E-4</v>
      </c>
      <c r="AB22" s="65"/>
      <c r="AC22" s="65"/>
      <c r="AD22" s="65"/>
      <c r="AE22" s="65"/>
    </row>
    <row r="23" spans="1:31">
      <c r="A23" s="76">
        <v>7</v>
      </c>
      <c r="B23" s="85"/>
      <c r="C23" s="86"/>
      <c r="D23" s="87">
        <v>5.0000000000000001E-4</v>
      </c>
      <c r="E23" s="88"/>
      <c r="F23" s="88"/>
      <c r="G23" s="88"/>
      <c r="H23" s="89"/>
      <c r="I23" s="90">
        <f>D23*1000*'Исход. данные'!$B$6</f>
        <v>0.50155000000000005</v>
      </c>
      <c r="J23" s="95"/>
      <c r="K23" s="95"/>
      <c r="L23" s="95"/>
      <c r="M23" s="96"/>
      <c r="N23" s="28"/>
      <c r="O23" s="28"/>
      <c r="P23" s="28"/>
      <c r="Q23" s="28"/>
      <c r="R23" s="28"/>
      <c r="S23" s="28"/>
      <c r="T23" s="28"/>
      <c r="U23" s="28"/>
      <c r="V23" s="28"/>
      <c r="W23" s="28"/>
      <c r="AA23" s="65">
        <f ca="1">ROUND(NORMINV(RAND(), $AA$27, $AA$27*$M$7/100*0.8)/(1000*'Исход. данные'!$B$6), 4)</f>
        <v>5.0000000000000001E-4</v>
      </c>
      <c r="AB23" s="65"/>
      <c r="AC23" s="65"/>
      <c r="AD23" s="65"/>
      <c r="AE23" s="65"/>
    </row>
    <row r="24" spans="1:31">
      <c r="A24" s="76">
        <v>8</v>
      </c>
      <c r="B24" s="85"/>
      <c r="C24" s="86"/>
      <c r="D24" s="87">
        <v>5.0000000000000001E-4</v>
      </c>
      <c r="E24" s="88"/>
      <c r="F24" s="88"/>
      <c r="G24" s="88"/>
      <c r="H24" s="89"/>
      <c r="I24" s="90">
        <f>D24*1000*'Исход. данные'!$B$6</f>
        <v>0.50155000000000005</v>
      </c>
      <c r="J24" s="95"/>
      <c r="K24" s="95"/>
      <c r="L24" s="95"/>
      <c r="M24" s="96"/>
      <c r="N24" s="28"/>
      <c r="O24" s="28"/>
      <c r="P24" s="28"/>
      <c r="Q24" s="28"/>
      <c r="R24" s="28"/>
      <c r="S24" s="28"/>
      <c r="T24" s="28"/>
      <c r="U24" s="28"/>
      <c r="V24" s="28"/>
      <c r="W24" s="28"/>
      <c r="AA24" s="65">
        <f ca="1">ROUND(NORMINV(RAND(), $AA$27, $AA$27*$M$7/100*0.8)/(1000*'Исход. данные'!$B$6), 4)</f>
        <v>5.0000000000000001E-4</v>
      </c>
      <c r="AB24" s="65"/>
      <c r="AC24" s="65"/>
      <c r="AD24" s="65"/>
      <c r="AE24" s="65"/>
    </row>
    <row r="25" spans="1:31">
      <c r="A25" s="76">
        <v>9</v>
      </c>
      <c r="B25" s="85"/>
      <c r="C25" s="86"/>
      <c r="D25" s="87">
        <v>5.0000000000000001E-4</v>
      </c>
      <c r="E25" s="88"/>
      <c r="F25" s="88"/>
      <c r="G25" s="88"/>
      <c r="H25" s="89"/>
      <c r="I25" s="90">
        <f>D25*1000*'Исход. данные'!$B$6</f>
        <v>0.50155000000000005</v>
      </c>
      <c r="J25" s="95"/>
      <c r="K25" s="95"/>
      <c r="L25" s="95"/>
      <c r="M25" s="96"/>
      <c r="N25" s="28"/>
      <c r="O25" s="28"/>
      <c r="P25" s="28"/>
      <c r="Q25" s="28"/>
      <c r="R25" s="28"/>
      <c r="S25" s="28"/>
      <c r="T25" s="28"/>
      <c r="U25" s="28"/>
      <c r="V25" s="29"/>
      <c r="W25" s="28"/>
      <c r="AA25" s="65">
        <f ca="1">ROUND(NORMINV(RAND(), $AA$27, $AA$27*$M$7/100*0.8)/(1000*'Исход. данные'!$B$6), 4)</f>
        <v>4.0000000000000002E-4</v>
      </c>
      <c r="AB25" s="65"/>
      <c r="AC25" s="65"/>
      <c r="AD25" s="65"/>
      <c r="AE25" s="65"/>
    </row>
    <row r="26" spans="1:31">
      <c r="A26" s="76">
        <v>10</v>
      </c>
      <c r="B26" s="85"/>
      <c r="C26" s="86"/>
      <c r="D26" s="87">
        <v>5.0000000000000001E-4</v>
      </c>
      <c r="E26" s="88"/>
      <c r="F26" s="88"/>
      <c r="G26" s="88"/>
      <c r="H26" s="89"/>
      <c r="I26" s="90">
        <f>D26*1000*'Исход. данные'!$B$6</f>
        <v>0.50155000000000005</v>
      </c>
      <c r="J26" s="95"/>
      <c r="K26" s="95"/>
      <c r="L26" s="95"/>
      <c r="M26" s="96"/>
      <c r="N26" s="28"/>
      <c r="O26" s="28"/>
      <c r="P26" s="28"/>
      <c r="Q26" s="28"/>
      <c r="R26" s="28"/>
      <c r="S26" s="28"/>
      <c r="T26" s="28"/>
      <c r="U26" s="28"/>
      <c r="V26" s="28"/>
      <c r="W26" s="28"/>
      <c r="AA26" s="65">
        <f ca="1">ROUND(NORMINV(RAND(), $AA$27, $AA$27*$M$7/100*0.8)/(1000*'Исход. данные'!$B$6), 4)</f>
        <v>5.0000000000000001E-4</v>
      </c>
      <c r="AB26" s="65"/>
      <c r="AC26" s="65"/>
      <c r="AD26" s="65"/>
      <c r="AE26" s="65"/>
    </row>
    <row r="27" spans="1:31">
      <c r="A27" s="76" t="s">
        <v>14</v>
      </c>
      <c r="B27" s="85"/>
      <c r="C27" s="86"/>
      <c r="D27" s="87">
        <f>AVERAGE(D17:H26)</f>
        <v>5.0000000000000012E-4</v>
      </c>
      <c r="E27" s="126"/>
      <c r="F27" s="126"/>
      <c r="G27" s="126"/>
      <c r="H27" s="127"/>
      <c r="I27" s="90">
        <f>AVERAGE(I17:M26)</f>
        <v>0.50155000000000005</v>
      </c>
      <c r="J27" s="95"/>
      <c r="K27" s="95"/>
      <c r="L27" s="95"/>
      <c r="M27" s="96"/>
      <c r="N27" s="47"/>
      <c r="O27" s="28"/>
      <c r="P27" s="28"/>
      <c r="Q27" s="28"/>
      <c r="R27" s="28"/>
      <c r="S27" s="28"/>
      <c r="T27" s="28"/>
      <c r="U27" s="28"/>
      <c r="V27" s="28"/>
      <c r="W27" s="28"/>
      <c r="AA27" s="66">
        <f ca="1">G7+G7*J9/100*0.9*(RAND()-RAND())</f>
        <v>0.50936676694375027</v>
      </c>
      <c r="AB27" s="66"/>
      <c r="AC27" s="66"/>
      <c r="AD27" s="66"/>
      <c r="AE27" s="66"/>
    </row>
    <row r="28" spans="1:31">
      <c r="A28" s="76" t="s">
        <v>15</v>
      </c>
      <c r="B28" s="85"/>
      <c r="C28" s="86"/>
      <c r="D28" s="106" t="str">
        <f>'Исход. данные'!$B$5</f>
        <v>Пупкин В.В.</v>
      </c>
      <c r="E28" s="107"/>
      <c r="F28" s="107"/>
      <c r="G28" s="107"/>
      <c r="H28" s="107"/>
      <c r="I28" s="107"/>
      <c r="J28" s="107"/>
      <c r="K28" s="107"/>
      <c r="L28" s="107"/>
      <c r="M28" s="108"/>
      <c r="N28" s="51"/>
      <c r="O28" s="51"/>
      <c r="P28" s="51"/>
      <c r="Q28" s="51"/>
      <c r="R28" s="51"/>
      <c r="S28" s="51"/>
      <c r="T28" s="51"/>
      <c r="U28" s="28"/>
      <c r="V28" s="28"/>
      <c r="W28" s="28"/>
    </row>
    <row r="29" spans="1:31">
      <c r="A29" s="56"/>
      <c r="B29" s="56"/>
      <c r="C29" s="56"/>
      <c r="D29" s="85"/>
      <c r="E29" s="85"/>
      <c r="F29" s="85"/>
      <c r="G29" s="85"/>
      <c r="H29" s="85"/>
      <c r="I29" s="85"/>
      <c r="J29" s="85"/>
      <c r="K29" s="85"/>
      <c r="L29" s="85"/>
      <c r="M29" s="85"/>
      <c r="N29" s="1"/>
      <c r="O29" s="1"/>
      <c r="P29" s="1"/>
      <c r="Q29" s="1"/>
      <c r="R29" s="1"/>
      <c r="S29" s="1"/>
      <c r="T29" s="1"/>
      <c r="U29" s="1"/>
      <c r="V29" s="1"/>
      <c r="W29" s="1"/>
    </row>
    <row r="30" spans="1:31">
      <c r="A30" s="97" t="s">
        <v>11</v>
      </c>
      <c r="B30" s="98"/>
      <c r="C30" s="99"/>
      <c r="D30" s="76" t="str">
        <f>"Объем дозирования " &amp; G8 &amp; " мкл"</f>
        <v>Объем дозирования 10 мкл</v>
      </c>
      <c r="E30" s="85"/>
      <c r="F30" s="85"/>
      <c r="G30" s="85"/>
      <c r="H30" s="85"/>
      <c r="I30" s="85"/>
      <c r="J30" s="85"/>
      <c r="K30" s="85"/>
      <c r="L30" s="85"/>
      <c r="M30" s="86"/>
      <c r="V30" s="3"/>
    </row>
    <row r="31" spans="1:31">
      <c r="A31" s="100"/>
      <c r="B31" s="101"/>
      <c r="C31" s="102"/>
      <c r="D31" s="76" t="s">
        <v>42</v>
      </c>
      <c r="E31" s="85"/>
      <c r="F31" s="85"/>
      <c r="G31" s="85"/>
      <c r="H31" s="86"/>
      <c r="I31" s="76" t="s">
        <v>13</v>
      </c>
      <c r="J31" s="85"/>
      <c r="K31" s="85"/>
      <c r="L31" s="85"/>
      <c r="M31" s="86"/>
      <c r="Q31" s="3"/>
      <c r="S31" s="2"/>
    </row>
    <row r="32" spans="1:31">
      <c r="A32" s="76">
        <v>1</v>
      </c>
      <c r="B32" s="85"/>
      <c r="C32" s="86"/>
      <c r="D32" s="87">
        <v>1.01E-2</v>
      </c>
      <c r="E32" s="88"/>
      <c r="F32" s="88"/>
      <c r="G32" s="88"/>
      <c r="H32" s="89"/>
      <c r="I32" s="90">
        <f>D32*1000*'Исход. данные'!$B$6</f>
        <v>10.131310000000001</v>
      </c>
      <c r="J32" s="95"/>
      <c r="K32" s="95"/>
      <c r="L32" s="95"/>
      <c r="M32" s="96"/>
      <c r="Q32" s="3"/>
      <c r="AA32" s="65">
        <f ca="1">ROUND(NORMINV(RAND(), $AA$42, $AA$42*$M$8/100*0.8)/(1000*'Исход. данные'!$B$6), 4)</f>
        <v>9.9000000000000008E-3</v>
      </c>
      <c r="AB32" s="65"/>
      <c r="AC32" s="65"/>
      <c r="AD32" s="65"/>
      <c r="AE32" s="65"/>
    </row>
    <row r="33" spans="1:31">
      <c r="A33" s="76">
        <v>2</v>
      </c>
      <c r="B33" s="85"/>
      <c r="C33" s="86"/>
      <c r="D33" s="87">
        <v>9.7000000000000003E-3</v>
      </c>
      <c r="E33" s="88"/>
      <c r="F33" s="88"/>
      <c r="G33" s="88"/>
      <c r="H33" s="89"/>
      <c r="I33" s="90">
        <f>D33*1000*'Исход. данные'!$B$6</f>
        <v>9.7300700000000013</v>
      </c>
      <c r="J33" s="95"/>
      <c r="K33" s="95"/>
      <c r="L33" s="95"/>
      <c r="M33" s="96"/>
      <c r="Q33" s="3"/>
      <c r="S33" s="2"/>
      <c r="AA33" s="65">
        <f ca="1">ROUND(NORMINV(RAND(), $AA$42, $AA$42*$M$8/100*0.8)/(1000*'Исход. данные'!$B$6), 4)</f>
        <v>9.4999999999999998E-3</v>
      </c>
      <c r="AB33" s="65"/>
      <c r="AC33" s="65"/>
      <c r="AD33" s="65"/>
      <c r="AE33" s="65"/>
    </row>
    <row r="34" spans="1:31">
      <c r="A34" s="76">
        <v>3</v>
      </c>
      <c r="B34" s="85"/>
      <c r="C34" s="86"/>
      <c r="D34" s="87">
        <v>9.9000000000000008E-3</v>
      </c>
      <c r="E34" s="88"/>
      <c r="F34" s="88"/>
      <c r="G34" s="88"/>
      <c r="H34" s="89"/>
      <c r="I34" s="90">
        <f>D34*1000*'Исход. данные'!$B$6</f>
        <v>9.930690000000002</v>
      </c>
      <c r="J34" s="95"/>
      <c r="K34" s="95"/>
      <c r="L34" s="95"/>
      <c r="M34" s="96"/>
      <c r="Q34" s="3"/>
      <c r="AA34" s="65">
        <f ca="1">ROUND(NORMINV(RAND(), $AA$42, $AA$42*$M$8/100*0.8)/(1000*'Исход. данные'!$B$6), 4)</f>
        <v>9.9000000000000008E-3</v>
      </c>
      <c r="AB34" s="65"/>
      <c r="AC34" s="65"/>
      <c r="AD34" s="65"/>
      <c r="AE34" s="65"/>
    </row>
    <row r="35" spans="1:31">
      <c r="A35" s="76">
        <v>4</v>
      </c>
      <c r="B35" s="85"/>
      <c r="C35" s="86"/>
      <c r="D35" s="87">
        <v>9.9000000000000008E-3</v>
      </c>
      <c r="E35" s="88"/>
      <c r="F35" s="88"/>
      <c r="G35" s="88"/>
      <c r="H35" s="89"/>
      <c r="I35" s="90">
        <f>D35*1000*'Исход. данные'!$B$6</f>
        <v>9.930690000000002</v>
      </c>
      <c r="J35" s="95"/>
      <c r="K35" s="95"/>
      <c r="L35" s="95"/>
      <c r="M35" s="96"/>
      <c r="Q35" s="3"/>
      <c r="AA35" s="65">
        <f ca="1">ROUND(NORMINV(RAND(), $AA$42, $AA$42*$M$8/100*0.8)/(1000*'Исход. данные'!$B$6), 4)</f>
        <v>9.5999999999999992E-3</v>
      </c>
      <c r="AB35" s="65"/>
      <c r="AC35" s="65"/>
      <c r="AD35" s="65"/>
      <c r="AE35" s="65"/>
    </row>
    <row r="36" spans="1:31">
      <c r="A36" s="76">
        <v>5</v>
      </c>
      <c r="B36" s="85"/>
      <c r="C36" s="86"/>
      <c r="D36" s="87">
        <v>9.9000000000000008E-3</v>
      </c>
      <c r="E36" s="88"/>
      <c r="F36" s="88"/>
      <c r="G36" s="88"/>
      <c r="H36" s="89"/>
      <c r="I36" s="90">
        <f>D36*1000*'Исход. данные'!$B$6</f>
        <v>9.930690000000002</v>
      </c>
      <c r="J36" s="95"/>
      <c r="K36" s="95"/>
      <c r="L36" s="95"/>
      <c r="M36" s="96"/>
      <c r="Q36" s="3"/>
      <c r="AA36" s="65">
        <f ca="1">ROUND(NORMINV(RAND(), $AA$42, $AA$42*$M$8/100*0.8)/(1000*'Исход. данные'!$B$6), 4)</f>
        <v>1.0200000000000001E-2</v>
      </c>
      <c r="AB36" s="65"/>
      <c r="AC36" s="65"/>
      <c r="AD36" s="65"/>
      <c r="AE36" s="65"/>
    </row>
    <row r="37" spans="1:31">
      <c r="A37" s="76">
        <v>6</v>
      </c>
      <c r="B37" s="85"/>
      <c r="C37" s="86"/>
      <c r="D37" s="87">
        <v>1.01E-2</v>
      </c>
      <c r="E37" s="88"/>
      <c r="F37" s="88"/>
      <c r="G37" s="88"/>
      <c r="H37" s="89"/>
      <c r="I37" s="90">
        <f>D37*1000*'Исход. данные'!$B$6</f>
        <v>10.131310000000001</v>
      </c>
      <c r="J37" s="95"/>
      <c r="K37" s="95"/>
      <c r="L37" s="95"/>
      <c r="M37" s="96"/>
      <c r="Q37" s="3"/>
      <c r="Y37" s="26"/>
      <c r="AA37" s="65">
        <f ca="1">ROUND(NORMINV(RAND(), $AA$42, $AA$42*$M$8/100*0.8)/(1000*'Исход. данные'!$B$6), 4)</f>
        <v>9.5999999999999992E-3</v>
      </c>
      <c r="AB37" s="65"/>
      <c r="AC37" s="65"/>
      <c r="AD37" s="65"/>
      <c r="AE37" s="65"/>
    </row>
    <row r="38" spans="1:31">
      <c r="A38" s="76">
        <v>7</v>
      </c>
      <c r="B38" s="85"/>
      <c r="C38" s="86"/>
      <c r="D38" s="87">
        <v>1.01E-2</v>
      </c>
      <c r="E38" s="88"/>
      <c r="F38" s="88"/>
      <c r="G38" s="88"/>
      <c r="H38" s="89"/>
      <c r="I38" s="90">
        <f>D38*1000*'Исход. данные'!$B$6</f>
        <v>10.131310000000001</v>
      </c>
      <c r="J38" s="95"/>
      <c r="K38" s="95"/>
      <c r="L38" s="95"/>
      <c r="M38" s="96"/>
      <c r="Q38" s="3"/>
      <c r="AA38" s="65">
        <f ca="1">ROUND(NORMINV(RAND(), $AA$42, $AA$42*$M$8/100*0.8)/(1000*'Исход. данные'!$B$6), 4)</f>
        <v>9.7999999999999997E-3</v>
      </c>
      <c r="AB38" s="65"/>
      <c r="AC38" s="65"/>
      <c r="AD38" s="65"/>
      <c r="AE38" s="65"/>
    </row>
    <row r="39" spans="1:31">
      <c r="A39" s="76">
        <v>8</v>
      </c>
      <c r="B39" s="85"/>
      <c r="C39" s="86"/>
      <c r="D39" s="87">
        <v>0.01</v>
      </c>
      <c r="E39" s="88"/>
      <c r="F39" s="88"/>
      <c r="G39" s="88"/>
      <c r="H39" s="89"/>
      <c r="I39" s="90">
        <f>D39*1000*'Исход. данные'!$B$6</f>
        <v>10.031000000000001</v>
      </c>
      <c r="J39" s="95"/>
      <c r="K39" s="95"/>
      <c r="L39" s="95"/>
      <c r="M39" s="96"/>
      <c r="Q39" s="3"/>
      <c r="AA39" s="65">
        <f ca="1">ROUND(NORMINV(RAND(), $AA$42, $AA$42*$M$8/100*0.8)/(1000*'Исход. данные'!$B$6), 4)</f>
        <v>9.7000000000000003E-3</v>
      </c>
      <c r="AB39" s="65"/>
      <c r="AC39" s="65"/>
      <c r="AD39" s="65"/>
      <c r="AE39" s="65"/>
    </row>
    <row r="40" spans="1:31">
      <c r="A40" s="76">
        <v>9</v>
      </c>
      <c r="B40" s="85"/>
      <c r="C40" s="86"/>
      <c r="D40" s="87">
        <v>9.7999999999999997E-3</v>
      </c>
      <c r="E40" s="88"/>
      <c r="F40" s="88"/>
      <c r="G40" s="88"/>
      <c r="H40" s="89"/>
      <c r="I40" s="90">
        <f>D40*1000*'Исход. данные'!$B$6</f>
        <v>9.8303799999999999</v>
      </c>
      <c r="J40" s="95"/>
      <c r="K40" s="95"/>
      <c r="L40" s="95"/>
      <c r="M40" s="96"/>
      <c r="Q40" s="3"/>
      <c r="AA40" s="65">
        <f ca="1">ROUND(NORMINV(RAND(), $AA$42, $AA$42*$M$8/100*0.8)/(1000*'Исход. данные'!$B$6), 4)</f>
        <v>9.7000000000000003E-3</v>
      </c>
      <c r="AB40" s="65"/>
      <c r="AC40" s="65"/>
      <c r="AD40" s="65"/>
      <c r="AE40" s="65"/>
    </row>
    <row r="41" spans="1:31">
      <c r="A41" s="76">
        <v>10</v>
      </c>
      <c r="B41" s="85"/>
      <c r="C41" s="86"/>
      <c r="D41" s="87">
        <v>0.01</v>
      </c>
      <c r="E41" s="88"/>
      <c r="F41" s="88"/>
      <c r="G41" s="88"/>
      <c r="H41" s="89"/>
      <c r="I41" s="90">
        <f>D41*1000*'Исход. данные'!$B$6</f>
        <v>10.031000000000001</v>
      </c>
      <c r="J41" s="95"/>
      <c r="K41" s="95"/>
      <c r="L41" s="95"/>
      <c r="M41" s="96"/>
      <c r="Q41" s="3"/>
      <c r="AA41" s="65">
        <f ca="1">ROUND(NORMINV(RAND(), $AA$42, $AA$42*$M$8/100*0.8)/(1000*'Исход. данные'!$B$6), 4)</f>
        <v>1.01E-2</v>
      </c>
      <c r="AB41" s="65"/>
      <c r="AC41" s="65"/>
      <c r="AD41" s="65"/>
      <c r="AE41" s="65"/>
    </row>
    <row r="42" spans="1:31">
      <c r="A42" s="76" t="s">
        <v>14</v>
      </c>
      <c r="B42" s="85"/>
      <c r="C42" s="86"/>
      <c r="D42" s="109">
        <f>AVERAGE(D32:H41)</f>
        <v>9.9499999999999988E-3</v>
      </c>
      <c r="E42" s="110"/>
      <c r="F42" s="110"/>
      <c r="G42" s="110"/>
      <c r="H42" s="110"/>
      <c r="I42" s="111">
        <f>AVERAGE(I32:M41)</f>
        <v>9.9808450000000022</v>
      </c>
      <c r="J42" s="111"/>
      <c r="K42" s="111"/>
      <c r="L42" s="111"/>
      <c r="M42" s="111"/>
      <c r="N42" s="8"/>
      <c r="O42" s="8"/>
      <c r="P42" s="8"/>
      <c r="Q42" s="8"/>
      <c r="R42" s="8"/>
      <c r="S42" s="8"/>
      <c r="T42" s="8"/>
      <c r="U42" s="8"/>
      <c r="V42" s="8"/>
      <c r="W42" s="8"/>
      <c r="X42" s="8"/>
      <c r="AA42" s="66">
        <f ca="1">G8+G8*J10/100*0.9*(RAND()-RAND())</f>
        <v>9.9225598657120049</v>
      </c>
      <c r="AB42" s="66"/>
      <c r="AC42" s="66"/>
      <c r="AD42" s="66"/>
      <c r="AE42" s="66"/>
    </row>
    <row r="43" spans="1:31">
      <c r="A43" s="74" t="s">
        <v>15</v>
      </c>
      <c r="B43" s="74"/>
      <c r="C43" s="74"/>
      <c r="D43" s="112" t="str">
        <f>'Исход. данные'!$B$5</f>
        <v>Пупкин В.В.</v>
      </c>
      <c r="E43" s="112"/>
      <c r="F43" s="112"/>
      <c r="G43" s="112"/>
      <c r="H43" s="112"/>
      <c r="I43" s="112"/>
      <c r="J43" s="112"/>
      <c r="K43" s="112"/>
      <c r="L43" s="112"/>
      <c r="M43" s="112"/>
      <c r="N43" s="45"/>
      <c r="O43" s="45"/>
      <c r="P43" s="45"/>
      <c r="Q43" s="45"/>
      <c r="R43" s="45"/>
      <c r="S43" s="45"/>
      <c r="T43" s="8"/>
      <c r="U43" s="8"/>
      <c r="V43" s="8"/>
      <c r="W43" s="8"/>
      <c r="X43" s="8"/>
    </row>
    <row r="44" spans="1:31">
      <c r="A44" s="107" t="s">
        <v>16</v>
      </c>
      <c r="B44" s="107"/>
      <c r="C44" s="107"/>
      <c r="D44" s="107"/>
      <c r="E44" s="107"/>
      <c r="F44" s="107"/>
      <c r="G44" s="107"/>
      <c r="H44" s="107"/>
      <c r="I44" s="107"/>
      <c r="J44" s="107"/>
      <c r="K44" s="107"/>
      <c r="L44" s="107"/>
      <c r="M44" s="107"/>
      <c r="N44" s="16"/>
      <c r="O44" s="16"/>
      <c r="P44" s="16"/>
      <c r="Q44" s="16"/>
      <c r="R44" s="16"/>
      <c r="S44" s="16"/>
      <c r="T44" s="16"/>
      <c r="U44" s="16"/>
      <c r="V44" s="16"/>
      <c r="W44" s="16"/>
    </row>
    <row r="45" spans="1:31" ht="15" customHeight="1">
      <c r="A45" s="124" t="s">
        <v>5</v>
      </c>
      <c r="B45" s="125"/>
      <c r="C45" s="125"/>
      <c r="D45" s="115" t="s">
        <v>55</v>
      </c>
      <c r="E45" s="116"/>
      <c r="F45" s="116"/>
      <c r="G45" s="116"/>
      <c r="H45" s="117"/>
      <c r="I45" s="113" t="s">
        <v>57</v>
      </c>
      <c r="J45" s="113"/>
      <c r="K45" s="113"/>
      <c r="L45" s="113"/>
      <c r="M45" s="113"/>
      <c r="AA45">
        <f>IF(ABS(D46)&gt;J9, 0, IF(ABS(D47)&gt;J10, 0, IF(I46&gt;M7, 0, IF(I47&gt;M8, 0, 1))))</f>
        <v>1</v>
      </c>
    </row>
    <row r="46" spans="1:31">
      <c r="A46" s="76">
        <f>G7</f>
        <v>0.5</v>
      </c>
      <c r="B46" s="85"/>
      <c r="C46" s="86"/>
      <c r="D46" s="118">
        <f>ROUND(((I27-A46)/A46*100),2)</f>
        <v>0.31</v>
      </c>
      <c r="E46" s="119"/>
      <c r="F46" s="119"/>
      <c r="G46" s="119"/>
      <c r="H46" s="120"/>
      <c r="I46" s="114">
        <f>ROUND(STDEV(I17:I26)*100/I27,2)</f>
        <v>0</v>
      </c>
      <c r="J46" s="114"/>
      <c r="K46" s="114"/>
      <c r="L46" s="114"/>
      <c r="M46" s="114"/>
    </row>
    <row r="47" spans="1:31">
      <c r="A47" s="76">
        <f>G8</f>
        <v>10</v>
      </c>
      <c r="B47" s="85"/>
      <c r="C47" s="86"/>
      <c r="D47" s="118">
        <f>ROUND(((I42-A47)/A47*100),2)</f>
        <v>-0.19</v>
      </c>
      <c r="E47" s="119"/>
      <c r="F47" s="119"/>
      <c r="G47" s="119"/>
      <c r="H47" s="120"/>
      <c r="I47" s="114">
        <f>ROUND(STDEV(I32:I41)*100/I42,2)</f>
        <v>1.36</v>
      </c>
      <c r="J47" s="114"/>
      <c r="K47" s="114"/>
      <c r="L47" s="114"/>
      <c r="M47" s="114"/>
      <c r="N47" s="8"/>
      <c r="Q47" s="8"/>
    </row>
    <row r="48" spans="1:31" ht="15.75">
      <c r="A48" s="121" t="s">
        <v>17</v>
      </c>
      <c r="B48" s="121"/>
      <c r="C48" s="121"/>
      <c r="D48" s="121"/>
      <c r="E48" s="121"/>
      <c r="F48" s="121"/>
      <c r="G48" s="122" t="s">
        <v>18</v>
      </c>
      <c r="H48" s="122"/>
      <c r="I48" s="122"/>
      <c r="J48" s="122"/>
      <c r="K48" s="122"/>
      <c r="L48" s="122"/>
      <c r="M48" s="122"/>
      <c r="N48" s="44"/>
      <c r="O48" s="44"/>
      <c r="P48" s="44"/>
      <c r="Q48" s="44"/>
      <c r="R48" s="44"/>
      <c r="S48" s="44"/>
      <c r="T48" s="44"/>
      <c r="U48" s="44"/>
      <c r="V48" s="44"/>
      <c r="W48" s="44"/>
      <c r="X48" s="8"/>
    </row>
    <row r="49" spans="1:24">
      <c r="A49" s="79" t="s">
        <v>15</v>
      </c>
      <c r="B49" s="79"/>
      <c r="C49" s="79"/>
      <c r="D49" s="79"/>
      <c r="E49" s="79"/>
      <c r="F49" s="79"/>
      <c r="G49" s="107" t="str">
        <f>'Исход. данные'!$B$5</f>
        <v>Пупкин В.В.</v>
      </c>
      <c r="H49" s="107"/>
      <c r="I49" s="107"/>
      <c r="J49" s="107"/>
      <c r="K49" s="107"/>
      <c r="L49" s="107"/>
      <c r="M49" s="107"/>
      <c r="N49" s="16"/>
      <c r="O49" s="16"/>
      <c r="P49" s="16"/>
      <c r="Q49" s="16"/>
      <c r="R49" s="16"/>
      <c r="S49" s="16"/>
      <c r="T49" s="16"/>
      <c r="U49" s="16"/>
      <c r="V49" s="16"/>
      <c r="W49" s="16"/>
      <c r="X49" s="8"/>
    </row>
    <row r="50" spans="1:24">
      <c r="A50" s="56"/>
      <c r="B50" s="56"/>
      <c r="C50" s="56"/>
      <c r="D50" s="56"/>
      <c r="E50" s="56"/>
      <c r="F50" s="56"/>
      <c r="G50" s="123" t="s">
        <v>58</v>
      </c>
      <c r="H50" s="123"/>
      <c r="I50" s="123"/>
      <c r="J50" s="123"/>
      <c r="K50" s="123"/>
      <c r="L50" s="123"/>
      <c r="M50" s="123"/>
      <c r="N50" s="48"/>
      <c r="O50" s="48"/>
      <c r="P50" s="48"/>
      <c r="Q50" s="24"/>
      <c r="R50" s="24"/>
      <c r="S50" s="24"/>
      <c r="T50" s="24"/>
      <c r="U50" s="24"/>
      <c r="V50" s="24"/>
      <c r="W50" s="24"/>
    </row>
  </sheetData>
  <mergeCells count="154">
    <mergeCell ref="G50:M50"/>
    <mergeCell ref="D29:H29"/>
    <mergeCell ref="I29:M29"/>
    <mergeCell ref="I45:M45"/>
    <mergeCell ref="I46:M46"/>
    <mergeCell ref="I47:M47"/>
    <mergeCell ref="D45:H45"/>
    <mergeCell ref="D46:H46"/>
    <mergeCell ref="D47:H47"/>
    <mergeCell ref="A44:M44"/>
    <mergeCell ref="A47:C47"/>
    <mergeCell ref="A48:F48"/>
    <mergeCell ref="A49:F49"/>
    <mergeCell ref="A45:C45"/>
    <mergeCell ref="A46:C46"/>
    <mergeCell ref="A42:C42"/>
    <mergeCell ref="D42:H42"/>
    <mergeCell ref="I42:M42"/>
    <mergeCell ref="A43:C43"/>
    <mergeCell ref="D43:M43"/>
    <mergeCell ref="G48:M48"/>
    <mergeCell ref="G49:M49"/>
    <mergeCell ref="A40:C40"/>
    <mergeCell ref="D40:H40"/>
    <mergeCell ref="A1:M1"/>
    <mergeCell ref="A2:M2"/>
    <mergeCell ref="I3:M3"/>
    <mergeCell ref="I4:M4"/>
    <mergeCell ref="A5:M5"/>
    <mergeCell ref="K11:M11"/>
    <mergeCell ref="K12:M12"/>
    <mergeCell ref="K13:M13"/>
    <mergeCell ref="K14:M14"/>
    <mergeCell ref="A11:J11"/>
    <mergeCell ref="A12:J12"/>
    <mergeCell ref="A13:J13"/>
    <mergeCell ref="A9:C9"/>
    <mergeCell ref="D9:F9"/>
    <mergeCell ref="G9:I9"/>
    <mergeCell ref="J9:L9"/>
    <mergeCell ref="A10:C10"/>
    <mergeCell ref="D10:F10"/>
    <mergeCell ref="G10:I10"/>
    <mergeCell ref="J10:L10"/>
    <mergeCell ref="A7:C7"/>
    <mergeCell ref="D7:F7"/>
    <mergeCell ref="G7:I7"/>
    <mergeCell ref="J7:L7"/>
    <mergeCell ref="I40:M40"/>
    <mergeCell ref="A41:C41"/>
    <mergeCell ref="D41:H41"/>
    <mergeCell ref="I41:M41"/>
    <mergeCell ref="A38:C38"/>
    <mergeCell ref="D38:H38"/>
    <mergeCell ref="I38:M38"/>
    <mergeCell ref="A39:C39"/>
    <mergeCell ref="D39:H39"/>
    <mergeCell ref="I39:M39"/>
    <mergeCell ref="A36:C36"/>
    <mergeCell ref="D36:H36"/>
    <mergeCell ref="I36:M36"/>
    <mergeCell ref="A37:C37"/>
    <mergeCell ref="D37:H37"/>
    <mergeCell ref="I37:M37"/>
    <mergeCell ref="A34:C34"/>
    <mergeCell ref="D34:H34"/>
    <mergeCell ref="I34:M34"/>
    <mergeCell ref="A35:C35"/>
    <mergeCell ref="D35:H35"/>
    <mergeCell ref="I35:M35"/>
    <mergeCell ref="A32:C32"/>
    <mergeCell ref="D32:H32"/>
    <mergeCell ref="I32:M32"/>
    <mergeCell ref="A33:C33"/>
    <mergeCell ref="D33:H33"/>
    <mergeCell ref="I33:M33"/>
    <mergeCell ref="A27:C27"/>
    <mergeCell ref="D27:H27"/>
    <mergeCell ref="I27:M27"/>
    <mergeCell ref="A28:C28"/>
    <mergeCell ref="D28:M28"/>
    <mergeCell ref="A30:C31"/>
    <mergeCell ref="D30:M30"/>
    <mergeCell ref="D31:H31"/>
    <mergeCell ref="I31:M31"/>
    <mergeCell ref="A25:C25"/>
    <mergeCell ref="D25:H25"/>
    <mergeCell ref="I25:M25"/>
    <mergeCell ref="A26:C26"/>
    <mergeCell ref="D26:H26"/>
    <mergeCell ref="I26:M26"/>
    <mergeCell ref="A23:C23"/>
    <mergeCell ref="D23:H23"/>
    <mergeCell ref="I23:M23"/>
    <mergeCell ref="A24:C24"/>
    <mergeCell ref="D24:H24"/>
    <mergeCell ref="I24:M24"/>
    <mergeCell ref="A14:J14"/>
    <mergeCell ref="A15:C16"/>
    <mergeCell ref="D15:M15"/>
    <mergeCell ref="D16:H16"/>
    <mergeCell ref="I16:M16"/>
    <mergeCell ref="A21:C21"/>
    <mergeCell ref="D21:H21"/>
    <mergeCell ref="I21:M21"/>
    <mergeCell ref="A22:C22"/>
    <mergeCell ref="D22:H22"/>
    <mergeCell ref="I22:M22"/>
    <mergeCell ref="A19:C19"/>
    <mergeCell ref="D19:H19"/>
    <mergeCell ref="I19:M19"/>
    <mergeCell ref="A20:C20"/>
    <mergeCell ref="D20:H20"/>
    <mergeCell ref="I20:M20"/>
    <mergeCell ref="Q3:W3"/>
    <mergeCell ref="A4:G4"/>
    <mergeCell ref="Q4:W4"/>
    <mergeCell ref="AA32:AE32"/>
    <mergeCell ref="AA33:AE33"/>
    <mergeCell ref="AA34:AE34"/>
    <mergeCell ref="AA35:AE35"/>
    <mergeCell ref="AA36:AE36"/>
    <mergeCell ref="AA37:AE37"/>
    <mergeCell ref="A8:C8"/>
    <mergeCell ref="D8:F8"/>
    <mergeCell ref="G8:I8"/>
    <mergeCell ref="J8:L8"/>
    <mergeCell ref="A6:C6"/>
    <mergeCell ref="D6:F6"/>
    <mergeCell ref="G6:I6"/>
    <mergeCell ref="J6:L6"/>
    <mergeCell ref="A3:G3"/>
    <mergeCell ref="A17:C17"/>
    <mergeCell ref="D17:H17"/>
    <mergeCell ref="I17:M17"/>
    <mergeCell ref="A18:C18"/>
    <mergeCell ref="D18:H18"/>
    <mergeCell ref="I18:M18"/>
    <mergeCell ref="AA42:AE42"/>
    <mergeCell ref="AA38:AE38"/>
    <mergeCell ref="AA39:AE39"/>
    <mergeCell ref="AA40:AE40"/>
    <mergeCell ref="AA41:AE41"/>
    <mergeCell ref="AA17:AE17"/>
    <mergeCell ref="AA18:AE18"/>
    <mergeCell ref="AA19:AE19"/>
    <mergeCell ref="AA20:AE20"/>
    <mergeCell ref="AA21:AE21"/>
    <mergeCell ref="AA22:AE22"/>
    <mergeCell ref="AA23:AE23"/>
    <mergeCell ref="AA24:AE24"/>
    <mergeCell ref="AA25:AE25"/>
    <mergeCell ref="AA26:AE26"/>
    <mergeCell ref="AA27:AE27"/>
  </mergeCells>
  <conditionalFormatting sqref="D46">
    <cfRule type="expression" dxfId="239" priority="4">
      <formula>ABS($D$46)&gt;--MID($J$7,2,5)</formula>
    </cfRule>
  </conditionalFormatting>
  <conditionalFormatting sqref="D47">
    <cfRule type="expression" dxfId="238" priority="3">
      <formula>ABS($D$47)&gt;--MID($J$8,2,5)</formula>
    </cfRule>
  </conditionalFormatting>
  <conditionalFormatting sqref="I46">
    <cfRule type="cellIs" dxfId="237" priority="2" operator="greaterThan">
      <formula>$M$7</formula>
    </cfRule>
  </conditionalFormatting>
  <conditionalFormatting sqref="I47">
    <cfRule type="cellIs" dxfId="236" priority="1" operator="greaterThan">
      <formula>$M$8</formula>
    </cfRule>
  </conditionalFormatting>
  <pageMargins left="0.7" right="0.7" top="0.75" bottom="0.75" header="0.3" footer="0.3"/>
  <pageSetup paperSize="9" orientation="portrait" r:id="rId1"/>
</worksheet>
</file>

<file path=xl/worksheets/sheet18.xml><?xml version="1.0" encoding="utf-8"?>
<worksheet xmlns="http://schemas.openxmlformats.org/spreadsheetml/2006/main" xmlns:r="http://schemas.openxmlformats.org/officeDocument/2006/relationships">
  <sheetPr codeName="Лист20">
    <tabColor rgb="FF00B0F0"/>
  </sheetPr>
  <dimension ref="A1:AE50"/>
  <sheetViews>
    <sheetView zoomScale="90" zoomScaleNormal="90" workbookViewId="0">
      <selection activeCell="D32" sqref="D32:H41"/>
    </sheetView>
  </sheetViews>
  <sheetFormatPr defaultRowHeight="15"/>
  <cols>
    <col min="1" max="1" width="6.7109375" customWidth="1"/>
    <col min="2" max="2" width="6.5703125" customWidth="1"/>
    <col min="3" max="3" width="5.5703125" customWidth="1"/>
    <col min="4" max="4" width="7" customWidth="1"/>
    <col min="5" max="7" width="3.7109375" customWidth="1"/>
    <col min="8" max="8" width="11.7109375" customWidth="1"/>
    <col min="9" max="9" width="2.7109375" customWidth="1"/>
    <col min="10" max="10" width="6.7109375" customWidth="1"/>
    <col min="11" max="12" width="3.7109375" customWidth="1"/>
    <col min="13" max="13" width="14.7109375" customWidth="1"/>
    <col min="14" max="14" width="5.7109375" customWidth="1"/>
    <col min="15" max="16" width="3.7109375" hidden="1" customWidth="1"/>
    <col min="17" max="17" width="0.5703125" hidden="1" customWidth="1"/>
    <col min="18" max="21" width="3.7109375" hidden="1" customWidth="1"/>
    <col min="22" max="22" width="2" hidden="1" customWidth="1"/>
    <col min="23" max="23" width="0" hidden="1" customWidth="1"/>
    <col min="27" max="27" width="9.28515625" hidden="1" customWidth="1"/>
    <col min="28" max="31" width="9.140625" hidden="1" customWidth="1"/>
  </cols>
  <sheetData>
    <row r="1" spans="1:24">
      <c r="A1" s="67" t="s">
        <v>32</v>
      </c>
      <c r="B1" s="67"/>
      <c r="C1" s="67"/>
      <c r="D1" s="67"/>
      <c r="E1" s="67"/>
      <c r="F1" s="67"/>
      <c r="G1" s="67"/>
      <c r="H1" s="67"/>
      <c r="I1" s="67"/>
      <c r="J1" s="67"/>
      <c r="K1" s="67"/>
      <c r="L1" s="67"/>
      <c r="M1" s="67"/>
      <c r="N1" s="40"/>
      <c r="O1" s="40"/>
      <c r="P1" s="40"/>
      <c r="Q1" s="40"/>
      <c r="R1" s="40"/>
      <c r="S1" s="40"/>
      <c r="T1" s="40"/>
      <c r="U1" s="40"/>
      <c r="V1" s="40"/>
      <c r="W1" s="28"/>
    </row>
    <row r="2" spans="1:24">
      <c r="A2" s="71" t="s">
        <v>33</v>
      </c>
      <c r="B2" s="71"/>
      <c r="C2" s="71"/>
      <c r="D2" s="71"/>
      <c r="E2" s="71"/>
      <c r="F2" s="71"/>
      <c r="G2" s="71"/>
      <c r="H2" s="71"/>
      <c r="I2" s="71"/>
      <c r="J2" s="71"/>
      <c r="K2" s="71"/>
      <c r="L2" s="71"/>
      <c r="M2" s="71"/>
      <c r="N2" s="7"/>
      <c r="O2" s="7"/>
      <c r="P2" s="7"/>
      <c r="Q2" s="7"/>
      <c r="R2" s="7"/>
      <c r="S2" s="7"/>
      <c r="T2" s="7"/>
      <c r="U2" s="7"/>
      <c r="V2" s="7"/>
      <c r="W2" s="7"/>
    </row>
    <row r="3" spans="1:24" ht="15.75">
      <c r="A3" s="68" t="s">
        <v>25</v>
      </c>
      <c r="B3" s="68"/>
      <c r="C3" s="68"/>
      <c r="D3" s="68"/>
      <c r="E3" s="68"/>
      <c r="F3" s="68"/>
      <c r="G3" s="68"/>
      <c r="H3" s="56"/>
      <c r="I3" s="72">
        <v>38682100</v>
      </c>
      <c r="J3" s="72"/>
      <c r="K3" s="72"/>
      <c r="L3" s="72"/>
      <c r="M3" s="72"/>
      <c r="N3" s="16"/>
      <c r="O3" s="23"/>
      <c r="P3" s="25"/>
      <c r="Q3" s="69"/>
      <c r="R3" s="69"/>
      <c r="S3" s="69"/>
      <c r="T3" s="69"/>
      <c r="U3" s="69"/>
      <c r="V3" s="69"/>
      <c r="W3" s="69"/>
    </row>
    <row r="4" spans="1:24">
      <c r="A4" s="70" t="s">
        <v>0</v>
      </c>
      <c r="B4" s="70"/>
      <c r="C4" s="70"/>
      <c r="D4" s="70"/>
      <c r="E4" s="70"/>
      <c r="F4" s="70"/>
      <c r="G4" s="70"/>
      <c r="H4" s="56"/>
      <c r="I4" s="70" t="s">
        <v>1</v>
      </c>
      <c r="J4" s="70"/>
      <c r="K4" s="70"/>
      <c r="L4" s="70"/>
      <c r="M4" s="70"/>
      <c r="N4" s="46"/>
      <c r="O4" s="42"/>
      <c r="P4" s="25"/>
      <c r="Q4" s="69"/>
      <c r="R4" s="69"/>
      <c r="S4" s="69"/>
      <c r="T4" s="69"/>
      <c r="U4" s="69"/>
      <c r="V4" s="69"/>
      <c r="W4" s="69"/>
    </row>
    <row r="5" spans="1:24">
      <c r="A5" s="73" t="s">
        <v>2</v>
      </c>
      <c r="B5" s="73"/>
      <c r="C5" s="73"/>
      <c r="D5" s="73"/>
      <c r="E5" s="73"/>
      <c r="F5" s="73"/>
      <c r="G5" s="73"/>
      <c r="H5" s="73"/>
      <c r="I5" s="73"/>
      <c r="J5" s="73"/>
      <c r="K5" s="73"/>
      <c r="L5" s="73"/>
      <c r="M5" s="73"/>
      <c r="N5" s="14"/>
      <c r="O5" s="14"/>
      <c r="P5" s="14"/>
      <c r="Q5" s="14"/>
      <c r="R5" s="14"/>
      <c r="S5" s="14"/>
      <c r="T5" s="14"/>
      <c r="U5" s="14"/>
      <c r="V5" s="14"/>
      <c r="W5" s="14"/>
    </row>
    <row r="6" spans="1:24">
      <c r="A6" s="77" t="s">
        <v>3</v>
      </c>
      <c r="B6" s="77"/>
      <c r="C6" s="77"/>
      <c r="D6" s="77" t="s">
        <v>4</v>
      </c>
      <c r="E6" s="77"/>
      <c r="F6" s="77"/>
      <c r="G6" s="77" t="s">
        <v>5</v>
      </c>
      <c r="H6" s="77"/>
      <c r="I6" s="77"/>
      <c r="J6" s="77" t="s">
        <v>55</v>
      </c>
      <c r="K6" s="77"/>
      <c r="L6" s="78"/>
      <c r="M6" s="58" t="s">
        <v>56</v>
      </c>
      <c r="N6" s="35"/>
      <c r="O6" s="31"/>
      <c r="P6" s="32"/>
      <c r="Q6" s="28"/>
      <c r="R6" s="28"/>
      <c r="S6" s="28"/>
      <c r="T6" s="28"/>
      <c r="U6" s="28"/>
      <c r="V6" s="28"/>
      <c r="W6" s="28"/>
    </row>
    <row r="7" spans="1:24">
      <c r="A7" s="74">
        <v>1</v>
      </c>
      <c r="B7" s="74"/>
      <c r="C7" s="74"/>
      <c r="D7" s="75" t="str">
        <f>G7 &amp; " - " &amp; G8</f>
        <v>100 - 1000</v>
      </c>
      <c r="E7" s="75"/>
      <c r="F7" s="75"/>
      <c r="G7" s="74">
        <v>100</v>
      </c>
      <c r="H7" s="74"/>
      <c r="I7" s="74"/>
      <c r="J7" s="74" t="s">
        <v>6</v>
      </c>
      <c r="K7" s="74"/>
      <c r="L7" s="76"/>
      <c r="M7" s="59">
        <v>0.7</v>
      </c>
      <c r="N7" s="16"/>
      <c r="O7" s="27"/>
      <c r="P7" s="30"/>
      <c r="Q7" s="28"/>
      <c r="R7" s="28"/>
      <c r="S7" s="28"/>
      <c r="T7" s="28"/>
      <c r="U7" s="28"/>
      <c r="V7" s="28"/>
      <c r="W7" s="28"/>
    </row>
    <row r="8" spans="1:24">
      <c r="A8" s="74"/>
      <c r="B8" s="74"/>
      <c r="C8" s="74"/>
      <c r="D8" s="74"/>
      <c r="E8" s="74"/>
      <c r="F8" s="74"/>
      <c r="G8" s="74">
        <v>1000</v>
      </c>
      <c r="H8" s="74"/>
      <c r="I8" s="74"/>
      <c r="J8" s="74" t="s">
        <v>23</v>
      </c>
      <c r="K8" s="74"/>
      <c r="L8" s="76"/>
      <c r="M8" s="59">
        <v>0.3</v>
      </c>
      <c r="N8" s="16"/>
      <c r="O8" s="27"/>
      <c r="P8" s="30"/>
      <c r="Q8" s="28"/>
      <c r="R8" s="28"/>
      <c r="S8" s="28"/>
      <c r="T8" s="28"/>
      <c r="U8" s="28"/>
      <c r="V8" s="28"/>
      <c r="W8" s="28"/>
    </row>
    <row r="9" spans="1:24">
      <c r="A9" s="74"/>
      <c r="B9" s="74"/>
      <c r="C9" s="74"/>
      <c r="D9" s="74"/>
      <c r="E9" s="74"/>
      <c r="F9" s="74"/>
      <c r="G9" s="74"/>
      <c r="H9" s="74"/>
      <c r="I9" s="74"/>
      <c r="J9" s="80">
        <f>--MID(J7,2,3)</f>
        <v>2</v>
      </c>
      <c r="K9" s="80"/>
      <c r="L9" s="81"/>
      <c r="M9" s="57"/>
      <c r="N9" s="16"/>
      <c r="O9" s="27"/>
      <c r="P9" s="30"/>
      <c r="Q9" s="28"/>
      <c r="R9" s="28"/>
      <c r="S9" s="28"/>
      <c r="T9" s="28"/>
      <c r="U9" s="28"/>
      <c r="V9" s="28"/>
      <c r="W9" s="28"/>
    </row>
    <row r="10" spans="1:24">
      <c r="A10" s="74"/>
      <c r="B10" s="74"/>
      <c r="C10" s="74"/>
      <c r="D10" s="74"/>
      <c r="E10" s="74"/>
      <c r="F10" s="74"/>
      <c r="G10" s="74"/>
      <c r="H10" s="74"/>
      <c r="I10" s="74"/>
      <c r="J10" s="82">
        <f>--MID(J8,2,3)</f>
        <v>0.6</v>
      </c>
      <c r="K10" s="82"/>
      <c r="L10" s="83"/>
      <c r="M10" s="57"/>
      <c r="N10" s="16"/>
      <c r="O10" s="52"/>
      <c r="P10" s="54"/>
      <c r="Q10" s="28"/>
      <c r="R10" s="28"/>
      <c r="S10" s="28"/>
      <c r="T10" s="28"/>
      <c r="U10" s="28"/>
      <c r="V10" s="28"/>
      <c r="W10" s="28"/>
    </row>
    <row r="11" spans="1:24">
      <c r="A11" s="79" t="s">
        <v>7</v>
      </c>
      <c r="B11" s="79"/>
      <c r="C11" s="79"/>
      <c r="D11" s="79"/>
      <c r="E11" s="79"/>
      <c r="F11" s="79"/>
      <c r="G11" s="79"/>
      <c r="H11" s="79"/>
      <c r="I11" s="79"/>
      <c r="J11" s="79"/>
      <c r="K11" s="84" t="str">
        <f>'Исход. данные'!$B$1</f>
        <v>18.10.2024г.</v>
      </c>
      <c r="L11" s="84"/>
      <c r="M11" s="84"/>
      <c r="N11" s="15"/>
      <c r="O11" s="15"/>
      <c r="P11" s="15"/>
      <c r="Q11" s="15"/>
      <c r="R11" s="15"/>
      <c r="S11" s="15"/>
      <c r="T11" s="15"/>
      <c r="U11" s="15"/>
      <c r="V11" s="15"/>
      <c r="W11" s="15"/>
      <c r="X11" s="8"/>
    </row>
    <row r="12" spans="1:24">
      <c r="A12" s="79" t="s">
        <v>8</v>
      </c>
      <c r="B12" s="79"/>
      <c r="C12" s="79"/>
      <c r="D12" s="79"/>
      <c r="E12" s="79"/>
      <c r="F12" s="79"/>
      <c r="G12" s="79"/>
      <c r="H12" s="79"/>
      <c r="I12" s="79"/>
      <c r="J12" s="79"/>
      <c r="K12" s="85" t="str">
        <f>'Исход. данные'!$B$2</f>
        <v>ВР-300S № 181024</v>
      </c>
      <c r="L12" s="85"/>
      <c r="M12" s="85"/>
      <c r="N12" s="16"/>
      <c r="O12" s="16"/>
      <c r="P12" s="16"/>
      <c r="Q12" s="16"/>
      <c r="R12" s="16"/>
      <c r="S12" s="16"/>
      <c r="T12" s="16"/>
      <c r="U12" s="16"/>
      <c r="V12" s="16"/>
      <c r="W12" s="16"/>
      <c r="X12" s="8"/>
    </row>
    <row r="13" spans="1:24">
      <c r="A13" s="79" t="s">
        <v>9</v>
      </c>
      <c r="B13" s="79"/>
      <c r="C13" s="79"/>
      <c r="D13" s="79"/>
      <c r="E13" s="79"/>
      <c r="F13" s="79"/>
      <c r="G13" s="79"/>
      <c r="H13" s="79"/>
      <c r="I13" s="79"/>
      <c r="J13" s="79"/>
      <c r="K13" s="85">
        <f>'Исход. данные'!$B$3</f>
        <v>21.2</v>
      </c>
      <c r="L13" s="85"/>
      <c r="M13" s="85"/>
      <c r="N13" s="16"/>
      <c r="O13" s="16"/>
      <c r="P13" s="16"/>
      <c r="Q13" s="16"/>
      <c r="R13" s="16"/>
      <c r="S13" s="16"/>
      <c r="T13" s="16"/>
      <c r="U13" s="16"/>
      <c r="V13" s="16"/>
      <c r="W13" s="16"/>
      <c r="X13" s="8"/>
    </row>
    <row r="14" spans="1:24">
      <c r="A14" s="79" t="s">
        <v>10</v>
      </c>
      <c r="B14" s="79"/>
      <c r="C14" s="79"/>
      <c r="D14" s="79"/>
      <c r="E14" s="79"/>
      <c r="F14" s="79"/>
      <c r="G14" s="79"/>
      <c r="H14" s="79"/>
      <c r="I14" s="79"/>
      <c r="J14" s="79"/>
      <c r="K14" s="85">
        <f>'Исход. данные'!$B$4</f>
        <v>60.7</v>
      </c>
      <c r="L14" s="85"/>
      <c r="M14" s="85"/>
      <c r="N14" s="16"/>
      <c r="O14" s="16"/>
      <c r="P14" s="16"/>
      <c r="Q14" s="16"/>
      <c r="R14" s="16"/>
      <c r="S14" s="16"/>
      <c r="T14" s="16"/>
      <c r="U14" s="16"/>
      <c r="V14" s="16"/>
      <c r="W14" s="16"/>
      <c r="X14" s="8"/>
    </row>
    <row r="15" spans="1:24">
      <c r="A15" s="97" t="s">
        <v>11</v>
      </c>
      <c r="B15" s="98"/>
      <c r="C15" s="99"/>
      <c r="D15" s="76" t="str">
        <f>"Объем дозирования " &amp; G7 &amp; " мкл"</f>
        <v>Объем дозирования 100 мкл</v>
      </c>
      <c r="E15" s="85"/>
      <c r="F15" s="85"/>
      <c r="G15" s="85"/>
      <c r="H15" s="85"/>
      <c r="I15" s="85"/>
      <c r="J15" s="85"/>
      <c r="K15" s="85"/>
      <c r="L15" s="85"/>
      <c r="M15" s="86"/>
      <c r="N15" s="47"/>
      <c r="O15" s="28"/>
      <c r="P15" s="28"/>
      <c r="Q15" s="28"/>
      <c r="R15" s="28"/>
      <c r="S15" s="28"/>
      <c r="T15" s="28"/>
      <c r="U15" s="28"/>
      <c r="V15" s="28"/>
      <c r="W15" s="28"/>
    </row>
    <row r="16" spans="1:24">
      <c r="A16" s="100"/>
      <c r="B16" s="101"/>
      <c r="C16" s="102"/>
      <c r="D16" s="76" t="s">
        <v>42</v>
      </c>
      <c r="E16" s="85"/>
      <c r="F16" s="85"/>
      <c r="G16" s="85"/>
      <c r="H16" s="86"/>
      <c r="I16" s="76" t="s">
        <v>13</v>
      </c>
      <c r="J16" s="85"/>
      <c r="K16" s="85"/>
      <c r="L16" s="85"/>
      <c r="M16" s="86"/>
      <c r="N16" s="28"/>
      <c r="O16" s="28"/>
      <c r="P16" s="28"/>
      <c r="Q16" s="28"/>
      <c r="R16" s="28"/>
      <c r="S16" s="28"/>
      <c r="T16" s="28"/>
      <c r="U16" s="28"/>
      <c r="V16" s="28"/>
      <c r="W16" s="28"/>
    </row>
    <row r="17" spans="1:31">
      <c r="A17" s="76">
        <v>1</v>
      </c>
      <c r="B17" s="85"/>
      <c r="C17" s="86"/>
      <c r="D17" s="87">
        <v>9.9699999999999997E-2</v>
      </c>
      <c r="E17" s="88"/>
      <c r="F17" s="88"/>
      <c r="G17" s="88"/>
      <c r="H17" s="89"/>
      <c r="I17" s="90">
        <f>D17*1000*'Исход. данные'!$B$6</f>
        <v>100.00907000000001</v>
      </c>
      <c r="J17" s="91"/>
      <c r="K17" s="91"/>
      <c r="L17" s="91"/>
      <c r="M17" s="92"/>
      <c r="N17" s="28"/>
      <c r="O17" s="28"/>
      <c r="P17" s="28"/>
      <c r="Q17" s="28"/>
      <c r="R17" s="28"/>
      <c r="S17" s="28"/>
      <c r="T17" s="28"/>
      <c r="U17" s="28"/>
      <c r="V17" s="28"/>
      <c r="W17" s="28"/>
      <c r="AA17" s="65">
        <f ca="1">ROUND(NORMINV(RAND(), $AA$27, $AA$27*$M$7/100*0.8)/(1000*'Исход. данные'!$B$6), 4)</f>
        <v>9.9000000000000005E-2</v>
      </c>
      <c r="AB17" s="65"/>
      <c r="AC17" s="65"/>
      <c r="AD17" s="65"/>
      <c r="AE17" s="65"/>
    </row>
    <row r="18" spans="1:31">
      <c r="A18" s="76">
        <v>2</v>
      </c>
      <c r="B18" s="85"/>
      <c r="C18" s="86"/>
      <c r="D18" s="87">
        <v>0.10050000000000001</v>
      </c>
      <c r="E18" s="88"/>
      <c r="F18" s="88"/>
      <c r="G18" s="88"/>
      <c r="H18" s="89"/>
      <c r="I18" s="90">
        <f>D18*1000*'Исход. данные'!$B$6</f>
        <v>100.81155000000001</v>
      </c>
      <c r="J18" s="95"/>
      <c r="K18" s="95"/>
      <c r="L18" s="95"/>
      <c r="M18" s="96"/>
      <c r="N18" s="28"/>
      <c r="O18" s="28"/>
      <c r="P18" s="28"/>
      <c r="Q18" s="28"/>
      <c r="R18" s="28"/>
      <c r="S18" s="28"/>
      <c r="T18" s="28"/>
      <c r="U18" s="28"/>
      <c r="V18" s="28"/>
      <c r="W18" s="28"/>
      <c r="AA18" s="65">
        <f ca="1">ROUND(NORMINV(RAND(), $AA$27, $AA$27*$M$7/100*0.8)/(1000*'Исход. данные'!$B$6), 4)</f>
        <v>9.9199999999999997E-2</v>
      </c>
      <c r="AB18" s="65"/>
      <c r="AC18" s="65"/>
      <c r="AD18" s="65"/>
      <c r="AE18" s="65"/>
    </row>
    <row r="19" spans="1:31">
      <c r="A19" s="76">
        <v>3</v>
      </c>
      <c r="B19" s="85"/>
      <c r="C19" s="86"/>
      <c r="D19" s="87">
        <v>9.8599999999999993E-2</v>
      </c>
      <c r="E19" s="88"/>
      <c r="F19" s="88"/>
      <c r="G19" s="88"/>
      <c r="H19" s="89"/>
      <c r="I19" s="90">
        <f>D19*1000*'Исход. данные'!$B$6</f>
        <v>98.905659999999997</v>
      </c>
      <c r="J19" s="95"/>
      <c r="K19" s="95"/>
      <c r="L19" s="95"/>
      <c r="M19" s="96"/>
      <c r="N19" s="28"/>
      <c r="O19" s="28"/>
      <c r="P19" s="28"/>
      <c r="Q19" s="28"/>
      <c r="R19" s="28"/>
      <c r="S19" s="28"/>
      <c r="T19" s="28"/>
      <c r="U19" s="28"/>
      <c r="V19" s="28"/>
      <c r="W19" s="28"/>
      <c r="AA19" s="65">
        <f ca="1">ROUND(NORMINV(RAND(), $AA$27, $AA$27*$M$7/100*0.8)/(1000*'Исход. данные'!$B$6), 4)</f>
        <v>9.9900000000000003E-2</v>
      </c>
      <c r="AB19" s="65"/>
      <c r="AC19" s="65"/>
      <c r="AD19" s="65"/>
      <c r="AE19" s="65"/>
    </row>
    <row r="20" spans="1:31">
      <c r="A20" s="76">
        <v>4</v>
      </c>
      <c r="B20" s="85"/>
      <c r="C20" s="86"/>
      <c r="D20" s="87">
        <v>9.9199999999999997E-2</v>
      </c>
      <c r="E20" s="88"/>
      <c r="F20" s="88"/>
      <c r="G20" s="88"/>
      <c r="H20" s="89"/>
      <c r="I20" s="90">
        <f>D20*1000*'Исход. данные'!$B$6</f>
        <v>99.507520000000014</v>
      </c>
      <c r="J20" s="95"/>
      <c r="K20" s="95"/>
      <c r="L20" s="95"/>
      <c r="M20" s="96"/>
      <c r="N20" s="28"/>
      <c r="O20" s="28"/>
      <c r="P20" s="28"/>
      <c r="Q20" s="28"/>
      <c r="R20" s="28"/>
      <c r="S20" s="28"/>
      <c r="T20" s="28"/>
      <c r="U20" s="28"/>
      <c r="V20" s="28"/>
      <c r="W20" s="28"/>
      <c r="AA20" s="65">
        <f ca="1">ROUND(NORMINV(RAND(), $AA$27, $AA$27*$M$7/100*0.8)/(1000*'Исход. данные'!$B$6), 4)</f>
        <v>9.9699999999999997E-2</v>
      </c>
      <c r="AB20" s="65"/>
      <c r="AC20" s="65"/>
      <c r="AD20" s="65"/>
      <c r="AE20" s="65"/>
    </row>
    <row r="21" spans="1:31">
      <c r="A21" s="76">
        <v>5</v>
      </c>
      <c r="B21" s="85"/>
      <c r="C21" s="86"/>
      <c r="D21" s="87">
        <v>9.9299999999999999E-2</v>
      </c>
      <c r="E21" s="88"/>
      <c r="F21" s="88"/>
      <c r="G21" s="88"/>
      <c r="H21" s="89"/>
      <c r="I21" s="90">
        <f>D21*1000*'Исход. данные'!$B$6</f>
        <v>99.607830000000007</v>
      </c>
      <c r="J21" s="95"/>
      <c r="K21" s="95"/>
      <c r="L21" s="95"/>
      <c r="M21" s="96"/>
      <c r="N21" s="28"/>
      <c r="O21" s="28"/>
      <c r="P21" s="28"/>
      <c r="Q21" s="28"/>
      <c r="R21" s="28"/>
      <c r="S21" s="28"/>
      <c r="T21" s="28"/>
      <c r="U21" s="28"/>
      <c r="V21" s="28"/>
      <c r="W21" s="28"/>
      <c r="AA21" s="65">
        <f ca="1">ROUND(NORMINV(RAND(), $AA$27, $AA$27*$M$7/100*0.8)/(1000*'Исход. данные'!$B$6), 4)</f>
        <v>0.10050000000000001</v>
      </c>
      <c r="AB21" s="65"/>
      <c r="AC21" s="65"/>
      <c r="AD21" s="65"/>
      <c r="AE21" s="65"/>
    </row>
    <row r="22" spans="1:31">
      <c r="A22" s="76">
        <v>6</v>
      </c>
      <c r="B22" s="85"/>
      <c r="C22" s="86"/>
      <c r="D22" s="87">
        <v>9.9400000000000002E-2</v>
      </c>
      <c r="E22" s="88"/>
      <c r="F22" s="88"/>
      <c r="G22" s="88"/>
      <c r="H22" s="89"/>
      <c r="I22" s="90">
        <f>D22*1000*'Исход. данные'!$B$6</f>
        <v>99.708140000000014</v>
      </c>
      <c r="J22" s="95"/>
      <c r="K22" s="95"/>
      <c r="L22" s="95"/>
      <c r="M22" s="96"/>
      <c r="N22" s="28"/>
      <c r="O22" s="28"/>
      <c r="P22" s="28"/>
      <c r="Q22" s="28"/>
      <c r="R22" s="28"/>
      <c r="S22" s="28"/>
      <c r="T22" s="28"/>
      <c r="U22" s="28"/>
      <c r="V22" s="28"/>
      <c r="W22" s="28"/>
      <c r="AA22" s="65">
        <f ca="1">ROUND(NORMINV(RAND(), $AA$27, $AA$27*$M$7/100*0.8)/(1000*'Исход. данные'!$B$6), 4)</f>
        <v>9.8400000000000001E-2</v>
      </c>
      <c r="AB22" s="65"/>
      <c r="AC22" s="65"/>
      <c r="AD22" s="65"/>
      <c r="AE22" s="65"/>
    </row>
    <row r="23" spans="1:31">
      <c r="A23" s="76">
        <v>7</v>
      </c>
      <c r="B23" s="85"/>
      <c r="C23" s="86"/>
      <c r="D23" s="87">
        <v>9.8799999999999999E-2</v>
      </c>
      <c r="E23" s="88"/>
      <c r="F23" s="88"/>
      <c r="G23" s="88"/>
      <c r="H23" s="89"/>
      <c r="I23" s="90">
        <f>D23*1000*'Исход. данные'!$B$6</f>
        <v>99.106280000000012</v>
      </c>
      <c r="J23" s="95"/>
      <c r="K23" s="95"/>
      <c r="L23" s="95"/>
      <c r="M23" s="96"/>
      <c r="N23" s="28"/>
      <c r="O23" s="28"/>
      <c r="P23" s="28"/>
      <c r="Q23" s="28"/>
      <c r="R23" s="28"/>
      <c r="S23" s="28"/>
      <c r="T23" s="28"/>
      <c r="U23" s="28"/>
      <c r="V23" s="28"/>
      <c r="W23" s="28"/>
      <c r="AA23" s="65">
        <f ca="1">ROUND(NORMINV(RAND(), $AA$27, $AA$27*$M$7/100*0.8)/(1000*'Исход. данные'!$B$6), 4)</f>
        <v>9.9599999999999994E-2</v>
      </c>
      <c r="AB23" s="65"/>
      <c r="AC23" s="65"/>
      <c r="AD23" s="65"/>
      <c r="AE23" s="65"/>
    </row>
    <row r="24" spans="1:31">
      <c r="A24" s="76">
        <v>8</v>
      </c>
      <c r="B24" s="85"/>
      <c r="C24" s="86"/>
      <c r="D24" s="87">
        <v>9.8500000000000004E-2</v>
      </c>
      <c r="E24" s="88"/>
      <c r="F24" s="88"/>
      <c r="G24" s="88"/>
      <c r="H24" s="89"/>
      <c r="I24" s="90">
        <f>D24*1000*'Исход. данные'!$B$6</f>
        <v>98.805350000000004</v>
      </c>
      <c r="J24" s="95"/>
      <c r="K24" s="95"/>
      <c r="L24" s="95"/>
      <c r="M24" s="96"/>
      <c r="N24" s="28"/>
      <c r="O24" s="28"/>
      <c r="P24" s="28"/>
      <c r="Q24" s="28"/>
      <c r="R24" s="28"/>
      <c r="S24" s="28"/>
      <c r="T24" s="28"/>
      <c r="U24" s="28"/>
      <c r="V24" s="28"/>
      <c r="W24" s="28"/>
      <c r="AA24" s="65">
        <f ca="1">ROUND(NORMINV(RAND(), $AA$27, $AA$27*$M$7/100*0.8)/(1000*'Исход. данные'!$B$6), 4)</f>
        <v>0.10050000000000001</v>
      </c>
      <c r="AB24" s="65"/>
      <c r="AC24" s="65"/>
      <c r="AD24" s="65"/>
      <c r="AE24" s="65"/>
    </row>
    <row r="25" spans="1:31">
      <c r="A25" s="76">
        <v>9</v>
      </c>
      <c r="B25" s="85"/>
      <c r="C25" s="86"/>
      <c r="D25" s="87">
        <v>9.8699999999999996E-2</v>
      </c>
      <c r="E25" s="88"/>
      <c r="F25" s="88"/>
      <c r="G25" s="88"/>
      <c r="H25" s="89"/>
      <c r="I25" s="90">
        <f>D25*1000*'Исход. данные'!$B$6</f>
        <v>99.005970000000019</v>
      </c>
      <c r="J25" s="95"/>
      <c r="K25" s="95"/>
      <c r="L25" s="95"/>
      <c r="M25" s="96"/>
      <c r="N25" s="28"/>
      <c r="O25" s="28"/>
      <c r="P25" s="28"/>
      <c r="Q25" s="28"/>
      <c r="R25" s="28"/>
      <c r="S25" s="28"/>
      <c r="T25" s="28"/>
      <c r="U25" s="28"/>
      <c r="V25" s="29"/>
      <c r="W25" s="28"/>
      <c r="AA25" s="65">
        <f ca="1">ROUND(NORMINV(RAND(), $AA$27, $AA$27*$M$7/100*0.8)/(1000*'Исход. данные'!$B$6), 4)</f>
        <v>9.9299999999999999E-2</v>
      </c>
      <c r="AB25" s="65"/>
      <c r="AC25" s="65"/>
      <c r="AD25" s="65"/>
      <c r="AE25" s="65"/>
    </row>
    <row r="26" spans="1:31">
      <c r="A26" s="76">
        <v>10</v>
      </c>
      <c r="B26" s="85"/>
      <c r="C26" s="86"/>
      <c r="D26" s="87">
        <v>9.8900000000000002E-2</v>
      </c>
      <c r="E26" s="88"/>
      <c r="F26" s="88"/>
      <c r="G26" s="88"/>
      <c r="H26" s="89"/>
      <c r="I26" s="90">
        <f>D26*1000*'Исход. данные'!$B$6</f>
        <v>99.20659000000002</v>
      </c>
      <c r="J26" s="95"/>
      <c r="K26" s="95"/>
      <c r="L26" s="95"/>
      <c r="M26" s="96"/>
      <c r="N26" s="28"/>
      <c r="O26" s="28"/>
      <c r="P26" s="28"/>
      <c r="Q26" s="28"/>
      <c r="R26" s="28"/>
      <c r="S26" s="28"/>
      <c r="T26" s="28"/>
      <c r="U26" s="28"/>
      <c r="V26" s="28"/>
      <c r="W26" s="28"/>
      <c r="AA26" s="65">
        <f ca="1">ROUND(NORMINV(RAND(), $AA$27, $AA$27*$M$7/100*0.8)/(1000*'Исход. данные'!$B$6), 4)</f>
        <v>9.9099999999999994E-2</v>
      </c>
      <c r="AB26" s="65"/>
      <c r="AC26" s="65"/>
      <c r="AD26" s="65"/>
      <c r="AE26" s="65"/>
    </row>
    <row r="27" spans="1:31">
      <c r="A27" s="76" t="s">
        <v>14</v>
      </c>
      <c r="B27" s="85"/>
      <c r="C27" s="86"/>
      <c r="D27" s="87">
        <f>AVERAGE(D17:H26)</f>
        <v>9.9159999999999998E-2</v>
      </c>
      <c r="E27" s="126"/>
      <c r="F27" s="126"/>
      <c r="G27" s="126"/>
      <c r="H27" s="127"/>
      <c r="I27" s="90">
        <f>AVERAGE(I17:M26)</f>
        <v>99.467396000000008</v>
      </c>
      <c r="J27" s="95"/>
      <c r="K27" s="95"/>
      <c r="L27" s="95"/>
      <c r="M27" s="96"/>
      <c r="N27" s="47"/>
      <c r="O27" s="28"/>
      <c r="P27" s="28"/>
      <c r="Q27" s="28"/>
      <c r="R27" s="28"/>
      <c r="S27" s="28"/>
      <c r="T27" s="28"/>
      <c r="U27" s="28"/>
      <c r="V27" s="28"/>
      <c r="W27" s="28"/>
      <c r="AA27" s="66">
        <f ca="1">G7+G7*J9/100*0.9*(RAND()-RAND())</f>
        <v>99.970196805500947</v>
      </c>
      <c r="AB27" s="66"/>
      <c r="AC27" s="66"/>
      <c r="AD27" s="66"/>
      <c r="AE27" s="66"/>
    </row>
    <row r="28" spans="1:31">
      <c r="A28" s="76" t="s">
        <v>15</v>
      </c>
      <c r="B28" s="85"/>
      <c r="C28" s="86"/>
      <c r="D28" s="106" t="str">
        <f>'Исход. данные'!$B$5</f>
        <v>Пупкин В.В.</v>
      </c>
      <c r="E28" s="107"/>
      <c r="F28" s="107"/>
      <c r="G28" s="107"/>
      <c r="H28" s="107"/>
      <c r="I28" s="107"/>
      <c r="J28" s="107"/>
      <c r="K28" s="107"/>
      <c r="L28" s="107"/>
      <c r="M28" s="108"/>
      <c r="N28" s="51"/>
      <c r="O28" s="51"/>
      <c r="P28" s="51"/>
      <c r="Q28" s="51"/>
      <c r="R28" s="51"/>
      <c r="S28" s="51"/>
      <c r="T28" s="51"/>
      <c r="U28" s="28"/>
      <c r="V28" s="28"/>
      <c r="W28" s="28"/>
    </row>
    <row r="29" spans="1:31">
      <c r="A29" s="56"/>
      <c r="B29" s="56"/>
      <c r="C29" s="56"/>
      <c r="D29" s="85"/>
      <c r="E29" s="85"/>
      <c r="F29" s="85"/>
      <c r="G29" s="85"/>
      <c r="H29" s="85"/>
      <c r="I29" s="85"/>
      <c r="J29" s="85"/>
      <c r="K29" s="85"/>
      <c r="L29" s="85"/>
      <c r="M29" s="85"/>
      <c r="N29" s="1"/>
      <c r="O29" s="1"/>
      <c r="P29" s="1"/>
      <c r="Q29" s="1"/>
      <c r="R29" s="1"/>
      <c r="S29" s="1"/>
      <c r="T29" s="1"/>
      <c r="U29" s="1"/>
      <c r="V29" s="1"/>
      <c r="W29" s="1"/>
    </row>
    <row r="30" spans="1:31">
      <c r="A30" s="97" t="s">
        <v>11</v>
      </c>
      <c r="B30" s="98"/>
      <c r="C30" s="99"/>
      <c r="D30" s="76" t="str">
        <f>"Объем дозирования " &amp; G8 &amp; " мкл"</f>
        <v>Объем дозирования 1000 мкл</v>
      </c>
      <c r="E30" s="85"/>
      <c r="F30" s="85"/>
      <c r="G30" s="85"/>
      <c r="H30" s="85"/>
      <c r="I30" s="85"/>
      <c r="J30" s="85"/>
      <c r="K30" s="85"/>
      <c r="L30" s="85"/>
      <c r="M30" s="86"/>
      <c r="V30" s="3"/>
    </row>
    <row r="31" spans="1:31">
      <c r="A31" s="100"/>
      <c r="B31" s="101"/>
      <c r="C31" s="102"/>
      <c r="D31" s="76" t="s">
        <v>42</v>
      </c>
      <c r="E31" s="85"/>
      <c r="F31" s="85"/>
      <c r="G31" s="85"/>
      <c r="H31" s="86"/>
      <c r="I31" s="76" t="s">
        <v>13</v>
      </c>
      <c r="J31" s="85"/>
      <c r="K31" s="85"/>
      <c r="L31" s="85"/>
      <c r="M31" s="86"/>
      <c r="Q31" s="3"/>
      <c r="S31" s="2"/>
    </row>
    <row r="32" spans="1:31">
      <c r="A32" s="76">
        <v>1</v>
      </c>
      <c r="B32" s="85"/>
      <c r="C32" s="86"/>
      <c r="D32" s="87">
        <v>0.99690000000000001</v>
      </c>
      <c r="E32" s="88"/>
      <c r="F32" s="88"/>
      <c r="G32" s="88"/>
      <c r="H32" s="89"/>
      <c r="I32" s="90">
        <f>D32*1000*'Исход. данные'!$B$6</f>
        <v>999.99039000000005</v>
      </c>
      <c r="J32" s="95"/>
      <c r="K32" s="95"/>
      <c r="L32" s="95"/>
      <c r="M32" s="96"/>
      <c r="Q32" s="3"/>
      <c r="AA32" s="65">
        <f ca="1">ROUND(NORMINV(RAND(), $AA$42, $AA$42*$M$8/100*0.8)/(1000*'Исход. данные'!$B$6), 4)</f>
        <v>0.99299999999999999</v>
      </c>
      <c r="AB32" s="65"/>
      <c r="AC32" s="65"/>
      <c r="AD32" s="65"/>
      <c r="AE32" s="65"/>
    </row>
    <row r="33" spans="1:31">
      <c r="A33" s="76">
        <v>2</v>
      </c>
      <c r="B33" s="85"/>
      <c r="C33" s="86"/>
      <c r="D33" s="87">
        <v>0.99670000000000003</v>
      </c>
      <c r="E33" s="88"/>
      <c r="F33" s="88"/>
      <c r="G33" s="88"/>
      <c r="H33" s="89"/>
      <c r="I33" s="90">
        <f>D33*1000*'Исход. данные'!$B$6</f>
        <v>999.7897700000002</v>
      </c>
      <c r="J33" s="95"/>
      <c r="K33" s="95"/>
      <c r="L33" s="95"/>
      <c r="M33" s="96"/>
      <c r="Q33" s="3"/>
      <c r="S33" s="2"/>
      <c r="AA33" s="65">
        <f ca="1">ROUND(NORMINV(RAND(), $AA$42, $AA$42*$M$8/100*0.8)/(1000*'Исход. данные'!$B$6), 4)</f>
        <v>0.995</v>
      </c>
      <c r="AB33" s="65"/>
      <c r="AC33" s="65"/>
      <c r="AD33" s="65"/>
      <c r="AE33" s="65"/>
    </row>
    <row r="34" spans="1:31">
      <c r="A34" s="76">
        <v>3</v>
      </c>
      <c r="B34" s="85"/>
      <c r="C34" s="86"/>
      <c r="D34" s="87">
        <v>0.99470000000000003</v>
      </c>
      <c r="E34" s="88"/>
      <c r="F34" s="88"/>
      <c r="G34" s="88"/>
      <c r="H34" s="89"/>
      <c r="I34" s="90">
        <f>D34*1000*'Исход. данные'!$B$6</f>
        <v>997.78357000000017</v>
      </c>
      <c r="J34" s="95"/>
      <c r="K34" s="95"/>
      <c r="L34" s="95"/>
      <c r="M34" s="96"/>
      <c r="Q34" s="3"/>
      <c r="AA34" s="65">
        <f ca="1">ROUND(NORMINV(RAND(), $AA$42, $AA$42*$M$8/100*0.8)/(1000*'Исход. данные'!$B$6), 4)</f>
        <v>0.99399999999999999</v>
      </c>
      <c r="AB34" s="65"/>
      <c r="AC34" s="65"/>
      <c r="AD34" s="65"/>
      <c r="AE34" s="65"/>
    </row>
    <row r="35" spans="1:31">
      <c r="A35" s="76">
        <v>4</v>
      </c>
      <c r="B35" s="85"/>
      <c r="C35" s="86"/>
      <c r="D35" s="87">
        <v>0.99739999999999995</v>
      </c>
      <c r="E35" s="88"/>
      <c r="F35" s="88"/>
      <c r="G35" s="88"/>
      <c r="H35" s="89"/>
      <c r="I35" s="90">
        <f>D35*1000*'Исход. данные'!$B$6</f>
        <v>1000.4919400000001</v>
      </c>
      <c r="J35" s="95"/>
      <c r="K35" s="95"/>
      <c r="L35" s="95"/>
      <c r="M35" s="96"/>
      <c r="Q35" s="3"/>
      <c r="AA35" s="65">
        <f ca="1">ROUND(NORMINV(RAND(), $AA$42, $AA$42*$M$8/100*0.8)/(1000*'Исход. данные'!$B$6), 4)</f>
        <v>0.99319999999999997</v>
      </c>
      <c r="AB35" s="65"/>
      <c r="AC35" s="65"/>
      <c r="AD35" s="65"/>
      <c r="AE35" s="65"/>
    </row>
    <row r="36" spans="1:31">
      <c r="A36" s="76">
        <v>5</v>
      </c>
      <c r="B36" s="85"/>
      <c r="C36" s="86"/>
      <c r="D36" s="87">
        <v>0.99639999999999995</v>
      </c>
      <c r="E36" s="88"/>
      <c r="F36" s="88"/>
      <c r="G36" s="88"/>
      <c r="H36" s="89"/>
      <c r="I36" s="90">
        <f>D36*1000*'Исход. данные'!$B$6</f>
        <v>999.4888400000001</v>
      </c>
      <c r="J36" s="95"/>
      <c r="K36" s="95"/>
      <c r="L36" s="95"/>
      <c r="M36" s="96"/>
      <c r="Q36" s="3"/>
      <c r="AA36" s="65">
        <f ca="1">ROUND(NORMINV(RAND(), $AA$42, $AA$42*$M$8/100*0.8)/(1000*'Исход. данные'!$B$6), 4)</f>
        <v>0.99050000000000005</v>
      </c>
      <c r="AB36" s="65"/>
      <c r="AC36" s="65"/>
      <c r="AD36" s="65"/>
      <c r="AE36" s="65"/>
    </row>
    <row r="37" spans="1:31">
      <c r="A37" s="76">
        <v>6</v>
      </c>
      <c r="B37" s="85"/>
      <c r="C37" s="86"/>
      <c r="D37" s="87">
        <v>0.99650000000000005</v>
      </c>
      <c r="E37" s="88"/>
      <c r="F37" s="88"/>
      <c r="G37" s="88"/>
      <c r="H37" s="89"/>
      <c r="I37" s="90">
        <f>D37*1000*'Исход. данные'!$B$6</f>
        <v>999.58915000000013</v>
      </c>
      <c r="J37" s="95"/>
      <c r="K37" s="95"/>
      <c r="L37" s="95"/>
      <c r="M37" s="96"/>
      <c r="Q37" s="3"/>
      <c r="Y37" s="26"/>
      <c r="AA37" s="65">
        <f ca="1">ROUND(NORMINV(RAND(), $AA$42, $AA$42*$M$8/100*0.8)/(1000*'Исход. данные'!$B$6), 4)</f>
        <v>0.99560000000000004</v>
      </c>
      <c r="AB37" s="65"/>
      <c r="AC37" s="65"/>
      <c r="AD37" s="65"/>
      <c r="AE37" s="65"/>
    </row>
    <row r="38" spans="1:31">
      <c r="A38" s="76">
        <v>7</v>
      </c>
      <c r="B38" s="85"/>
      <c r="C38" s="86"/>
      <c r="D38" s="87">
        <v>1.0002</v>
      </c>
      <c r="E38" s="88"/>
      <c r="F38" s="88"/>
      <c r="G38" s="88"/>
      <c r="H38" s="89"/>
      <c r="I38" s="90">
        <f>D38*1000*'Исход. данные'!$B$6</f>
        <v>1003.30062</v>
      </c>
      <c r="J38" s="95"/>
      <c r="K38" s="95"/>
      <c r="L38" s="95"/>
      <c r="M38" s="96"/>
      <c r="Q38" s="3"/>
      <c r="AA38" s="65">
        <f ca="1">ROUND(NORMINV(RAND(), $AA$42, $AA$42*$M$8/100*0.8)/(1000*'Исход. данные'!$B$6), 4)</f>
        <v>0.99309999999999998</v>
      </c>
      <c r="AB38" s="65"/>
      <c r="AC38" s="65"/>
      <c r="AD38" s="65"/>
      <c r="AE38" s="65"/>
    </row>
    <row r="39" spans="1:31">
      <c r="A39" s="76">
        <v>8</v>
      </c>
      <c r="B39" s="85"/>
      <c r="C39" s="86"/>
      <c r="D39" s="87">
        <v>0.99890000000000001</v>
      </c>
      <c r="E39" s="88"/>
      <c r="F39" s="88"/>
      <c r="G39" s="88"/>
      <c r="H39" s="89"/>
      <c r="I39" s="90">
        <f>D39*1000*'Исход. данные'!$B$6</f>
        <v>1001.9965900000001</v>
      </c>
      <c r="J39" s="95"/>
      <c r="K39" s="95"/>
      <c r="L39" s="95"/>
      <c r="M39" s="96"/>
      <c r="Q39" s="3"/>
      <c r="AA39" s="65">
        <f ca="1">ROUND(NORMINV(RAND(), $AA$42, $AA$42*$M$8/100*0.8)/(1000*'Исход. данные'!$B$6), 4)</f>
        <v>0.99329999999999996</v>
      </c>
      <c r="AB39" s="65"/>
      <c r="AC39" s="65"/>
      <c r="AD39" s="65"/>
      <c r="AE39" s="65"/>
    </row>
    <row r="40" spans="1:31">
      <c r="A40" s="76">
        <v>9</v>
      </c>
      <c r="B40" s="85"/>
      <c r="C40" s="86"/>
      <c r="D40" s="87">
        <v>0.99219999999999997</v>
      </c>
      <c r="E40" s="88"/>
      <c r="F40" s="88"/>
      <c r="G40" s="88"/>
      <c r="H40" s="89"/>
      <c r="I40" s="90">
        <f>D40*1000*'Исход. данные'!$B$6</f>
        <v>995.27582000000007</v>
      </c>
      <c r="J40" s="95"/>
      <c r="K40" s="95"/>
      <c r="L40" s="95"/>
      <c r="M40" s="96"/>
      <c r="Q40" s="3"/>
      <c r="AA40" s="65">
        <f ca="1">ROUND(NORMINV(RAND(), $AA$42, $AA$42*$M$8/100*0.8)/(1000*'Исход. данные'!$B$6), 4)</f>
        <v>0.99160000000000004</v>
      </c>
      <c r="AB40" s="65"/>
      <c r="AC40" s="65"/>
      <c r="AD40" s="65"/>
      <c r="AE40" s="65"/>
    </row>
    <row r="41" spans="1:31">
      <c r="A41" s="76">
        <v>10</v>
      </c>
      <c r="B41" s="85"/>
      <c r="C41" s="86"/>
      <c r="D41" s="87">
        <v>0.99990000000000001</v>
      </c>
      <c r="E41" s="88"/>
      <c r="F41" s="88"/>
      <c r="G41" s="88"/>
      <c r="H41" s="89"/>
      <c r="I41" s="90">
        <f>D41*1000*'Исход. данные'!$B$6</f>
        <v>1002.9996900000001</v>
      </c>
      <c r="J41" s="95"/>
      <c r="K41" s="95"/>
      <c r="L41" s="95"/>
      <c r="M41" s="96"/>
      <c r="Q41" s="3"/>
      <c r="AA41" s="65">
        <f ca="1">ROUND(NORMINV(RAND(), $AA$42, $AA$42*$M$8/100*0.8)/(1000*'Исход. данные'!$B$6), 4)</f>
        <v>0.99150000000000005</v>
      </c>
      <c r="AB41" s="65"/>
      <c r="AC41" s="65"/>
      <c r="AD41" s="65"/>
      <c r="AE41" s="65"/>
    </row>
    <row r="42" spans="1:31">
      <c r="A42" s="76" t="s">
        <v>14</v>
      </c>
      <c r="B42" s="85"/>
      <c r="C42" s="86"/>
      <c r="D42" s="109">
        <f>AVERAGE(D32:H41)</f>
        <v>0.99697999999999998</v>
      </c>
      <c r="E42" s="110"/>
      <c r="F42" s="110"/>
      <c r="G42" s="110"/>
      <c r="H42" s="110"/>
      <c r="I42" s="111">
        <f>AVERAGE(I32:M41)</f>
        <v>1000.0706380000001</v>
      </c>
      <c r="J42" s="111"/>
      <c r="K42" s="111"/>
      <c r="L42" s="111"/>
      <c r="M42" s="111"/>
      <c r="N42" s="8"/>
      <c r="O42" s="8"/>
      <c r="P42" s="8"/>
      <c r="Q42" s="8"/>
      <c r="R42" s="8"/>
      <c r="S42" s="8"/>
      <c r="T42" s="8"/>
      <c r="U42" s="8"/>
      <c r="V42" s="8"/>
      <c r="W42" s="8"/>
      <c r="X42" s="8"/>
      <c r="AA42" s="66">
        <f ca="1">G8+G8*J10/100*0.9*(RAND()-RAND())</f>
        <v>997.02693469366102</v>
      </c>
      <c r="AB42" s="66"/>
      <c r="AC42" s="66"/>
      <c r="AD42" s="66"/>
      <c r="AE42" s="66"/>
    </row>
    <row r="43" spans="1:31">
      <c r="A43" s="74" t="s">
        <v>15</v>
      </c>
      <c r="B43" s="74"/>
      <c r="C43" s="74"/>
      <c r="D43" s="112" t="str">
        <f>'Исход. данные'!$B$5</f>
        <v>Пупкин В.В.</v>
      </c>
      <c r="E43" s="112"/>
      <c r="F43" s="112"/>
      <c r="G43" s="112"/>
      <c r="H43" s="112"/>
      <c r="I43" s="112"/>
      <c r="J43" s="112"/>
      <c r="K43" s="112"/>
      <c r="L43" s="112"/>
      <c r="M43" s="112"/>
      <c r="N43" s="45"/>
      <c r="O43" s="45"/>
      <c r="P43" s="45"/>
      <c r="Q43" s="45"/>
      <c r="R43" s="45"/>
      <c r="S43" s="45"/>
      <c r="T43" s="8"/>
      <c r="U43" s="8"/>
      <c r="V43" s="8"/>
      <c r="W43" s="8"/>
      <c r="X43" s="8"/>
    </row>
    <row r="44" spans="1:31">
      <c r="A44" s="107" t="s">
        <v>16</v>
      </c>
      <c r="B44" s="107"/>
      <c r="C44" s="107"/>
      <c r="D44" s="107"/>
      <c r="E44" s="107"/>
      <c r="F44" s="107"/>
      <c r="G44" s="107"/>
      <c r="H44" s="107"/>
      <c r="I44" s="107"/>
      <c r="J44" s="107"/>
      <c r="K44" s="107"/>
      <c r="L44" s="107"/>
      <c r="M44" s="107"/>
      <c r="N44" s="16"/>
      <c r="O44" s="16"/>
      <c r="P44" s="16"/>
      <c r="Q44" s="16"/>
      <c r="R44" s="16"/>
      <c r="S44" s="16"/>
      <c r="T44" s="16"/>
      <c r="U44" s="16"/>
      <c r="V44" s="16"/>
      <c r="W44" s="16"/>
    </row>
    <row r="45" spans="1:31" ht="15" customHeight="1">
      <c r="A45" s="124" t="s">
        <v>5</v>
      </c>
      <c r="B45" s="125"/>
      <c r="C45" s="125"/>
      <c r="D45" s="115" t="s">
        <v>55</v>
      </c>
      <c r="E45" s="116"/>
      <c r="F45" s="116"/>
      <c r="G45" s="116"/>
      <c r="H45" s="117"/>
      <c r="I45" s="113" t="s">
        <v>57</v>
      </c>
      <c r="J45" s="113"/>
      <c r="K45" s="113"/>
      <c r="L45" s="113"/>
      <c r="M45" s="113"/>
      <c r="AA45">
        <f>IF(ABS(D46)&gt;J9, 0, IF(ABS(D47)&gt;J10, 0, IF(I46&gt;M7, 0, IF(I47&gt;M8, 0, 1))))</f>
        <v>1</v>
      </c>
    </row>
    <row r="46" spans="1:31">
      <c r="A46" s="76">
        <f>G7</f>
        <v>100</v>
      </c>
      <c r="B46" s="85"/>
      <c r="C46" s="86"/>
      <c r="D46" s="118">
        <f>ROUND(((I27-A46)/A46*100),2)</f>
        <v>-0.53</v>
      </c>
      <c r="E46" s="119"/>
      <c r="F46" s="119"/>
      <c r="G46" s="119"/>
      <c r="H46" s="120"/>
      <c r="I46" s="114">
        <f>ROUND(STDEV(I17:I26)*100/I27,2)</f>
        <v>0.61</v>
      </c>
      <c r="J46" s="114"/>
      <c r="K46" s="114"/>
      <c r="L46" s="114"/>
      <c r="M46" s="114"/>
    </row>
    <row r="47" spans="1:31">
      <c r="A47" s="76">
        <f>G8</f>
        <v>1000</v>
      </c>
      <c r="B47" s="85"/>
      <c r="C47" s="86"/>
      <c r="D47" s="118">
        <f>ROUND(((I42-A47)/A47*100),2)</f>
        <v>0.01</v>
      </c>
      <c r="E47" s="119"/>
      <c r="F47" s="119"/>
      <c r="G47" s="119"/>
      <c r="H47" s="120"/>
      <c r="I47" s="114">
        <f>ROUND(STDEV(I32:I41)*100/I42,2)</f>
        <v>0.24</v>
      </c>
      <c r="J47" s="114"/>
      <c r="K47" s="114"/>
      <c r="L47" s="114"/>
      <c r="M47" s="114"/>
      <c r="N47" s="8"/>
      <c r="Q47" s="8"/>
    </row>
    <row r="48" spans="1:31" ht="15.75">
      <c r="A48" s="121" t="s">
        <v>17</v>
      </c>
      <c r="B48" s="121"/>
      <c r="C48" s="121"/>
      <c r="D48" s="121"/>
      <c r="E48" s="121"/>
      <c r="F48" s="121"/>
      <c r="G48" s="122" t="s">
        <v>18</v>
      </c>
      <c r="H48" s="122"/>
      <c r="I48" s="122"/>
      <c r="J48" s="122"/>
      <c r="K48" s="122"/>
      <c r="L48" s="122"/>
      <c r="M48" s="122"/>
      <c r="N48" s="44"/>
      <c r="O48" s="44"/>
      <c r="P48" s="44"/>
      <c r="Q48" s="44"/>
      <c r="R48" s="44"/>
      <c r="S48" s="44"/>
      <c r="T48" s="44"/>
      <c r="U48" s="44"/>
      <c r="V48" s="44"/>
      <c r="W48" s="44"/>
      <c r="X48" s="8"/>
    </row>
    <row r="49" spans="1:24">
      <c r="A49" s="79" t="s">
        <v>15</v>
      </c>
      <c r="B49" s="79"/>
      <c r="C49" s="79"/>
      <c r="D49" s="79"/>
      <c r="E49" s="79"/>
      <c r="F49" s="79"/>
      <c r="G49" s="107" t="str">
        <f>'Исход. данные'!$B$5</f>
        <v>Пупкин В.В.</v>
      </c>
      <c r="H49" s="107"/>
      <c r="I49" s="107"/>
      <c r="J49" s="107"/>
      <c r="K49" s="107"/>
      <c r="L49" s="107"/>
      <c r="M49" s="107"/>
      <c r="N49" s="16"/>
      <c r="O49" s="16"/>
      <c r="P49" s="16"/>
      <c r="Q49" s="16"/>
      <c r="R49" s="16"/>
      <c r="S49" s="16"/>
      <c r="T49" s="16"/>
      <c r="U49" s="16"/>
      <c r="V49" s="16"/>
      <c r="W49" s="16"/>
      <c r="X49" s="8"/>
    </row>
    <row r="50" spans="1:24">
      <c r="A50" s="56"/>
      <c r="B50" s="56"/>
      <c r="C50" s="56"/>
      <c r="D50" s="56"/>
      <c r="E50" s="56"/>
      <c r="F50" s="56"/>
      <c r="G50" s="123" t="s">
        <v>58</v>
      </c>
      <c r="H50" s="123"/>
      <c r="I50" s="123"/>
      <c r="J50" s="123"/>
      <c r="K50" s="123"/>
      <c r="L50" s="123"/>
      <c r="M50" s="123"/>
      <c r="N50" s="48"/>
      <c r="O50" s="48"/>
      <c r="P50" s="48"/>
      <c r="Q50" s="24"/>
      <c r="R50" s="24"/>
      <c r="S50" s="24"/>
      <c r="T50" s="24"/>
      <c r="U50" s="24"/>
      <c r="V50" s="24"/>
      <c r="W50" s="24"/>
    </row>
  </sheetData>
  <mergeCells count="154">
    <mergeCell ref="G50:M50"/>
    <mergeCell ref="D29:H29"/>
    <mergeCell ref="I29:M29"/>
    <mergeCell ref="I45:M45"/>
    <mergeCell ref="I46:M46"/>
    <mergeCell ref="I47:M47"/>
    <mergeCell ref="D45:H45"/>
    <mergeCell ref="D46:H46"/>
    <mergeCell ref="D47:H47"/>
    <mergeCell ref="A44:M44"/>
    <mergeCell ref="A47:C47"/>
    <mergeCell ref="A48:F48"/>
    <mergeCell ref="A49:F49"/>
    <mergeCell ref="A45:C45"/>
    <mergeCell ref="A46:C46"/>
    <mergeCell ref="A42:C42"/>
    <mergeCell ref="D42:H42"/>
    <mergeCell ref="I42:M42"/>
    <mergeCell ref="A43:C43"/>
    <mergeCell ref="D43:M43"/>
    <mergeCell ref="G48:M48"/>
    <mergeCell ref="G49:M49"/>
    <mergeCell ref="A40:C40"/>
    <mergeCell ref="D40:H40"/>
    <mergeCell ref="A1:M1"/>
    <mergeCell ref="A2:M2"/>
    <mergeCell ref="I3:M3"/>
    <mergeCell ref="I4:M4"/>
    <mergeCell ref="A5:M5"/>
    <mergeCell ref="K11:M11"/>
    <mergeCell ref="K12:M12"/>
    <mergeCell ref="K13:M13"/>
    <mergeCell ref="K14:M14"/>
    <mergeCell ref="A11:J11"/>
    <mergeCell ref="A12:J12"/>
    <mergeCell ref="A13:J13"/>
    <mergeCell ref="A9:C9"/>
    <mergeCell ref="D9:F9"/>
    <mergeCell ref="G9:I9"/>
    <mergeCell ref="J9:L9"/>
    <mergeCell ref="A10:C10"/>
    <mergeCell ref="D10:F10"/>
    <mergeCell ref="G10:I10"/>
    <mergeCell ref="J10:L10"/>
    <mergeCell ref="A7:C7"/>
    <mergeCell ref="D7:F7"/>
    <mergeCell ref="G7:I7"/>
    <mergeCell ref="J7:L7"/>
    <mergeCell ref="I40:M40"/>
    <mergeCell ref="A41:C41"/>
    <mergeCell ref="D41:H41"/>
    <mergeCell ref="I41:M41"/>
    <mergeCell ref="A38:C38"/>
    <mergeCell ref="D38:H38"/>
    <mergeCell ref="I38:M38"/>
    <mergeCell ref="A39:C39"/>
    <mergeCell ref="D39:H39"/>
    <mergeCell ref="I39:M39"/>
    <mergeCell ref="A36:C36"/>
    <mergeCell ref="D36:H36"/>
    <mergeCell ref="I36:M36"/>
    <mergeCell ref="A37:C37"/>
    <mergeCell ref="D37:H37"/>
    <mergeCell ref="I37:M37"/>
    <mergeCell ref="A34:C34"/>
    <mergeCell ref="D34:H34"/>
    <mergeCell ref="I34:M34"/>
    <mergeCell ref="A35:C35"/>
    <mergeCell ref="D35:H35"/>
    <mergeCell ref="I35:M35"/>
    <mergeCell ref="A32:C32"/>
    <mergeCell ref="D32:H32"/>
    <mergeCell ref="I32:M32"/>
    <mergeCell ref="A33:C33"/>
    <mergeCell ref="D33:H33"/>
    <mergeCell ref="I33:M33"/>
    <mergeCell ref="A27:C27"/>
    <mergeCell ref="D27:H27"/>
    <mergeCell ref="I27:M27"/>
    <mergeCell ref="A28:C28"/>
    <mergeCell ref="D28:M28"/>
    <mergeCell ref="A30:C31"/>
    <mergeCell ref="D30:M30"/>
    <mergeCell ref="D31:H31"/>
    <mergeCell ref="I31:M31"/>
    <mergeCell ref="A25:C25"/>
    <mergeCell ref="D25:H25"/>
    <mergeCell ref="I25:M25"/>
    <mergeCell ref="A26:C26"/>
    <mergeCell ref="D26:H26"/>
    <mergeCell ref="I26:M26"/>
    <mergeCell ref="A23:C23"/>
    <mergeCell ref="D23:H23"/>
    <mergeCell ref="I23:M23"/>
    <mergeCell ref="A24:C24"/>
    <mergeCell ref="D24:H24"/>
    <mergeCell ref="I24:M24"/>
    <mergeCell ref="A14:J14"/>
    <mergeCell ref="A15:C16"/>
    <mergeCell ref="D15:M15"/>
    <mergeCell ref="D16:H16"/>
    <mergeCell ref="I16:M16"/>
    <mergeCell ref="A21:C21"/>
    <mergeCell ref="D21:H21"/>
    <mergeCell ref="I21:M21"/>
    <mergeCell ref="A22:C22"/>
    <mergeCell ref="D22:H22"/>
    <mergeCell ref="I22:M22"/>
    <mergeCell ref="A19:C19"/>
    <mergeCell ref="D19:H19"/>
    <mergeCell ref="I19:M19"/>
    <mergeCell ref="A20:C20"/>
    <mergeCell ref="D20:H20"/>
    <mergeCell ref="I20:M20"/>
    <mergeCell ref="Q3:W3"/>
    <mergeCell ref="A4:G4"/>
    <mergeCell ref="Q4:W4"/>
    <mergeCell ref="AA32:AE32"/>
    <mergeCell ref="AA33:AE33"/>
    <mergeCell ref="AA34:AE34"/>
    <mergeCell ref="AA35:AE35"/>
    <mergeCell ref="AA36:AE36"/>
    <mergeCell ref="AA37:AE37"/>
    <mergeCell ref="A8:C8"/>
    <mergeCell ref="D8:F8"/>
    <mergeCell ref="G8:I8"/>
    <mergeCell ref="J8:L8"/>
    <mergeCell ref="A6:C6"/>
    <mergeCell ref="D6:F6"/>
    <mergeCell ref="G6:I6"/>
    <mergeCell ref="J6:L6"/>
    <mergeCell ref="A3:G3"/>
    <mergeCell ref="A17:C17"/>
    <mergeCell ref="D17:H17"/>
    <mergeCell ref="I17:M17"/>
    <mergeCell ref="A18:C18"/>
    <mergeCell ref="D18:H18"/>
    <mergeCell ref="I18:M18"/>
    <mergeCell ref="AA42:AE42"/>
    <mergeCell ref="AA38:AE38"/>
    <mergeCell ref="AA39:AE39"/>
    <mergeCell ref="AA40:AE40"/>
    <mergeCell ref="AA41:AE41"/>
    <mergeCell ref="AA17:AE17"/>
    <mergeCell ref="AA18:AE18"/>
    <mergeCell ref="AA19:AE19"/>
    <mergeCell ref="AA20:AE20"/>
    <mergeCell ref="AA21:AE21"/>
    <mergeCell ref="AA22:AE22"/>
    <mergeCell ref="AA23:AE23"/>
    <mergeCell ref="AA24:AE24"/>
    <mergeCell ref="AA25:AE25"/>
    <mergeCell ref="AA26:AE26"/>
    <mergeCell ref="AA27:AE27"/>
  </mergeCells>
  <conditionalFormatting sqref="D46">
    <cfRule type="expression" dxfId="235" priority="4">
      <formula>ABS($D$46)&gt;--MID($J$7,2,5)</formula>
    </cfRule>
  </conditionalFormatting>
  <conditionalFormatting sqref="D47">
    <cfRule type="expression" dxfId="234" priority="3">
      <formula>ABS($D$47)&gt;--MID($J$8,2,5)</formula>
    </cfRule>
  </conditionalFormatting>
  <conditionalFormatting sqref="I46">
    <cfRule type="cellIs" dxfId="233" priority="2" operator="greaterThan">
      <formula>$M$7</formula>
    </cfRule>
  </conditionalFormatting>
  <conditionalFormatting sqref="I47">
    <cfRule type="cellIs" dxfId="232" priority="1" operator="greaterThan">
      <formula>$M$8</formula>
    </cfRule>
  </conditionalFormatting>
  <pageMargins left="0.7" right="0.7" top="0.75" bottom="0.75" header="0.3" footer="0.3"/>
  <pageSetup paperSize="9" orientation="portrait" r:id="rId1"/>
</worksheet>
</file>

<file path=xl/worksheets/sheet19.xml><?xml version="1.0" encoding="utf-8"?>
<worksheet xmlns="http://schemas.openxmlformats.org/spreadsheetml/2006/main" xmlns:r="http://schemas.openxmlformats.org/officeDocument/2006/relationships">
  <sheetPr codeName="Лист21">
    <tabColor rgb="FF00B0F0"/>
  </sheetPr>
  <dimension ref="A1:AE50"/>
  <sheetViews>
    <sheetView zoomScale="90" zoomScaleNormal="90" workbookViewId="0">
      <selection activeCell="D32" sqref="D32:H41"/>
    </sheetView>
  </sheetViews>
  <sheetFormatPr defaultRowHeight="15"/>
  <cols>
    <col min="1" max="1" width="6.7109375" customWidth="1"/>
    <col min="2" max="2" width="6.5703125" customWidth="1"/>
    <col min="3" max="3" width="5.5703125" customWidth="1"/>
    <col min="4" max="4" width="7" customWidth="1"/>
    <col min="5" max="7" width="3.7109375" customWidth="1"/>
    <col min="8" max="8" width="11.7109375" customWidth="1"/>
    <col min="9" max="9" width="2.7109375" customWidth="1"/>
    <col min="10" max="10" width="6.7109375" customWidth="1"/>
    <col min="11" max="12" width="3.7109375" customWidth="1"/>
    <col min="13" max="13" width="14.7109375" customWidth="1"/>
    <col min="14" max="14" width="5.7109375" customWidth="1"/>
    <col min="15" max="23" width="0" hidden="1" customWidth="1"/>
    <col min="27" max="27" width="9.28515625" hidden="1" customWidth="1"/>
    <col min="28" max="31" width="9.140625" hidden="1" customWidth="1"/>
  </cols>
  <sheetData>
    <row r="1" spans="1:24">
      <c r="A1" s="67" t="s">
        <v>32</v>
      </c>
      <c r="B1" s="67"/>
      <c r="C1" s="67"/>
      <c r="D1" s="67"/>
      <c r="E1" s="67"/>
      <c r="F1" s="67"/>
      <c r="G1" s="67"/>
      <c r="H1" s="67"/>
      <c r="I1" s="67"/>
      <c r="J1" s="67"/>
      <c r="K1" s="67"/>
      <c r="L1" s="67"/>
      <c r="M1" s="67"/>
      <c r="N1" s="40"/>
      <c r="O1" s="40"/>
      <c r="P1" s="40"/>
      <c r="Q1" s="40"/>
      <c r="R1" s="40"/>
      <c r="S1" s="40"/>
      <c r="T1" s="40"/>
      <c r="U1" s="40"/>
      <c r="V1" s="40"/>
      <c r="W1" s="28"/>
    </row>
    <row r="2" spans="1:24">
      <c r="A2" s="71" t="s">
        <v>33</v>
      </c>
      <c r="B2" s="71"/>
      <c r="C2" s="71"/>
      <c r="D2" s="71"/>
      <c r="E2" s="71"/>
      <c r="F2" s="71"/>
      <c r="G2" s="71"/>
      <c r="H2" s="71"/>
      <c r="I2" s="71"/>
      <c r="J2" s="71"/>
      <c r="K2" s="71"/>
      <c r="L2" s="71"/>
      <c r="M2" s="71"/>
      <c r="N2" s="7"/>
      <c r="O2" s="7"/>
      <c r="P2" s="7"/>
      <c r="Q2" s="7"/>
      <c r="R2" s="7"/>
      <c r="S2" s="7"/>
      <c r="T2" s="7"/>
      <c r="U2" s="7"/>
      <c r="V2" s="7"/>
      <c r="W2" s="7"/>
    </row>
    <row r="3" spans="1:24" ht="15.75">
      <c r="A3" s="68" t="s">
        <v>25</v>
      </c>
      <c r="B3" s="68"/>
      <c r="C3" s="68"/>
      <c r="D3" s="68"/>
      <c r="E3" s="68"/>
      <c r="F3" s="68"/>
      <c r="G3" s="68"/>
      <c r="H3" s="56"/>
      <c r="I3" s="72">
        <v>38586030</v>
      </c>
      <c r="J3" s="72"/>
      <c r="K3" s="72"/>
      <c r="L3" s="72"/>
      <c r="M3" s="72"/>
      <c r="N3" s="16"/>
      <c r="O3" s="23"/>
      <c r="P3" s="25"/>
      <c r="Q3" s="69"/>
      <c r="R3" s="69"/>
      <c r="S3" s="69"/>
      <c r="T3" s="69"/>
      <c r="U3" s="69"/>
      <c r="V3" s="69"/>
      <c r="W3" s="69"/>
    </row>
    <row r="4" spans="1:24">
      <c r="A4" s="70" t="s">
        <v>0</v>
      </c>
      <c r="B4" s="70"/>
      <c r="C4" s="70"/>
      <c r="D4" s="70"/>
      <c r="E4" s="70"/>
      <c r="F4" s="70"/>
      <c r="G4" s="70"/>
      <c r="H4" s="56"/>
      <c r="I4" s="70" t="s">
        <v>1</v>
      </c>
      <c r="J4" s="70"/>
      <c r="K4" s="70"/>
      <c r="L4" s="70"/>
      <c r="M4" s="70"/>
      <c r="N4" s="46"/>
      <c r="O4" s="42"/>
      <c r="P4" s="25"/>
      <c r="Q4" s="69"/>
      <c r="R4" s="69"/>
      <c r="S4" s="69"/>
      <c r="T4" s="69"/>
      <c r="U4" s="69"/>
      <c r="V4" s="69"/>
      <c r="W4" s="69"/>
    </row>
    <row r="5" spans="1:24">
      <c r="A5" s="73" t="s">
        <v>2</v>
      </c>
      <c r="B5" s="73"/>
      <c r="C5" s="73"/>
      <c r="D5" s="73"/>
      <c r="E5" s="73"/>
      <c r="F5" s="73"/>
      <c r="G5" s="73"/>
      <c r="H5" s="73"/>
      <c r="I5" s="73"/>
      <c r="J5" s="73"/>
      <c r="K5" s="73"/>
      <c r="L5" s="73"/>
      <c r="M5" s="73"/>
      <c r="N5" s="14"/>
      <c r="O5" s="14"/>
      <c r="P5" s="14"/>
      <c r="Q5" s="14"/>
      <c r="R5" s="14"/>
      <c r="S5" s="14"/>
      <c r="T5" s="14"/>
      <c r="U5" s="14"/>
      <c r="V5" s="14"/>
      <c r="W5" s="14"/>
    </row>
    <row r="6" spans="1:24">
      <c r="A6" s="77" t="s">
        <v>3</v>
      </c>
      <c r="B6" s="77"/>
      <c r="C6" s="77"/>
      <c r="D6" s="77" t="s">
        <v>4</v>
      </c>
      <c r="E6" s="77"/>
      <c r="F6" s="77"/>
      <c r="G6" s="77" t="s">
        <v>5</v>
      </c>
      <c r="H6" s="77"/>
      <c r="I6" s="77"/>
      <c r="J6" s="77" t="s">
        <v>55</v>
      </c>
      <c r="K6" s="77"/>
      <c r="L6" s="78"/>
      <c r="M6" s="58" t="s">
        <v>56</v>
      </c>
      <c r="N6" s="35"/>
      <c r="O6" s="31"/>
      <c r="P6" s="32"/>
      <c r="Q6" s="28"/>
      <c r="R6" s="28"/>
      <c r="S6" s="28"/>
      <c r="T6" s="28"/>
      <c r="U6" s="28"/>
      <c r="V6" s="28"/>
      <c r="W6" s="28"/>
    </row>
    <row r="7" spans="1:24">
      <c r="A7" s="74">
        <v>8</v>
      </c>
      <c r="B7" s="74"/>
      <c r="C7" s="74"/>
      <c r="D7" s="75" t="str">
        <f>G7 &amp; " - " &amp; G8</f>
        <v>30 - 300</v>
      </c>
      <c r="E7" s="75"/>
      <c r="F7" s="75"/>
      <c r="G7" s="74">
        <v>30</v>
      </c>
      <c r="H7" s="74"/>
      <c r="I7" s="74"/>
      <c r="J7" s="74" t="s">
        <v>6</v>
      </c>
      <c r="K7" s="74"/>
      <c r="L7" s="76"/>
      <c r="M7" s="59">
        <v>1</v>
      </c>
      <c r="N7" s="36"/>
      <c r="O7" s="33"/>
      <c r="P7" s="34"/>
      <c r="Q7" s="28"/>
      <c r="R7" s="28"/>
      <c r="S7" s="28"/>
      <c r="T7" s="28"/>
      <c r="U7" s="28"/>
      <c r="V7" s="28"/>
      <c r="W7" s="28"/>
    </row>
    <row r="8" spans="1:24">
      <c r="A8" s="74"/>
      <c r="B8" s="74"/>
      <c r="C8" s="74"/>
      <c r="D8" s="74"/>
      <c r="E8" s="74"/>
      <c r="F8" s="74"/>
      <c r="G8" s="74">
        <v>300</v>
      </c>
      <c r="H8" s="74"/>
      <c r="I8" s="74"/>
      <c r="J8" s="74" t="s">
        <v>23</v>
      </c>
      <c r="K8" s="74"/>
      <c r="L8" s="76"/>
      <c r="M8" s="59">
        <v>0.3</v>
      </c>
      <c r="N8" s="16"/>
      <c r="O8" s="27"/>
      <c r="P8" s="30"/>
      <c r="Q8" s="28"/>
      <c r="R8" s="28"/>
      <c r="S8" s="28"/>
      <c r="T8" s="28"/>
      <c r="U8" s="28"/>
      <c r="V8" s="28"/>
      <c r="W8" s="28"/>
    </row>
    <row r="9" spans="1:24">
      <c r="A9" s="74"/>
      <c r="B9" s="74"/>
      <c r="C9" s="74"/>
      <c r="D9" s="74"/>
      <c r="E9" s="74"/>
      <c r="F9" s="74"/>
      <c r="G9" s="74"/>
      <c r="H9" s="74"/>
      <c r="I9" s="74"/>
      <c r="J9" s="80">
        <f>--MID(J7,2,3)</f>
        <v>2</v>
      </c>
      <c r="K9" s="80"/>
      <c r="L9" s="81"/>
      <c r="M9" s="57"/>
      <c r="N9" s="16"/>
      <c r="O9" s="27"/>
      <c r="P9" s="30"/>
      <c r="Q9" s="28"/>
      <c r="R9" s="28"/>
      <c r="S9" s="28"/>
      <c r="T9" s="28"/>
      <c r="U9" s="28"/>
      <c r="V9" s="28"/>
      <c r="W9" s="28"/>
    </row>
    <row r="10" spans="1:24">
      <c r="A10" s="74"/>
      <c r="B10" s="74"/>
      <c r="C10" s="74"/>
      <c r="D10" s="74"/>
      <c r="E10" s="74"/>
      <c r="F10" s="74"/>
      <c r="G10" s="74"/>
      <c r="H10" s="74"/>
      <c r="I10" s="74"/>
      <c r="J10" s="82">
        <f>--MID(J8,2,3)</f>
        <v>0.6</v>
      </c>
      <c r="K10" s="82"/>
      <c r="L10" s="83"/>
      <c r="M10" s="57"/>
      <c r="N10" s="16"/>
      <c r="O10" s="52"/>
      <c r="P10" s="54"/>
      <c r="Q10" s="28"/>
      <c r="R10" s="28"/>
      <c r="S10" s="28"/>
      <c r="T10" s="28"/>
      <c r="U10" s="28"/>
      <c r="V10" s="28"/>
      <c r="W10" s="28"/>
    </row>
    <row r="11" spans="1:24">
      <c r="A11" s="79" t="s">
        <v>7</v>
      </c>
      <c r="B11" s="79"/>
      <c r="C11" s="79"/>
      <c r="D11" s="79"/>
      <c r="E11" s="79"/>
      <c r="F11" s="79"/>
      <c r="G11" s="79"/>
      <c r="H11" s="79"/>
      <c r="I11" s="79"/>
      <c r="J11" s="79"/>
      <c r="K11" s="84" t="str">
        <f>'Исход. данные'!$B$1</f>
        <v>18.10.2024г.</v>
      </c>
      <c r="L11" s="84"/>
      <c r="M11" s="84"/>
      <c r="N11" s="15"/>
      <c r="O11" s="15"/>
      <c r="P11" s="15"/>
      <c r="Q11" s="15"/>
      <c r="R11" s="15"/>
      <c r="S11" s="15"/>
      <c r="T11" s="15"/>
      <c r="U11" s="15"/>
      <c r="V11" s="15"/>
      <c r="W11" s="15"/>
      <c r="X11" s="8"/>
    </row>
    <row r="12" spans="1:24">
      <c r="A12" s="79" t="s">
        <v>8</v>
      </c>
      <c r="B12" s="79"/>
      <c r="C12" s="79"/>
      <c r="D12" s="79"/>
      <c r="E12" s="79"/>
      <c r="F12" s="79"/>
      <c r="G12" s="79"/>
      <c r="H12" s="79"/>
      <c r="I12" s="79"/>
      <c r="J12" s="79"/>
      <c r="K12" s="85" t="str">
        <f>'Исход. данные'!$B$2</f>
        <v>ВР-300S № 181024</v>
      </c>
      <c r="L12" s="85"/>
      <c r="M12" s="85"/>
      <c r="N12" s="16"/>
      <c r="O12" s="16"/>
      <c r="P12" s="16"/>
      <c r="Q12" s="16"/>
      <c r="R12" s="16"/>
      <c r="S12" s="16"/>
      <c r="T12" s="16"/>
      <c r="U12" s="16"/>
      <c r="V12" s="16"/>
      <c r="W12" s="16"/>
      <c r="X12" s="8"/>
    </row>
    <row r="13" spans="1:24">
      <c r="A13" s="79" t="s">
        <v>9</v>
      </c>
      <c r="B13" s="79"/>
      <c r="C13" s="79"/>
      <c r="D13" s="79"/>
      <c r="E13" s="79"/>
      <c r="F13" s="79"/>
      <c r="G13" s="79"/>
      <c r="H13" s="79"/>
      <c r="I13" s="79"/>
      <c r="J13" s="79"/>
      <c r="K13" s="85">
        <f>'Исход. данные'!$B$3</f>
        <v>21.2</v>
      </c>
      <c r="L13" s="85"/>
      <c r="M13" s="85"/>
      <c r="N13" s="16"/>
      <c r="O13" s="16"/>
      <c r="P13" s="16"/>
      <c r="Q13" s="16"/>
      <c r="R13" s="16"/>
      <c r="S13" s="16"/>
      <c r="T13" s="16"/>
      <c r="U13" s="16"/>
      <c r="V13" s="16"/>
      <c r="W13" s="16"/>
      <c r="X13" s="8"/>
    </row>
    <row r="14" spans="1:24">
      <c r="A14" s="79" t="s">
        <v>10</v>
      </c>
      <c r="B14" s="79"/>
      <c r="C14" s="79"/>
      <c r="D14" s="79"/>
      <c r="E14" s="79"/>
      <c r="F14" s="79"/>
      <c r="G14" s="79"/>
      <c r="H14" s="79"/>
      <c r="I14" s="79"/>
      <c r="J14" s="79"/>
      <c r="K14" s="85">
        <f>'Исход. данные'!$B$4</f>
        <v>60.7</v>
      </c>
      <c r="L14" s="85"/>
      <c r="M14" s="85"/>
      <c r="N14" s="16"/>
      <c r="O14" s="16"/>
      <c r="P14" s="16"/>
      <c r="Q14" s="16"/>
      <c r="R14" s="16"/>
      <c r="S14" s="16"/>
      <c r="T14" s="16"/>
      <c r="U14" s="16"/>
      <c r="V14" s="16"/>
      <c r="W14" s="16"/>
      <c r="X14" s="8"/>
    </row>
    <row r="15" spans="1:24">
      <c r="A15" s="97" t="s">
        <v>11</v>
      </c>
      <c r="B15" s="98"/>
      <c r="C15" s="99"/>
      <c r="D15" s="76" t="str">
        <f>"Объем дозирования " &amp; G7 &amp; " мкл"</f>
        <v>Объем дозирования 30 мкл</v>
      </c>
      <c r="E15" s="85"/>
      <c r="F15" s="85"/>
      <c r="G15" s="85"/>
      <c r="H15" s="85"/>
      <c r="I15" s="85"/>
      <c r="J15" s="85"/>
      <c r="K15" s="85"/>
      <c r="L15" s="85"/>
      <c r="M15" s="86"/>
      <c r="N15" s="47"/>
      <c r="O15" s="28"/>
      <c r="P15" s="28"/>
      <c r="Q15" s="28"/>
      <c r="R15" s="28"/>
      <c r="S15" s="28"/>
      <c r="T15" s="28"/>
      <c r="U15" s="28"/>
      <c r="V15" s="28"/>
      <c r="W15" s="28"/>
    </row>
    <row r="16" spans="1:24">
      <c r="A16" s="100"/>
      <c r="B16" s="101"/>
      <c r="C16" s="102"/>
      <c r="D16" s="76" t="s">
        <v>42</v>
      </c>
      <c r="E16" s="85"/>
      <c r="F16" s="85"/>
      <c r="G16" s="85"/>
      <c r="H16" s="86"/>
      <c r="I16" s="76" t="s">
        <v>13</v>
      </c>
      <c r="J16" s="85"/>
      <c r="K16" s="85"/>
      <c r="L16" s="85"/>
      <c r="M16" s="86"/>
      <c r="N16" s="28"/>
      <c r="O16" s="28"/>
      <c r="P16" s="28"/>
      <c r="Q16" s="28"/>
      <c r="R16" s="28"/>
      <c r="S16" s="28"/>
      <c r="T16" s="28"/>
      <c r="U16" s="28"/>
      <c r="V16" s="28"/>
      <c r="W16" s="28"/>
    </row>
    <row r="17" spans="1:31">
      <c r="A17" s="76">
        <v>1</v>
      </c>
      <c r="B17" s="85"/>
      <c r="C17" s="86"/>
      <c r="D17" s="87">
        <v>3.0099999999999998E-2</v>
      </c>
      <c r="E17" s="88"/>
      <c r="F17" s="88"/>
      <c r="G17" s="88"/>
      <c r="H17" s="89"/>
      <c r="I17" s="90">
        <f>D17*1000*'Исход. данные'!$B$6</f>
        <v>30.19331</v>
      </c>
      <c r="J17" s="91"/>
      <c r="K17" s="91"/>
      <c r="L17" s="91"/>
      <c r="M17" s="92"/>
      <c r="N17" s="28"/>
      <c r="O17" s="28"/>
      <c r="P17" s="28"/>
      <c r="Q17" s="28"/>
      <c r="R17" s="28"/>
      <c r="S17" s="28"/>
      <c r="T17" s="28"/>
      <c r="U17" s="28"/>
      <c r="V17" s="28"/>
      <c r="W17" s="28"/>
      <c r="AA17" s="65">
        <f ca="1">ROUND(NORMINV(RAND(), $AA$27, $AA$27*$M$7/100*0.8)/(1000*'Исход. данные'!$B$6), 4)</f>
        <v>2.98E-2</v>
      </c>
      <c r="AB17" s="65"/>
      <c r="AC17" s="65"/>
      <c r="AD17" s="65"/>
      <c r="AE17" s="65"/>
    </row>
    <row r="18" spans="1:31">
      <c r="A18" s="76">
        <v>2</v>
      </c>
      <c r="B18" s="85"/>
      <c r="C18" s="86"/>
      <c r="D18" s="87">
        <v>3.0599999999999999E-2</v>
      </c>
      <c r="E18" s="88"/>
      <c r="F18" s="88"/>
      <c r="G18" s="88"/>
      <c r="H18" s="89"/>
      <c r="I18" s="90">
        <f>D18*1000*'Исход. данные'!$B$6</f>
        <v>30.694860000000002</v>
      </c>
      <c r="J18" s="95"/>
      <c r="K18" s="95"/>
      <c r="L18" s="95"/>
      <c r="M18" s="96"/>
      <c r="N18" s="28"/>
      <c r="O18" s="28"/>
      <c r="P18" s="28"/>
      <c r="Q18" s="28"/>
      <c r="R18" s="28"/>
      <c r="S18" s="28"/>
      <c r="T18" s="28"/>
      <c r="U18" s="28"/>
      <c r="V18" s="28"/>
      <c r="W18" s="28"/>
      <c r="AA18" s="65">
        <f ca="1">ROUND(NORMINV(RAND(), $AA$27, $AA$27*$M$7/100*0.8)/(1000*'Исход. данные'!$B$6), 4)</f>
        <v>2.9499999999999998E-2</v>
      </c>
      <c r="AB18" s="65"/>
      <c r="AC18" s="65"/>
      <c r="AD18" s="65"/>
      <c r="AE18" s="65"/>
    </row>
    <row r="19" spans="1:31">
      <c r="A19" s="76">
        <v>3</v>
      </c>
      <c r="B19" s="85"/>
      <c r="C19" s="86"/>
      <c r="D19" s="87">
        <v>0.03</v>
      </c>
      <c r="E19" s="88"/>
      <c r="F19" s="88"/>
      <c r="G19" s="88"/>
      <c r="H19" s="89"/>
      <c r="I19" s="90">
        <f>D19*1000*'Исход. данные'!$B$6</f>
        <v>30.093000000000004</v>
      </c>
      <c r="J19" s="95"/>
      <c r="K19" s="95"/>
      <c r="L19" s="95"/>
      <c r="M19" s="96"/>
      <c r="N19" s="28"/>
      <c r="O19" s="28"/>
      <c r="P19" s="28"/>
      <c r="Q19" s="28"/>
      <c r="R19" s="28"/>
      <c r="S19" s="28"/>
      <c r="T19" s="28"/>
      <c r="U19" s="28"/>
      <c r="V19" s="28"/>
      <c r="W19" s="28"/>
      <c r="AA19" s="65">
        <f ca="1">ROUND(NORMINV(RAND(), $AA$27, $AA$27*$M$7/100*0.8)/(1000*'Исход. данные'!$B$6), 4)</f>
        <v>2.9700000000000001E-2</v>
      </c>
      <c r="AB19" s="65"/>
      <c r="AC19" s="65"/>
      <c r="AD19" s="65"/>
      <c r="AE19" s="65"/>
    </row>
    <row r="20" spans="1:31">
      <c r="A20" s="76">
        <v>4</v>
      </c>
      <c r="B20" s="85"/>
      <c r="C20" s="86"/>
      <c r="D20" s="87">
        <v>3.0200000000000001E-2</v>
      </c>
      <c r="E20" s="88"/>
      <c r="F20" s="88"/>
      <c r="G20" s="88"/>
      <c r="H20" s="89"/>
      <c r="I20" s="90">
        <f>D20*1000*'Исход. данные'!$B$6</f>
        <v>30.293620000000004</v>
      </c>
      <c r="J20" s="95"/>
      <c r="K20" s="95"/>
      <c r="L20" s="95"/>
      <c r="M20" s="96"/>
      <c r="N20" s="28"/>
      <c r="O20" s="28"/>
      <c r="P20" s="28"/>
      <c r="Q20" s="28"/>
      <c r="R20" s="28"/>
      <c r="S20" s="28"/>
      <c r="T20" s="28"/>
      <c r="U20" s="28"/>
      <c r="V20" s="28"/>
      <c r="W20" s="28"/>
      <c r="AA20" s="65">
        <f ca="1">ROUND(NORMINV(RAND(), $AA$27, $AA$27*$M$7/100*0.8)/(1000*'Исход. данные'!$B$6), 4)</f>
        <v>2.9700000000000001E-2</v>
      </c>
      <c r="AB20" s="65"/>
      <c r="AC20" s="65"/>
      <c r="AD20" s="65"/>
      <c r="AE20" s="65"/>
    </row>
    <row r="21" spans="1:31">
      <c r="A21" s="76">
        <v>5</v>
      </c>
      <c r="B21" s="85"/>
      <c r="C21" s="86"/>
      <c r="D21" s="87">
        <v>3.0599999999999999E-2</v>
      </c>
      <c r="E21" s="88"/>
      <c r="F21" s="88"/>
      <c r="G21" s="88"/>
      <c r="H21" s="89"/>
      <c r="I21" s="90">
        <f>D21*1000*'Исход. данные'!$B$6</f>
        <v>30.694860000000002</v>
      </c>
      <c r="J21" s="95"/>
      <c r="K21" s="95"/>
      <c r="L21" s="95"/>
      <c r="M21" s="96"/>
      <c r="N21" s="28"/>
      <c r="O21" s="28"/>
      <c r="P21" s="28"/>
      <c r="Q21" s="28"/>
      <c r="R21" s="28"/>
      <c r="S21" s="28"/>
      <c r="T21" s="28"/>
      <c r="U21" s="28"/>
      <c r="V21" s="28"/>
      <c r="W21" s="28"/>
      <c r="AA21" s="65">
        <f ca="1">ROUND(NORMINV(RAND(), $AA$27, $AA$27*$M$7/100*0.8)/(1000*'Исход. данные'!$B$6), 4)</f>
        <v>2.93E-2</v>
      </c>
      <c r="AB21" s="65"/>
      <c r="AC21" s="65"/>
      <c r="AD21" s="65"/>
      <c r="AE21" s="65"/>
    </row>
    <row r="22" spans="1:31">
      <c r="A22" s="76">
        <v>6</v>
      </c>
      <c r="B22" s="85"/>
      <c r="C22" s="86"/>
      <c r="D22" s="87">
        <v>3.0300000000000001E-2</v>
      </c>
      <c r="E22" s="88"/>
      <c r="F22" s="88"/>
      <c r="G22" s="88"/>
      <c r="H22" s="89"/>
      <c r="I22" s="90">
        <f>D22*1000*'Исход. данные'!$B$6</f>
        <v>30.393930000000005</v>
      </c>
      <c r="J22" s="95"/>
      <c r="K22" s="95"/>
      <c r="L22" s="95"/>
      <c r="M22" s="96"/>
      <c r="N22" s="28"/>
      <c r="O22" s="28"/>
      <c r="P22" s="28"/>
      <c r="Q22" s="28"/>
      <c r="R22" s="28"/>
      <c r="S22" s="28"/>
      <c r="T22" s="28"/>
      <c r="U22" s="28"/>
      <c r="V22" s="28"/>
      <c r="W22" s="28"/>
      <c r="AA22" s="65">
        <f ca="1">ROUND(NORMINV(RAND(), $AA$27, $AA$27*$M$7/100*0.8)/(1000*'Исход. данные'!$B$6), 4)</f>
        <v>2.9700000000000001E-2</v>
      </c>
      <c r="AB22" s="65"/>
      <c r="AC22" s="65"/>
      <c r="AD22" s="65"/>
      <c r="AE22" s="65"/>
    </row>
    <row r="23" spans="1:31">
      <c r="A23" s="76">
        <v>7</v>
      </c>
      <c r="B23" s="85"/>
      <c r="C23" s="86"/>
      <c r="D23" s="87">
        <v>3.0599999999999999E-2</v>
      </c>
      <c r="E23" s="88"/>
      <c r="F23" s="88"/>
      <c r="G23" s="88"/>
      <c r="H23" s="89"/>
      <c r="I23" s="90">
        <f>D23*1000*'Исход. данные'!$B$6</f>
        <v>30.694860000000002</v>
      </c>
      <c r="J23" s="95"/>
      <c r="K23" s="95"/>
      <c r="L23" s="95"/>
      <c r="M23" s="96"/>
      <c r="N23" s="28"/>
      <c r="O23" s="28"/>
      <c r="P23" s="28"/>
      <c r="Q23" s="28"/>
      <c r="R23" s="28"/>
      <c r="S23" s="28"/>
      <c r="T23" s="28"/>
      <c r="U23" s="28"/>
      <c r="V23" s="28"/>
      <c r="W23" s="28"/>
      <c r="AA23" s="65">
        <f ca="1">ROUND(NORMINV(RAND(), $AA$27, $AA$27*$M$7/100*0.8)/(1000*'Исход. данные'!$B$6), 4)</f>
        <v>0.03</v>
      </c>
      <c r="AB23" s="65"/>
      <c r="AC23" s="65"/>
      <c r="AD23" s="65"/>
      <c r="AE23" s="65"/>
    </row>
    <row r="24" spans="1:31">
      <c r="A24" s="76">
        <v>8</v>
      </c>
      <c r="B24" s="85"/>
      <c r="C24" s="86"/>
      <c r="D24" s="87">
        <v>3.0499999999999999E-2</v>
      </c>
      <c r="E24" s="88"/>
      <c r="F24" s="88"/>
      <c r="G24" s="88"/>
      <c r="H24" s="89"/>
      <c r="I24" s="90">
        <f>D24*1000*'Исход. данные'!$B$6</f>
        <v>30.594550000000002</v>
      </c>
      <c r="J24" s="95"/>
      <c r="K24" s="95"/>
      <c r="L24" s="95"/>
      <c r="M24" s="96"/>
      <c r="N24" s="28"/>
      <c r="O24" s="28"/>
      <c r="P24" s="28"/>
      <c r="Q24" s="28"/>
      <c r="R24" s="28"/>
      <c r="S24" s="28"/>
      <c r="T24" s="28"/>
      <c r="U24" s="28"/>
      <c r="V24" s="28"/>
      <c r="W24" s="28"/>
      <c r="AA24" s="65">
        <f ca="1">ROUND(NORMINV(RAND(), $AA$27, $AA$27*$M$7/100*0.8)/(1000*'Исход. данные'!$B$6), 4)</f>
        <v>2.9899999999999999E-2</v>
      </c>
      <c r="AB24" s="65"/>
      <c r="AC24" s="65"/>
      <c r="AD24" s="65"/>
      <c r="AE24" s="65"/>
    </row>
    <row r="25" spans="1:31">
      <c r="A25" s="76">
        <v>9</v>
      </c>
      <c r="B25" s="85"/>
      <c r="C25" s="86"/>
      <c r="D25" s="87">
        <v>3.0300000000000001E-2</v>
      </c>
      <c r="E25" s="88"/>
      <c r="F25" s="88"/>
      <c r="G25" s="88"/>
      <c r="H25" s="89"/>
      <c r="I25" s="90">
        <f>D25*1000*'Исход. данные'!$B$6</f>
        <v>30.393930000000005</v>
      </c>
      <c r="J25" s="95"/>
      <c r="K25" s="95"/>
      <c r="L25" s="95"/>
      <c r="M25" s="96"/>
      <c r="N25" s="28"/>
      <c r="O25" s="28"/>
      <c r="P25" s="28"/>
      <c r="Q25" s="28"/>
      <c r="R25" s="28"/>
      <c r="S25" s="28"/>
      <c r="T25" s="28"/>
      <c r="U25" s="28"/>
      <c r="V25" s="29"/>
      <c r="W25" s="28"/>
      <c r="AA25" s="65">
        <f ca="1">ROUND(NORMINV(RAND(), $AA$27, $AA$27*$M$7/100*0.8)/(1000*'Исход. данные'!$B$6), 4)</f>
        <v>2.9700000000000001E-2</v>
      </c>
      <c r="AB25" s="65"/>
      <c r="AC25" s="65"/>
      <c r="AD25" s="65"/>
      <c r="AE25" s="65"/>
    </row>
    <row r="26" spans="1:31">
      <c r="A26" s="76">
        <v>10</v>
      </c>
      <c r="B26" s="85"/>
      <c r="C26" s="86"/>
      <c r="D26" s="87">
        <v>3.0300000000000001E-2</v>
      </c>
      <c r="E26" s="88"/>
      <c r="F26" s="88"/>
      <c r="G26" s="88"/>
      <c r="H26" s="89"/>
      <c r="I26" s="90">
        <f>D26*1000*'Исход. данные'!$B$6</f>
        <v>30.393930000000005</v>
      </c>
      <c r="J26" s="95"/>
      <c r="K26" s="95"/>
      <c r="L26" s="95"/>
      <c r="M26" s="96"/>
      <c r="N26" s="28"/>
      <c r="O26" s="28"/>
      <c r="P26" s="28"/>
      <c r="Q26" s="28"/>
      <c r="R26" s="28"/>
      <c r="S26" s="28"/>
      <c r="T26" s="28"/>
      <c r="U26" s="28"/>
      <c r="V26" s="28"/>
      <c r="W26" s="28"/>
      <c r="AA26" s="65">
        <f ca="1">ROUND(NORMINV(RAND(), $AA$27, $AA$27*$M$7/100*0.8)/(1000*'Исход. данные'!$B$6), 4)</f>
        <v>3.0200000000000001E-2</v>
      </c>
      <c r="AB26" s="65"/>
      <c r="AC26" s="65"/>
      <c r="AD26" s="65"/>
      <c r="AE26" s="65"/>
    </row>
    <row r="27" spans="1:31">
      <c r="A27" s="76" t="s">
        <v>14</v>
      </c>
      <c r="B27" s="85"/>
      <c r="C27" s="86"/>
      <c r="D27" s="87">
        <f>AVERAGE(D17:H26)</f>
        <v>3.0349999999999999E-2</v>
      </c>
      <c r="E27" s="126"/>
      <c r="F27" s="126"/>
      <c r="G27" s="126"/>
      <c r="H27" s="127"/>
      <c r="I27" s="90">
        <f>AVERAGE(I17:M26)</f>
        <v>30.444085000000001</v>
      </c>
      <c r="J27" s="95"/>
      <c r="K27" s="95"/>
      <c r="L27" s="95"/>
      <c r="M27" s="96"/>
      <c r="N27" s="47"/>
      <c r="O27" s="28"/>
      <c r="P27" s="28"/>
      <c r="Q27" s="28"/>
      <c r="R27" s="28"/>
      <c r="S27" s="28"/>
      <c r="T27" s="28"/>
      <c r="U27" s="28"/>
      <c r="V27" s="28"/>
      <c r="W27" s="28"/>
      <c r="AA27" s="66">
        <f ca="1">G7+G7*J9/100*0.9*(RAND()-RAND())</f>
        <v>30.040338641164606</v>
      </c>
      <c r="AB27" s="66"/>
      <c r="AC27" s="66"/>
      <c r="AD27" s="66"/>
      <c r="AE27" s="66"/>
    </row>
    <row r="28" spans="1:31">
      <c r="A28" s="76" t="s">
        <v>15</v>
      </c>
      <c r="B28" s="85"/>
      <c r="C28" s="86"/>
      <c r="D28" s="106" t="str">
        <f>'Исход. данные'!$B$5</f>
        <v>Пупкин В.В.</v>
      </c>
      <c r="E28" s="107"/>
      <c r="F28" s="107"/>
      <c r="G28" s="107"/>
      <c r="H28" s="107"/>
      <c r="I28" s="107"/>
      <c r="J28" s="107"/>
      <c r="K28" s="107"/>
      <c r="L28" s="107"/>
      <c r="M28" s="108"/>
      <c r="N28" s="51"/>
      <c r="O28" s="51"/>
      <c r="P28" s="51"/>
      <c r="Q28" s="51"/>
      <c r="R28" s="51"/>
      <c r="S28" s="51"/>
      <c r="T28" s="51"/>
      <c r="U28" s="28"/>
      <c r="V28" s="28"/>
      <c r="W28" s="28"/>
    </row>
    <row r="29" spans="1:31">
      <c r="A29" s="56"/>
      <c r="B29" s="56"/>
      <c r="C29" s="56"/>
      <c r="D29" s="85"/>
      <c r="E29" s="85"/>
      <c r="F29" s="85"/>
      <c r="G29" s="85"/>
      <c r="H29" s="85"/>
      <c r="I29" s="85"/>
      <c r="J29" s="85"/>
      <c r="K29" s="85"/>
      <c r="L29" s="85"/>
      <c r="M29" s="85"/>
      <c r="N29" s="5"/>
      <c r="O29" s="5"/>
      <c r="P29" s="5"/>
      <c r="Q29" s="5"/>
      <c r="R29" s="5"/>
      <c r="S29" s="5"/>
      <c r="T29" s="5"/>
      <c r="U29" s="5"/>
      <c r="V29" s="5"/>
      <c r="W29" s="5"/>
    </row>
    <row r="30" spans="1:31">
      <c r="A30" s="97" t="s">
        <v>11</v>
      </c>
      <c r="B30" s="98"/>
      <c r="C30" s="99"/>
      <c r="D30" s="76" t="str">
        <f>"Объем дозирования " &amp; G8 &amp; " мкл"</f>
        <v>Объем дозирования 300 мкл</v>
      </c>
      <c r="E30" s="85"/>
      <c r="F30" s="85"/>
      <c r="G30" s="85"/>
      <c r="H30" s="85"/>
      <c r="I30" s="85"/>
      <c r="J30" s="85"/>
      <c r="K30" s="85"/>
      <c r="L30" s="85"/>
      <c r="M30" s="86"/>
      <c r="V30" s="3"/>
    </row>
    <row r="31" spans="1:31">
      <c r="A31" s="100"/>
      <c r="B31" s="101"/>
      <c r="C31" s="102"/>
      <c r="D31" s="76" t="s">
        <v>42</v>
      </c>
      <c r="E31" s="85"/>
      <c r="F31" s="85"/>
      <c r="G31" s="85"/>
      <c r="H31" s="86"/>
      <c r="I31" s="76" t="s">
        <v>13</v>
      </c>
      <c r="J31" s="85"/>
      <c r="K31" s="85"/>
      <c r="L31" s="85"/>
      <c r="M31" s="86"/>
      <c r="Q31" s="3"/>
      <c r="S31" s="2"/>
    </row>
    <row r="32" spans="1:31">
      <c r="A32" s="76">
        <v>1</v>
      </c>
      <c r="B32" s="85"/>
      <c r="C32" s="86"/>
      <c r="D32" s="87">
        <v>0.30049999999999999</v>
      </c>
      <c r="E32" s="88"/>
      <c r="F32" s="88"/>
      <c r="G32" s="88"/>
      <c r="H32" s="89"/>
      <c r="I32" s="90">
        <f>D32*1000*'Исход. данные'!$B$6</f>
        <v>301.43155000000002</v>
      </c>
      <c r="J32" s="95"/>
      <c r="K32" s="95"/>
      <c r="L32" s="95"/>
      <c r="M32" s="96"/>
      <c r="Q32" s="3"/>
      <c r="AA32" s="65">
        <f ca="1">ROUND(NORMINV(RAND(), $AA$42, $AA$42*$M$8/100*0.8)/(1000*'Исход. данные'!$B$6), 4)</f>
        <v>0.30109999999999998</v>
      </c>
      <c r="AB32" s="65"/>
      <c r="AC32" s="65"/>
      <c r="AD32" s="65"/>
      <c r="AE32" s="65"/>
    </row>
    <row r="33" spans="1:31">
      <c r="A33" s="76">
        <v>2</v>
      </c>
      <c r="B33" s="85"/>
      <c r="C33" s="86"/>
      <c r="D33" s="87">
        <v>0.2989</v>
      </c>
      <c r="E33" s="88"/>
      <c r="F33" s="88"/>
      <c r="G33" s="88"/>
      <c r="H33" s="89"/>
      <c r="I33" s="90">
        <f>D33*1000*'Исход. данные'!$B$6</f>
        <v>299.82659000000001</v>
      </c>
      <c r="J33" s="95"/>
      <c r="K33" s="95"/>
      <c r="L33" s="95"/>
      <c r="M33" s="96"/>
      <c r="Q33" s="3"/>
      <c r="S33" s="2"/>
      <c r="AA33" s="65">
        <f ca="1">ROUND(NORMINV(RAND(), $AA$42, $AA$42*$M$8/100*0.8)/(1000*'Исход. данные'!$B$6), 4)</f>
        <v>0.30049999999999999</v>
      </c>
      <c r="AB33" s="65"/>
      <c r="AC33" s="65"/>
      <c r="AD33" s="65"/>
      <c r="AE33" s="65"/>
    </row>
    <row r="34" spans="1:31">
      <c r="A34" s="76">
        <v>3</v>
      </c>
      <c r="B34" s="85"/>
      <c r="C34" s="86"/>
      <c r="D34" s="87">
        <v>0.29980000000000001</v>
      </c>
      <c r="E34" s="88"/>
      <c r="F34" s="88"/>
      <c r="G34" s="88"/>
      <c r="H34" s="89"/>
      <c r="I34" s="90">
        <f>D34*1000*'Исход. данные'!$B$6</f>
        <v>300.72938000000005</v>
      </c>
      <c r="J34" s="95"/>
      <c r="K34" s="95"/>
      <c r="L34" s="95"/>
      <c r="M34" s="96"/>
      <c r="Q34" s="3"/>
      <c r="AA34" s="65">
        <f ca="1">ROUND(NORMINV(RAND(), $AA$42, $AA$42*$M$8/100*0.8)/(1000*'Исход. данные'!$B$6), 4)</f>
        <v>0.29970000000000002</v>
      </c>
      <c r="AB34" s="65"/>
      <c r="AC34" s="65"/>
      <c r="AD34" s="65"/>
      <c r="AE34" s="65"/>
    </row>
    <row r="35" spans="1:31">
      <c r="A35" s="76">
        <v>4</v>
      </c>
      <c r="B35" s="85"/>
      <c r="C35" s="86"/>
      <c r="D35" s="87">
        <v>0.30170000000000002</v>
      </c>
      <c r="E35" s="88"/>
      <c r="F35" s="88"/>
      <c r="G35" s="88"/>
      <c r="H35" s="89"/>
      <c r="I35" s="90">
        <f>D35*1000*'Исход. данные'!$B$6</f>
        <v>302.63527000000005</v>
      </c>
      <c r="J35" s="95"/>
      <c r="K35" s="95"/>
      <c r="L35" s="95"/>
      <c r="M35" s="96"/>
      <c r="Q35" s="3"/>
      <c r="AA35" s="65">
        <f ca="1">ROUND(NORMINV(RAND(), $AA$42, $AA$42*$M$8/100*0.8)/(1000*'Исход. данные'!$B$6), 4)</f>
        <v>0.29970000000000002</v>
      </c>
      <c r="AB35" s="65"/>
      <c r="AC35" s="65"/>
      <c r="AD35" s="65"/>
      <c r="AE35" s="65"/>
    </row>
    <row r="36" spans="1:31">
      <c r="A36" s="76">
        <v>5</v>
      </c>
      <c r="B36" s="85"/>
      <c r="C36" s="86"/>
      <c r="D36" s="87">
        <v>0.30049999999999999</v>
      </c>
      <c r="E36" s="88"/>
      <c r="F36" s="88"/>
      <c r="G36" s="88"/>
      <c r="H36" s="89"/>
      <c r="I36" s="90">
        <f>D36*1000*'Исход. данные'!$B$6</f>
        <v>301.43155000000002</v>
      </c>
      <c r="J36" s="95"/>
      <c r="K36" s="95"/>
      <c r="L36" s="95"/>
      <c r="M36" s="96"/>
      <c r="Q36" s="3"/>
      <c r="AA36" s="65">
        <f ca="1">ROUND(NORMINV(RAND(), $AA$42, $AA$42*$M$8/100*0.8)/(1000*'Исход. данные'!$B$6), 4)</f>
        <v>0.30080000000000001</v>
      </c>
      <c r="AB36" s="65"/>
      <c r="AC36" s="65"/>
      <c r="AD36" s="65"/>
      <c r="AE36" s="65"/>
    </row>
    <row r="37" spans="1:31">
      <c r="A37" s="76">
        <v>6</v>
      </c>
      <c r="B37" s="85"/>
      <c r="C37" s="86"/>
      <c r="D37" s="87">
        <v>0.29970000000000002</v>
      </c>
      <c r="E37" s="88"/>
      <c r="F37" s="88"/>
      <c r="G37" s="88"/>
      <c r="H37" s="89"/>
      <c r="I37" s="90">
        <f>D37*1000*'Исход. данные'!$B$6</f>
        <v>300.62907000000007</v>
      </c>
      <c r="J37" s="95"/>
      <c r="K37" s="95"/>
      <c r="L37" s="95"/>
      <c r="M37" s="96"/>
      <c r="Q37" s="3"/>
      <c r="Y37" s="26"/>
      <c r="AA37" s="65">
        <f ca="1">ROUND(NORMINV(RAND(), $AA$42, $AA$42*$M$8/100*0.8)/(1000*'Исход. данные'!$B$6), 4)</f>
        <v>0.30009999999999998</v>
      </c>
      <c r="AB37" s="65"/>
      <c r="AC37" s="65"/>
      <c r="AD37" s="65"/>
      <c r="AE37" s="65"/>
    </row>
    <row r="38" spans="1:31">
      <c r="A38" s="76">
        <v>7</v>
      </c>
      <c r="B38" s="85"/>
      <c r="C38" s="86"/>
      <c r="D38" s="87">
        <v>0.30070000000000002</v>
      </c>
      <c r="E38" s="88"/>
      <c r="F38" s="88"/>
      <c r="G38" s="88"/>
      <c r="H38" s="89"/>
      <c r="I38" s="90">
        <f>D38*1000*'Исход. данные'!$B$6</f>
        <v>301.63217000000009</v>
      </c>
      <c r="J38" s="95"/>
      <c r="K38" s="95"/>
      <c r="L38" s="95"/>
      <c r="M38" s="96"/>
      <c r="Q38" s="3"/>
      <c r="AA38" s="65">
        <f ca="1">ROUND(NORMINV(RAND(), $AA$42, $AA$42*$M$8/100*0.8)/(1000*'Исход. данные'!$B$6), 4)</f>
        <v>0.30049999999999999</v>
      </c>
      <c r="AB38" s="65"/>
      <c r="AC38" s="65"/>
      <c r="AD38" s="65"/>
      <c r="AE38" s="65"/>
    </row>
    <row r="39" spans="1:31">
      <c r="A39" s="76">
        <v>8</v>
      </c>
      <c r="B39" s="85"/>
      <c r="C39" s="86"/>
      <c r="D39" s="87">
        <v>0.30009999999999998</v>
      </c>
      <c r="E39" s="88"/>
      <c r="F39" s="88"/>
      <c r="G39" s="88"/>
      <c r="H39" s="89"/>
      <c r="I39" s="90">
        <f>D39*1000*'Исход. данные'!$B$6</f>
        <v>301.03030999999999</v>
      </c>
      <c r="J39" s="95"/>
      <c r="K39" s="95"/>
      <c r="L39" s="95"/>
      <c r="M39" s="96"/>
      <c r="Q39" s="3"/>
      <c r="AA39" s="65">
        <f ca="1">ROUND(NORMINV(RAND(), $AA$42, $AA$42*$M$8/100*0.8)/(1000*'Исход. данные'!$B$6), 4)</f>
        <v>0.29970000000000002</v>
      </c>
      <c r="AB39" s="65"/>
      <c r="AC39" s="65"/>
      <c r="AD39" s="65"/>
      <c r="AE39" s="65"/>
    </row>
    <row r="40" spans="1:31">
      <c r="A40" s="76">
        <v>9</v>
      </c>
      <c r="B40" s="85"/>
      <c r="C40" s="86"/>
      <c r="D40" s="87">
        <v>0.3009</v>
      </c>
      <c r="E40" s="88"/>
      <c r="F40" s="88"/>
      <c r="G40" s="88"/>
      <c r="H40" s="89"/>
      <c r="I40" s="90">
        <f>D40*1000*'Исход. данные'!$B$6</f>
        <v>301.83278999999999</v>
      </c>
      <c r="J40" s="95"/>
      <c r="K40" s="95"/>
      <c r="L40" s="95"/>
      <c r="M40" s="96"/>
      <c r="Q40" s="3"/>
      <c r="AA40" s="65">
        <f ca="1">ROUND(NORMINV(RAND(), $AA$42, $AA$42*$M$8/100*0.8)/(1000*'Исход. данные'!$B$6), 4)</f>
        <v>0.30009999999999998</v>
      </c>
      <c r="AB40" s="65"/>
      <c r="AC40" s="65"/>
      <c r="AD40" s="65"/>
      <c r="AE40" s="65"/>
    </row>
    <row r="41" spans="1:31">
      <c r="A41" s="76">
        <v>10</v>
      </c>
      <c r="B41" s="85"/>
      <c r="C41" s="86"/>
      <c r="D41" s="87">
        <v>0.30120000000000002</v>
      </c>
      <c r="E41" s="88"/>
      <c r="F41" s="88"/>
      <c r="G41" s="88"/>
      <c r="H41" s="89"/>
      <c r="I41" s="90">
        <f>D41*1000*'Исход. данные'!$B$6</f>
        <v>302.1337200000001</v>
      </c>
      <c r="J41" s="95"/>
      <c r="K41" s="95"/>
      <c r="L41" s="95"/>
      <c r="M41" s="96"/>
      <c r="Q41" s="3"/>
      <c r="AA41" s="65">
        <f ca="1">ROUND(NORMINV(RAND(), $AA$42, $AA$42*$M$8/100*0.8)/(1000*'Исход. данные'!$B$6), 4)</f>
        <v>0.29899999999999999</v>
      </c>
      <c r="AB41" s="65"/>
      <c r="AC41" s="65"/>
      <c r="AD41" s="65"/>
      <c r="AE41" s="65"/>
    </row>
    <row r="42" spans="1:31">
      <c r="A42" s="76" t="s">
        <v>14</v>
      </c>
      <c r="B42" s="85"/>
      <c r="C42" s="86"/>
      <c r="D42" s="109">
        <f>AVERAGE(D32:H41)</f>
        <v>0.30040000000000006</v>
      </c>
      <c r="E42" s="110"/>
      <c r="F42" s="110"/>
      <c r="G42" s="110"/>
      <c r="H42" s="110"/>
      <c r="I42" s="111">
        <f>AVERAGE(I32:M41)</f>
        <v>301.33124000000009</v>
      </c>
      <c r="J42" s="111"/>
      <c r="K42" s="111"/>
      <c r="L42" s="111"/>
      <c r="M42" s="111"/>
      <c r="N42" s="8"/>
      <c r="O42" s="8"/>
      <c r="P42" s="8"/>
      <c r="Q42" s="8"/>
      <c r="R42" s="8"/>
      <c r="S42" s="8"/>
      <c r="T42" s="8"/>
      <c r="U42" s="8"/>
      <c r="V42" s="8"/>
      <c r="W42" s="8"/>
      <c r="X42" s="8"/>
      <c r="AA42" s="66">
        <f ca="1">G8+G8*J10/100*0.9*(RAND()-RAND())</f>
        <v>301.01108754596459</v>
      </c>
      <c r="AB42" s="66"/>
      <c r="AC42" s="66"/>
      <c r="AD42" s="66"/>
      <c r="AE42" s="66"/>
    </row>
    <row r="43" spans="1:31">
      <c r="A43" s="74" t="s">
        <v>15</v>
      </c>
      <c r="B43" s="74"/>
      <c r="C43" s="74"/>
      <c r="D43" s="112" t="str">
        <f>'Исход. данные'!$B$5</f>
        <v>Пупкин В.В.</v>
      </c>
      <c r="E43" s="112"/>
      <c r="F43" s="112"/>
      <c r="G43" s="112"/>
      <c r="H43" s="112"/>
      <c r="I43" s="112"/>
      <c r="J43" s="112"/>
      <c r="K43" s="112"/>
      <c r="L43" s="112"/>
      <c r="M43" s="112"/>
      <c r="N43" s="45"/>
      <c r="O43" s="45"/>
      <c r="P43" s="45"/>
      <c r="Q43" s="45"/>
      <c r="R43" s="45"/>
      <c r="S43" s="45"/>
      <c r="T43" s="8"/>
      <c r="U43" s="8"/>
      <c r="V43" s="8"/>
      <c r="W43" s="8"/>
      <c r="X43" s="8"/>
    </row>
    <row r="44" spans="1:31">
      <c r="A44" s="107" t="s">
        <v>16</v>
      </c>
      <c r="B44" s="107"/>
      <c r="C44" s="107"/>
      <c r="D44" s="107"/>
      <c r="E44" s="107"/>
      <c r="F44" s="107"/>
      <c r="G44" s="107"/>
      <c r="H44" s="107"/>
      <c r="I44" s="107"/>
      <c r="J44" s="107"/>
      <c r="K44" s="107"/>
      <c r="L44" s="107"/>
      <c r="M44" s="107"/>
      <c r="N44" s="16"/>
      <c r="O44" s="16"/>
      <c r="P44" s="16"/>
      <c r="Q44" s="16"/>
      <c r="R44" s="16"/>
      <c r="S44" s="16"/>
      <c r="T44" s="16"/>
      <c r="U44" s="16"/>
      <c r="V44" s="16"/>
      <c r="W44" s="16"/>
    </row>
    <row r="45" spans="1:31" ht="15" customHeight="1">
      <c r="A45" s="124" t="s">
        <v>5</v>
      </c>
      <c r="B45" s="125"/>
      <c r="C45" s="125"/>
      <c r="D45" s="115" t="s">
        <v>55</v>
      </c>
      <c r="E45" s="116"/>
      <c r="F45" s="116"/>
      <c r="G45" s="116"/>
      <c r="H45" s="117"/>
      <c r="I45" s="113" t="s">
        <v>57</v>
      </c>
      <c r="J45" s="113"/>
      <c r="K45" s="113"/>
      <c r="L45" s="113"/>
      <c r="M45" s="113"/>
      <c r="AA45">
        <f>IF(ABS(D46)&gt;J9, 0, IF(ABS(D47)&gt;J10, 0, IF(I46&gt;M7, 0, IF(I47&gt;M8, 0, 1))))</f>
        <v>1</v>
      </c>
    </row>
    <row r="46" spans="1:31">
      <c r="A46" s="76">
        <f>G7</f>
        <v>30</v>
      </c>
      <c r="B46" s="85"/>
      <c r="C46" s="86"/>
      <c r="D46" s="118">
        <f>ROUND(((I27-A46)/A46*100),2)</f>
        <v>1.48</v>
      </c>
      <c r="E46" s="119"/>
      <c r="F46" s="119"/>
      <c r="G46" s="119"/>
      <c r="H46" s="120"/>
      <c r="I46" s="114">
        <f>ROUND(STDEV(I17:I26)*100/I27,2)</f>
        <v>0.72</v>
      </c>
      <c r="J46" s="114"/>
      <c r="K46" s="114"/>
      <c r="L46" s="114"/>
      <c r="M46" s="114"/>
    </row>
    <row r="47" spans="1:31">
      <c r="A47" s="76">
        <f>G8</f>
        <v>300</v>
      </c>
      <c r="B47" s="85"/>
      <c r="C47" s="86"/>
      <c r="D47" s="118">
        <f>ROUND(((I42-A47)/A47*100),2)</f>
        <v>0.44</v>
      </c>
      <c r="E47" s="119"/>
      <c r="F47" s="119"/>
      <c r="G47" s="119"/>
      <c r="H47" s="120"/>
      <c r="I47" s="114">
        <f>ROUND(STDEV(I32:I41)*100/I42,2)</f>
        <v>0.27</v>
      </c>
      <c r="J47" s="114"/>
      <c r="K47" s="114"/>
      <c r="L47" s="114"/>
      <c r="M47" s="114"/>
      <c r="N47" s="8"/>
      <c r="Q47" s="8"/>
    </row>
    <row r="48" spans="1:31" ht="15.75">
      <c r="A48" s="121" t="s">
        <v>17</v>
      </c>
      <c r="B48" s="121"/>
      <c r="C48" s="121"/>
      <c r="D48" s="121"/>
      <c r="E48" s="121"/>
      <c r="F48" s="121"/>
      <c r="G48" s="122" t="s">
        <v>18</v>
      </c>
      <c r="H48" s="122"/>
      <c r="I48" s="122"/>
      <c r="J48" s="122"/>
      <c r="K48" s="122"/>
      <c r="L48" s="122"/>
      <c r="M48" s="122"/>
      <c r="N48" s="44"/>
      <c r="O48" s="44"/>
      <c r="P48" s="44"/>
      <c r="Q48" s="44"/>
      <c r="R48" s="44"/>
      <c r="S48" s="44"/>
      <c r="T48" s="44"/>
      <c r="U48" s="44"/>
      <c r="V48" s="44"/>
      <c r="W48" s="44"/>
      <c r="X48" s="8"/>
    </row>
    <row r="49" spans="1:24">
      <c r="A49" s="79" t="s">
        <v>15</v>
      </c>
      <c r="B49" s="79"/>
      <c r="C49" s="79"/>
      <c r="D49" s="79"/>
      <c r="E49" s="79"/>
      <c r="F49" s="79"/>
      <c r="G49" s="107" t="str">
        <f>'Исход. данные'!$B$5</f>
        <v>Пупкин В.В.</v>
      </c>
      <c r="H49" s="107"/>
      <c r="I49" s="107"/>
      <c r="J49" s="107"/>
      <c r="K49" s="107"/>
      <c r="L49" s="107"/>
      <c r="M49" s="107"/>
      <c r="N49" s="16"/>
      <c r="O49" s="16"/>
      <c r="P49" s="16"/>
      <c r="Q49" s="16"/>
      <c r="R49" s="16"/>
      <c r="S49" s="16"/>
      <c r="T49" s="16"/>
      <c r="U49" s="16"/>
      <c r="V49" s="16"/>
      <c r="W49" s="16"/>
      <c r="X49" s="8"/>
    </row>
    <row r="50" spans="1:24">
      <c r="A50" s="56"/>
      <c r="B50" s="56"/>
      <c r="C50" s="56"/>
      <c r="D50" s="56"/>
      <c r="E50" s="56"/>
      <c r="F50" s="56"/>
      <c r="G50" s="128" t="s">
        <v>58</v>
      </c>
      <c r="H50" s="128"/>
      <c r="I50" s="128"/>
      <c r="J50" s="128"/>
      <c r="K50" s="128"/>
      <c r="L50" s="128"/>
      <c r="M50" s="128"/>
      <c r="N50" s="48"/>
      <c r="O50" s="48"/>
      <c r="P50" s="48"/>
      <c r="Q50" s="24"/>
      <c r="R50" s="24"/>
      <c r="S50" s="24"/>
      <c r="T50" s="24"/>
      <c r="U50" s="24"/>
      <c r="V50" s="24"/>
      <c r="W50" s="24"/>
    </row>
  </sheetData>
  <mergeCells count="154">
    <mergeCell ref="A6:C6"/>
    <mergeCell ref="D6:F6"/>
    <mergeCell ref="G6:I6"/>
    <mergeCell ref="J6:L6"/>
    <mergeCell ref="A3:G3"/>
    <mergeCell ref="Q3:W3"/>
    <mergeCell ref="A4:G4"/>
    <mergeCell ref="Q4:W4"/>
    <mergeCell ref="A1:M1"/>
    <mergeCell ref="A2:M2"/>
    <mergeCell ref="I3:M3"/>
    <mergeCell ref="I4:M4"/>
    <mergeCell ref="A5:M5"/>
    <mergeCell ref="A7:C7"/>
    <mergeCell ref="D7:F7"/>
    <mergeCell ref="G7:I7"/>
    <mergeCell ref="J7:L7"/>
    <mergeCell ref="A8:C8"/>
    <mergeCell ref="D8:F8"/>
    <mergeCell ref="G8:I8"/>
    <mergeCell ref="J8:L8"/>
    <mergeCell ref="A11:J11"/>
    <mergeCell ref="A12:J12"/>
    <mergeCell ref="A13:J13"/>
    <mergeCell ref="A9:C9"/>
    <mergeCell ref="D9:F9"/>
    <mergeCell ref="G9:I9"/>
    <mergeCell ref="J9:L9"/>
    <mergeCell ref="A10:C10"/>
    <mergeCell ref="D10:F10"/>
    <mergeCell ref="G10:I10"/>
    <mergeCell ref="J10:L10"/>
    <mergeCell ref="K11:M11"/>
    <mergeCell ref="K12:M12"/>
    <mergeCell ref="K13:M13"/>
    <mergeCell ref="A17:C17"/>
    <mergeCell ref="D17:H17"/>
    <mergeCell ref="I17:M17"/>
    <mergeCell ref="A18:C18"/>
    <mergeCell ref="D18:H18"/>
    <mergeCell ref="I18:M18"/>
    <mergeCell ref="A14:J14"/>
    <mergeCell ref="A15:C16"/>
    <mergeCell ref="D15:M15"/>
    <mergeCell ref="D16:H16"/>
    <mergeCell ref="I16:M16"/>
    <mergeCell ref="K14:M14"/>
    <mergeCell ref="A21:C21"/>
    <mergeCell ref="D21:H21"/>
    <mergeCell ref="I21:M21"/>
    <mergeCell ref="A22:C22"/>
    <mergeCell ref="D22:H22"/>
    <mergeCell ref="I22:M22"/>
    <mergeCell ref="A19:C19"/>
    <mergeCell ref="D19:H19"/>
    <mergeCell ref="I19:M19"/>
    <mergeCell ref="A20:C20"/>
    <mergeCell ref="D20:H20"/>
    <mergeCell ref="I20:M20"/>
    <mergeCell ref="A25:C25"/>
    <mergeCell ref="D25:H25"/>
    <mergeCell ref="I25:M25"/>
    <mergeCell ref="A26:C26"/>
    <mergeCell ref="D26:H26"/>
    <mergeCell ref="I26:M26"/>
    <mergeCell ref="A23:C23"/>
    <mergeCell ref="D23:H23"/>
    <mergeCell ref="I23:M23"/>
    <mergeCell ref="A24:C24"/>
    <mergeCell ref="D24:H24"/>
    <mergeCell ref="I24:M24"/>
    <mergeCell ref="A27:C27"/>
    <mergeCell ref="D27:H27"/>
    <mergeCell ref="I27:M27"/>
    <mergeCell ref="A28:C28"/>
    <mergeCell ref="D28:M28"/>
    <mergeCell ref="A30:C31"/>
    <mergeCell ref="D30:M30"/>
    <mergeCell ref="D31:H31"/>
    <mergeCell ref="I31:M31"/>
    <mergeCell ref="D29:H29"/>
    <mergeCell ref="I29:M29"/>
    <mergeCell ref="A34:C34"/>
    <mergeCell ref="D34:H34"/>
    <mergeCell ref="I34:M34"/>
    <mergeCell ref="A35:C35"/>
    <mergeCell ref="D35:H35"/>
    <mergeCell ref="I35:M35"/>
    <mergeCell ref="A32:C32"/>
    <mergeCell ref="D32:H32"/>
    <mergeCell ref="I32:M32"/>
    <mergeCell ref="A33:C33"/>
    <mergeCell ref="D33:H33"/>
    <mergeCell ref="I33:M33"/>
    <mergeCell ref="A38:C38"/>
    <mergeCell ref="D38:H38"/>
    <mergeCell ref="I38:M38"/>
    <mergeCell ref="A39:C39"/>
    <mergeCell ref="D39:H39"/>
    <mergeCell ref="I39:M39"/>
    <mergeCell ref="A36:C36"/>
    <mergeCell ref="D36:H36"/>
    <mergeCell ref="I36:M36"/>
    <mergeCell ref="A37:C37"/>
    <mergeCell ref="D37:H37"/>
    <mergeCell ref="I37:M37"/>
    <mergeCell ref="D43:M43"/>
    <mergeCell ref="I45:M45"/>
    <mergeCell ref="I46:M46"/>
    <mergeCell ref="D45:H45"/>
    <mergeCell ref="D46:H46"/>
    <mergeCell ref="A40:C40"/>
    <mergeCell ref="D40:H40"/>
    <mergeCell ref="I40:M40"/>
    <mergeCell ref="A41:C41"/>
    <mergeCell ref="D41:H41"/>
    <mergeCell ref="I41:M41"/>
    <mergeCell ref="A44:M44"/>
    <mergeCell ref="A47:C47"/>
    <mergeCell ref="A48:F48"/>
    <mergeCell ref="A49:F49"/>
    <mergeCell ref="I47:M47"/>
    <mergeCell ref="D47:H47"/>
    <mergeCell ref="G48:M48"/>
    <mergeCell ref="G49:M49"/>
    <mergeCell ref="G50:M50"/>
    <mergeCell ref="AA32:AE32"/>
    <mergeCell ref="AA33:AE33"/>
    <mergeCell ref="AA34:AE34"/>
    <mergeCell ref="AA35:AE35"/>
    <mergeCell ref="AA36:AE36"/>
    <mergeCell ref="AA37:AE37"/>
    <mergeCell ref="AA38:AE38"/>
    <mergeCell ref="AA39:AE39"/>
    <mergeCell ref="AA40:AE40"/>
    <mergeCell ref="AA41:AE41"/>
    <mergeCell ref="A45:C45"/>
    <mergeCell ref="A46:C46"/>
    <mergeCell ref="A42:C42"/>
    <mergeCell ref="D42:H42"/>
    <mergeCell ref="I42:M42"/>
    <mergeCell ref="A43:C43"/>
    <mergeCell ref="AA26:AE26"/>
    <mergeCell ref="AA27:AE27"/>
    <mergeCell ref="AA42:AE42"/>
    <mergeCell ref="AA17:AE17"/>
    <mergeCell ref="AA18:AE18"/>
    <mergeCell ref="AA19:AE19"/>
    <mergeCell ref="AA20:AE20"/>
    <mergeCell ref="AA21:AE21"/>
    <mergeCell ref="AA22:AE22"/>
    <mergeCell ref="AA23:AE23"/>
    <mergeCell ref="AA24:AE24"/>
    <mergeCell ref="AA25:AE25"/>
  </mergeCells>
  <conditionalFormatting sqref="D46">
    <cfRule type="expression" dxfId="231" priority="4">
      <formula>ABS($D$46)&gt;--MID($J$7,2,5)</formula>
    </cfRule>
  </conditionalFormatting>
  <conditionalFormatting sqref="D47">
    <cfRule type="expression" dxfId="230" priority="3">
      <formula>ABS($D$47)&gt;--MID($J$8,2,5)</formula>
    </cfRule>
  </conditionalFormatting>
  <conditionalFormatting sqref="I46">
    <cfRule type="cellIs" dxfId="229" priority="2" operator="greaterThan">
      <formula>$M$7</formula>
    </cfRule>
  </conditionalFormatting>
  <conditionalFormatting sqref="I47">
    <cfRule type="cellIs" dxfId="228" priority="1" operator="greaterThan">
      <formula>$M$8</formula>
    </cfRule>
  </conditionalFormatting>
  <pageMargins left="0.7" right="0.7" top="0.75" bottom="0.75" header="0.3" footer="0.3"/>
  <pageSetup paperSize="9" orientation="portrait" r:id="rId1"/>
</worksheet>
</file>

<file path=xl/worksheets/sheet20.xml><?xml version="1.0" encoding="utf-8"?>
<worksheet xmlns="http://schemas.openxmlformats.org/spreadsheetml/2006/main" xmlns:r="http://schemas.openxmlformats.org/officeDocument/2006/relationships">
  <sheetPr codeName="Лист23">
    <tabColor rgb="FF00B0F0"/>
  </sheetPr>
  <dimension ref="A1:AE50"/>
  <sheetViews>
    <sheetView zoomScale="90" zoomScaleNormal="90" workbookViewId="0">
      <selection activeCell="D32" sqref="D32:H41"/>
    </sheetView>
  </sheetViews>
  <sheetFormatPr defaultRowHeight="15"/>
  <cols>
    <col min="1" max="1" width="6.7109375" customWidth="1"/>
    <col min="2" max="2" width="6.5703125" customWidth="1"/>
    <col min="3" max="3" width="5.5703125" customWidth="1"/>
    <col min="4" max="4" width="7" customWidth="1"/>
    <col min="5" max="7" width="3.7109375" customWidth="1"/>
    <col min="8" max="8" width="11.7109375" customWidth="1"/>
    <col min="9" max="9" width="2.7109375" customWidth="1"/>
    <col min="10" max="10" width="6.7109375" customWidth="1"/>
    <col min="11" max="12" width="3.7109375" customWidth="1"/>
    <col min="13" max="13" width="14.7109375" customWidth="1"/>
    <col min="14" max="14" width="5.7109375" customWidth="1"/>
    <col min="15" max="23" width="0" hidden="1" customWidth="1"/>
    <col min="27" max="27" width="9.28515625" hidden="1" customWidth="1"/>
    <col min="28" max="31" width="9.140625" hidden="1" customWidth="1"/>
  </cols>
  <sheetData>
    <row r="1" spans="1:24">
      <c r="A1" s="67" t="s">
        <v>32</v>
      </c>
      <c r="B1" s="67"/>
      <c r="C1" s="67"/>
      <c r="D1" s="67"/>
      <c r="E1" s="67"/>
      <c r="F1" s="67"/>
      <c r="G1" s="67"/>
      <c r="H1" s="67"/>
      <c r="I1" s="67"/>
      <c r="J1" s="67"/>
      <c r="K1" s="67"/>
      <c r="L1" s="67"/>
      <c r="M1" s="67"/>
      <c r="N1" s="40"/>
      <c r="O1" s="40"/>
      <c r="P1" s="40"/>
      <c r="Q1" s="40"/>
      <c r="R1" s="40"/>
      <c r="S1" s="40"/>
      <c r="T1" s="40"/>
      <c r="U1" s="40"/>
      <c r="V1" s="40"/>
      <c r="W1" s="28"/>
    </row>
    <row r="2" spans="1:24">
      <c r="A2" s="71" t="s">
        <v>33</v>
      </c>
      <c r="B2" s="71"/>
      <c r="C2" s="71"/>
      <c r="D2" s="71"/>
      <c r="E2" s="71"/>
      <c r="F2" s="71"/>
      <c r="G2" s="71"/>
      <c r="H2" s="71"/>
      <c r="I2" s="71"/>
      <c r="J2" s="71"/>
      <c r="K2" s="71"/>
      <c r="L2" s="71"/>
      <c r="M2" s="71"/>
      <c r="N2" s="7"/>
      <c r="O2" s="7"/>
      <c r="P2" s="7"/>
      <c r="Q2" s="7"/>
      <c r="R2" s="7"/>
      <c r="S2" s="7"/>
      <c r="T2" s="7"/>
      <c r="U2" s="7"/>
      <c r="V2" s="7"/>
      <c r="W2" s="7"/>
    </row>
    <row r="3" spans="1:24" ht="15.75">
      <c r="A3" s="68" t="s">
        <v>25</v>
      </c>
      <c r="B3" s="68"/>
      <c r="C3" s="68"/>
      <c r="D3" s="68"/>
      <c r="E3" s="68"/>
      <c r="F3" s="68"/>
      <c r="G3" s="68"/>
      <c r="H3" s="56"/>
      <c r="I3" s="72">
        <v>38386036</v>
      </c>
      <c r="J3" s="72"/>
      <c r="K3" s="72"/>
      <c r="L3" s="72"/>
      <c r="M3" s="72"/>
      <c r="N3" s="16"/>
      <c r="O3" s="23"/>
      <c r="P3" s="25"/>
      <c r="Q3" s="69"/>
      <c r="R3" s="69"/>
      <c r="S3" s="69"/>
      <c r="T3" s="69"/>
      <c r="U3" s="69"/>
      <c r="V3" s="69"/>
      <c r="W3" s="69"/>
    </row>
    <row r="4" spans="1:24">
      <c r="A4" s="70" t="s">
        <v>0</v>
      </c>
      <c r="B4" s="70"/>
      <c r="C4" s="70"/>
      <c r="D4" s="70"/>
      <c r="E4" s="70"/>
      <c r="F4" s="70"/>
      <c r="G4" s="70"/>
      <c r="H4" s="56"/>
      <c r="I4" s="70" t="s">
        <v>1</v>
      </c>
      <c r="J4" s="70"/>
      <c r="K4" s="70"/>
      <c r="L4" s="70"/>
      <c r="M4" s="70"/>
      <c r="N4" s="46"/>
      <c r="O4" s="42"/>
      <c r="P4" s="25"/>
      <c r="Q4" s="69"/>
      <c r="R4" s="69"/>
      <c r="S4" s="69"/>
      <c r="T4" s="69"/>
      <c r="U4" s="69"/>
      <c r="V4" s="69"/>
      <c r="W4" s="69"/>
    </row>
    <row r="5" spans="1:24">
      <c r="A5" s="73" t="s">
        <v>2</v>
      </c>
      <c r="B5" s="73"/>
      <c r="C5" s="73"/>
      <c r="D5" s="73"/>
      <c r="E5" s="73"/>
      <c r="F5" s="73"/>
      <c r="G5" s="73"/>
      <c r="H5" s="73"/>
      <c r="I5" s="73"/>
      <c r="J5" s="73"/>
      <c r="K5" s="73"/>
      <c r="L5" s="73"/>
      <c r="M5" s="73"/>
      <c r="N5" s="14"/>
      <c r="O5" s="14"/>
      <c r="P5" s="14"/>
      <c r="Q5" s="14"/>
      <c r="R5" s="14"/>
      <c r="S5" s="14"/>
      <c r="T5" s="14"/>
      <c r="U5" s="14"/>
      <c r="V5" s="14"/>
      <c r="W5" s="14"/>
    </row>
    <row r="6" spans="1:24">
      <c r="A6" s="77" t="s">
        <v>3</v>
      </c>
      <c r="B6" s="77"/>
      <c r="C6" s="77"/>
      <c r="D6" s="77" t="s">
        <v>4</v>
      </c>
      <c r="E6" s="77"/>
      <c r="F6" s="77"/>
      <c r="G6" s="77" t="s">
        <v>5</v>
      </c>
      <c r="H6" s="77"/>
      <c r="I6" s="77"/>
      <c r="J6" s="77" t="s">
        <v>55</v>
      </c>
      <c r="K6" s="77"/>
      <c r="L6" s="78"/>
      <c r="M6" s="58" t="s">
        <v>56</v>
      </c>
      <c r="N6" s="35"/>
      <c r="O6" s="31"/>
      <c r="P6" s="32"/>
      <c r="Q6" s="28"/>
      <c r="R6" s="28"/>
      <c r="S6" s="28"/>
      <c r="T6" s="28"/>
      <c r="U6" s="28"/>
      <c r="V6" s="28"/>
      <c r="W6" s="28"/>
    </row>
    <row r="7" spans="1:24">
      <c r="A7" s="74">
        <v>8</v>
      </c>
      <c r="B7" s="74"/>
      <c r="C7" s="74"/>
      <c r="D7" s="75" t="str">
        <f>G7 &amp; " - " &amp; G8</f>
        <v>30 - 300</v>
      </c>
      <c r="E7" s="75"/>
      <c r="F7" s="75"/>
      <c r="G7" s="74">
        <v>30</v>
      </c>
      <c r="H7" s="74"/>
      <c r="I7" s="74"/>
      <c r="J7" s="74" t="s">
        <v>6</v>
      </c>
      <c r="K7" s="74"/>
      <c r="L7" s="76"/>
      <c r="M7" s="59">
        <v>1</v>
      </c>
      <c r="N7" s="16"/>
      <c r="O7" s="27"/>
      <c r="P7" s="30"/>
      <c r="Q7" s="28"/>
      <c r="R7" s="28"/>
      <c r="S7" s="28"/>
      <c r="T7" s="28"/>
      <c r="U7" s="28"/>
      <c r="V7" s="28"/>
      <c r="W7" s="28"/>
    </row>
    <row r="8" spans="1:24">
      <c r="A8" s="74"/>
      <c r="B8" s="74"/>
      <c r="C8" s="74"/>
      <c r="D8" s="74"/>
      <c r="E8" s="74"/>
      <c r="F8" s="74"/>
      <c r="G8" s="74">
        <v>300</v>
      </c>
      <c r="H8" s="74"/>
      <c r="I8" s="74"/>
      <c r="J8" s="74" t="s">
        <v>23</v>
      </c>
      <c r="K8" s="74"/>
      <c r="L8" s="76"/>
      <c r="M8" s="59">
        <v>0.3</v>
      </c>
      <c r="N8" s="16"/>
      <c r="O8" s="27"/>
      <c r="P8" s="30"/>
      <c r="Q8" s="28"/>
      <c r="R8" s="28"/>
      <c r="S8" s="28"/>
      <c r="T8" s="28"/>
      <c r="U8" s="28"/>
      <c r="V8" s="28"/>
      <c r="W8" s="28"/>
    </row>
    <row r="9" spans="1:24">
      <c r="A9" s="74"/>
      <c r="B9" s="74"/>
      <c r="C9" s="74"/>
      <c r="D9" s="74"/>
      <c r="E9" s="74"/>
      <c r="F9" s="74"/>
      <c r="G9" s="74"/>
      <c r="H9" s="74"/>
      <c r="I9" s="74"/>
      <c r="J9" s="80">
        <f>--MID(J7,2,3)</f>
        <v>2</v>
      </c>
      <c r="K9" s="80"/>
      <c r="L9" s="81"/>
      <c r="M9" s="57"/>
      <c r="N9" s="16"/>
      <c r="O9" s="27"/>
      <c r="P9" s="30"/>
      <c r="Q9" s="28"/>
      <c r="R9" s="28"/>
      <c r="S9" s="28"/>
      <c r="T9" s="28"/>
      <c r="U9" s="28"/>
      <c r="V9" s="28"/>
      <c r="W9" s="28"/>
    </row>
    <row r="10" spans="1:24">
      <c r="A10" s="74"/>
      <c r="B10" s="74"/>
      <c r="C10" s="74"/>
      <c r="D10" s="74"/>
      <c r="E10" s="74"/>
      <c r="F10" s="74"/>
      <c r="G10" s="74"/>
      <c r="H10" s="74"/>
      <c r="I10" s="74"/>
      <c r="J10" s="82">
        <f>--MID(J8,2,3)</f>
        <v>0.6</v>
      </c>
      <c r="K10" s="82"/>
      <c r="L10" s="83"/>
      <c r="M10" s="57"/>
      <c r="N10" s="16"/>
      <c r="O10" s="52"/>
      <c r="P10" s="54"/>
      <c r="Q10" s="28"/>
      <c r="R10" s="28"/>
      <c r="S10" s="28"/>
      <c r="T10" s="28"/>
      <c r="U10" s="28"/>
      <c r="V10" s="28"/>
      <c r="W10" s="28"/>
    </row>
    <row r="11" spans="1:24">
      <c r="A11" s="79" t="s">
        <v>7</v>
      </c>
      <c r="B11" s="79"/>
      <c r="C11" s="79"/>
      <c r="D11" s="79"/>
      <c r="E11" s="79"/>
      <c r="F11" s="79"/>
      <c r="G11" s="79"/>
      <c r="H11" s="79"/>
      <c r="I11" s="79"/>
      <c r="J11" s="79"/>
      <c r="K11" s="84" t="str">
        <f>'Исход. данные'!$B$1</f>
        <v>18.10.2024г.</v>
      </c>
      <c r="L11" s="84"/>
      <c r="M11" s="84"/>
      <c r="N11" s="15"/>
      <c r="O11" s="15"/>
      <c r="P11" s="15"/>
      <c r="Q11" s="15"/>
      <c r="R11" s="15"/>
      <c r="S11" s="15"/>
      <c r="T11" s="15"/>
      <c r="U11" s="15"/>
      <c r="V11" s="15"/>
      <c r="W11" s="15"/>
      <c r="X11" s="8"/>
    </row>
    <row r="12" spans="1:24">
      <c r="A12" s="79" t="s">
        <v>8</v>
      </c>
      <c r="B12" s="79"/>
      <c r="C12" s="79"/>
      <c r="D12" s="79"/>
      <c r="E12" s="79"/>
      <c r="F12" s="79"/>
      <c r="G12" s="79"/>
      <c r="H12" s="79"/>
      <c r="I12" s="79"/>
      <c r="J12" s="79"/>
      <c r="K12" s="85" t="str">
        <f>'Исход. данные'!$B$2</f>
        <v>ВР-300S № 181024</v>
      </c>
      <c r="L12" s="85"/>
      <c r="M12" s="85"/>
      <c r="N12" s="16"/>
      <c r="O12" s="16"/>
      <c r="P12" s="16"/>
      <c r="Q12" s="16"/>
      <c r="R12" s="16"/>
      <c r="S12" s="16"/>
      <c r="T12" s="16"/>
      <c r="U12" s="16"/>
      <c r="V12" s="16"/>
      <c r="W12" s="16"/>
      <c r="X12" s="8"/>
    </row>
    <row r="13" spans="1:24">
      <c r="A13" s="79" t="s">
        <v>9</v>
      </c>
      <c r="B13" s="79"/>
      <c r="C13" s="79"/>
      <c r="D13" s="79"/>
      <c r="E13" s="79"/>
      <c r="F13" s="79"/>
      <c r="G13" s="79"/>
      <c r="H13" s="79"/>
      <c r="I13" s="79"/>
      <c r="J13" s="79"/>
      <c r="K13" s="85">
        <f>'Исход. данные'!$B$3</f>
        <v>21.2</v>
      </c>
      <c r="L13" s="85"/>
      <c r="M13" s="85"/>
      <c r="N13" s="16"/>
      <c r="O13" s="16"/>
      <c r="P13" s="16"/>
      <c r="Q13" s="16"/>
      <c r="R13" s="16"/>
      <c r="S13" s="16"/>
      <c r="T13" s="16"/>
      <c r="U13" s="16"/>
      <c r="V13" s="16"/>
      <c r="W13" s="16"/>
      <c r="X13" s="8"/>
    </row>
    <row r="14" spans="1:24">
      <c r="A14" s="79" t="s">
        <v>10</v>
      </c>
      <c r="B14" s="79"/>
      <c r="C14" s="79"/>
      <c r="D14" s="79"/>
      <c r="E14" s="79"/>
      <c r="F14" s="79"/>
      <c r="G14" s="79"/>
      <c r="H14" s="79"/>
      <c r="I14" s="79"/>
      <c r="J14" s="79"/>
      <c r="K14" s="85">
        <f>'Исход. данные'!$B$4</f>
        <v>60.7</v>
      </c>
      <c r="L14" s="85"/>
      <c r="M14" s="85"/>
      <c r="N14" s="16"/>
      <c r="O14" s="16"/>
      <c r="P14" s="16"/>
      <c r="Q14" s="16"/>
      <c r="R14" s="16"/>
      <c r="S14" s="16"/>
      <c r="T14" s="16"/>
      <c r="U14" s="16"/>
      <c r="V14" s="16"/>
      <c r="W14" s="16"/>
      <c r="X14" s="8"/>
    </row>
    <row r="15" spans="1:24">
      <c r="A15" s="97" t="s">
        <v>11</v>
      </c>
      <c r="B15" s="98"/>
      <c r="C15" s="99"/>
      <c r="D15" s="76" t="str">
        <f>"Объем дозирования " &amp; G7 &amp; " мкл"</f>
        <v>Объем дозирования 30 мкл</v>
      </c>
      <c r="E15" s="85"/>
      <c r="F15" s="85"/>
      <c r="G15" s="85"/>
      <c r="H15" s="85"/>
      <c r="I15" s="85"/>
      <c r="J15" s="85"/>
      <c r="K15" s="85"/>
      <c r="L15" s="85"/>
      <c r="M15" s="86"/>
      <c r="N15" s="47"/>
      <c r="O15" s="28"/>
      <c r="P15" s="28"/>
      <c r="Q15" s="28"/>
      <c r="R15" s="28"/>
      <c r="S15" s="28"/>
      <c r="T15" s="28"/>
      <c r="U15" s="28"/>
      <c r="V15" s="28"/>
      <c r="W15" s="28"/>
    </row>
    <row r="16" spans="1:24">
      <c r="A16" s="100"/>
      <c r="B16" s="101"/>
      <c r="C16" s="102"/>
      <c r="D16" s="76" t="s">
        <v>42</v>
      </c>
      <c r="E16" s="85"/>
      <c r="F16" s="85"/>
      <c r="G16" s="85"/>
      <c r="H16" s="86"/>
      <c r="I16" s="76" t="s">
        <v>13</v>
      </c>
      <c r="J16" s="85"/>
      <c r="K16" s="85"/>
      <c r="L16" s="85"/>
      <c r="M16" s="86"/>
      <c r="N16" s="28"/>
      <c r="O16" s="28"/>
      <c r="P16" s="28"/>
      <c r="Q16" s="28"/>
      <c r="R16" s="28"/>
      <c r="S16" s="28"/>
      <c r="T16" s="28"/>
      <c r="U16" s="28"/>
      <c r="V16" s="28"/>
      <c r="W16" s="28"/>
    </row>
    <row r="17" spans="1:31">
      <c r="A17" s="76">
        <v>1</v>
      </c>
      <c r="B17" s="85"/>
      <c r="C17" s="86"/>
      <c r="D17" s="133">
        <v>3.0099999999999998E-2</v>
      </c>
      <c r="E17" s="134"/>
      <c r="F17" s="134"/>
      <c r="G17" s="134"/>
      <c r="H17" s="135"/>
      <c r="I17" s="90">
        <f>D17*1000*'Исход. данные'!$B$6</f>
        <v>30.19331</v>
      </c>
      <c r="J17" s="91"/>
      <c r="K17" s="91"/>
      <c r="L17" s="91"/>
      <c r="M17" s="92"/>
      <c r="N17" s="28"/>
      <c r="O17" s="28"/>
      <c r="P17" s="28"/>
      <c r="Q17" s="28"/>
      <c r="R17" s="28"/>
      <c r="S17" s="28"/>
      <c r="T17" s="28"/>
      <c r="U17" s="28"/>
      <c r="V17" s="28"/>
      <c r="W17" s="28"/>
      <c r="AA17" s="65">
        <f ca="1">ROUND(NORMINV(RAND(), $AA$27, $AA$27*$M$7/100*0.8)/(1000*'Исход. данные'!$B$6), 4)</f>
        <v>2.98E-2</v>
      </c>
      <c r="AB17" s="65"/>
      <c r="AC17" s="65"/>
      <c r="AD17" s="65"/>
      <c r="AE17" s="65"/>
    </row>
    <row r="18" spans="1:31">
      <c r="A18" s="76">
        <v>2</v>
      </c>
      <c r="B18" s="85"/>
      <c r="C18" s="86"/>
      <c r="D18" s="133">
        <v>2.9700000000000001E-2</v>
      </c>
      <c r="E18" s="134"/>
      <c r="F18" s="134"/>
      <c r="G18" s="134"/>
      <c r="H18" s="135"/>
      <c r="I18" s="90">
        <f>D18*1000*'Исход. данные'!$B$6</f>
        <v>29.792070000000002</v>
      </c>
      <c r="J18" s="95"/>
      <c r="K18" s="95"/>
      <c r="L18" s="95"/>
      <c r="M18" s="96"/>
      <c r="N18" s="28"/>
      <c r="O18" s="28"/>
      <c r="P18" s="28"/>
      <c r="Q18" s="28"/>
      <c r="R18" s="28"/>
      <c r="S18" s="28"/>
      <c r="T18" s="28"/>
      <c r="U18" s="28"/>
      <c r="V18" s="28"/>
      <c r="W18" s="28"/>
      <c r="AA18" s="65">
        <f ca="1">ROUND(NORMINV(RAND(), $AA$27, $AA$27*$M$7/100*0.8)/(1000*'Исход. данные'!$B$6), 4)</f>
        <v>2.9700000000000001E-2</v>
      </c>
      <c r="AB18" s="65"/>
      <c r="AC18" s="65"/>
      <c r="AD18" s="65"/>
      <c r="AE18" s="65"/>
    </row>
    <row r="19" spans="1:31">
      <c r="A19" s="76">
        <v>3</v>
      </c>
      <c r="B19" s="85"/>
      <c r="C19" s="86"/>
      <c r="D19" s="133">
        <v>3.0200000000000001E-2</v>
      </c>
      <c r="E19" s="134"/>
      <c r="F19" s="134"/>
      <c r="G19" s="134"/>
      <c r="H19" s="135"/>
      <c r="I19" s="90">
        <f>D19*1000*'Исход. данные'!$B$6</f>
        <v>30.293620000000004</v>
      </c>
      <c r="J19" s="95"/>
      <c r="K19" s="95"/>
      <c r="L19" s="95"/>
      <c r="M19" s="96"/>
      <c r="N19" s="28"/>
      <c r="O19" s="28"/>
      <c r="P19" s="28"/>
      <c r="Q19" s="28"/>
      <c r="R19" s="28"/>
      <c r="S19" s="28"/>
      <c r="T19" s="28"/>
      <c r="U19" s="28"/>
      <c r="V19" s="28"/>
      <c r="W19" s="28"/>
      <c r="AA19" s="65">
        <f ca="1">ROUND(NORMINV(RAND(), $AA$27, $AA$27*$M$7/100*0.8)/(1000*'Исход. данные'!$B$6), 4)</f>
        <v>2.9399999999999999E-2</v>
      </c>
      <c r="AB19" s="65"/>
      <c r="AC19" s="65"/>
      <c r="AD19" s="65"/>
      <c r="AE19" s="65"/>
    </row>
    <row r="20" spans="1:31">
      <c r="A20" s="76">
        <v>4</v>
      </c>
      <c r="B20" s="85"/>
      <c r="C20" s="86"/>
      <c r="D20" s="133">
        <v>3.04E-2</v>
      </c>
      <c r="E20" s="134"/>
      <c r="F20" s="134"/>
      <c r="G20" s="134"/>
      <c r="H20" s="135"/>
      <c r="I20" s="90">
        <f>D20*1000*'Исход. данные'!$B$6</f>
        <v>30.494240000000001</v>
      </c>
      <c r="J20" s="95"/>
      <c r="K20" s="95"/>
      <c r="L20" s="95"/>
      <c r="M20" s="96"/>
      <c r="N20" s="28"/>
      <c r="O20" s="28"/>
      <c r="P20" s="28"/>
      <c r="Q20" s="28"/>
      <c r="R20" s="28"/>
      <c r="S20" s="28"/>
      <c r="T20" s="28"/>
      <c r="U20" s="28"/>
      <c r="V20" s="28"/>
      <c r="W20" s="28"/>
      <c r="AA20" s="65">
        <f ca="1">ROUND(NORMINV(RAND(), $AA$27, $AA$27*$M$7/100*0.8)/(1000*'Исход. данные'!$B$6), 4)</f>
        <v>2.98E-2</v>
      </c>
      <c r="AB20" s="65"/>
      <c r="AC20" s="65"/>
      <c r="AD20" s="65"/>
      <c r="AE20" s="65"/>
    </row>
    <row r="21" spans="1:31">
      <c r="A21" s="76">
        <v>5</v>
      </c>
      <c r="B21" s="85"/>
      <c r="C21" s="86"/>
      <c r="D21" s="133">
        <v>2.9600000000000001E-2</v>
      </c>
      <c r="E21" s="134"/>
      <c r="F21" s="134"/>
      <c r="G21" s="134"/>
      <c r="H21" s="135"/>
      <c r="I21" s="90">
        <f>D21*1000*'Исход. данные'!$B$6</f>
        <v>29.691760000000006</v>
      </c>
      <c r="J21" s="95"/>
      <c r="K21" s="95"/>
      <c r="L21" s="95"/>
      <c r="M21" s="96"/>
      <c r="N21" s="28"/>
      <c r="O21" s="28"/>
      <c r="P21" s="28"/>
      <c r="Q21" s="28"/>
      <c r="R21" s="28"/>
      <c r="S21" s="28"/>
      <c r="T21" s="28"/>
      <c r="U21" s="28"/>
      <c r="V21" s="28"/>
      <c r="W21" s="28"/>
      <c r="AA21" s="65">
        <f ca="1">ROUND(NORMINV(RAND(), $AA$27, $AA$27*$M$7/100*0.8)/(1000*'Исход. данные'!$B$6), 4)</f>
        <v>3.0099999999999998E-2</v>
      </c>
      <c r="AB21" s="65"/>
      <c r="AC21" s="65"/>
      <c r="AD21" s="65"/>
      <c r="AE21" s="65"/>
    </row>
    <row r="22" spans="1:31">
      <c r="A22" s="76">
        <v>6</v>
      </c>
      <c r="B22" s="85"/>
      <c r="C22" s="86"/>
      <c r="D22" s="133">
        <v>2.9600000000000001E-2</v>
      </c>
      <c r="E22" s="134"/>
      <c r="F22" s="134"/>
      <c r="G22" s="134"/>
      <c r="H22" s="135"/>
      <c r="I22" s="90">
        <f>D22*1000*'Исход. данные'!$B$6</f>
        <v>29.691760000000006</v>
      </c>
      <c r="J22" s="95"/>
      <c r="K22" s="95"/>
      <c r="L22" s="95"/>
      <c r="M22" s="96"/>
      <c r="N22" s="28"/>
      <c r="O22" s="28"/>
      <c r="P22" s="28"/>
      <c r="Q22" s="28"/>
      <c r="R22" s="28"/>
      <c r="S22" s="28"/>
      <c r="T22" s="28"/>
      <c r="U22" s="28"/>
      <c r="V22" s="28"/>
      <c r="W22" s="28"/>
      <c r="AA22" s="65">
        <f ca="1">ROUND(NORMINV(RAND(), $AA$27, $AA$27*$M$7/100*0.8)/(1000*'Исход. данные'!$B$6), 4)</f>
        <v>2.9700000000000001E-2</v>
      </c>
      <c r="AB22" s="65"/>
      <c r="AC22" s="65"/>
      <c r="AD22" s="65"/>
      <c r="AE22" s="65"/>
    </row>
    <row r="23" spans="1:31">
      <c r="A23" s="76">
        <v>7</v>
      </c>
      <c r="B23" s="85"/>
      <c r="C23" s="86"/>
      <c r="D23" s="133">
        <v>2.9899999999999999E-2</v>
      </c>
      <c r="E23" s="134"/>
      <c r="F23" s="134"/>
      <c r="G23" s="134"/>
      <c r="H23" s="135"/>
      <c r="I23" s="90">
        <f>D23*1000*'Исход. данные'!$B$6</f>
        <v>29.992690000000003</v>
      </c>
      <c r="J23" s="95"/>
      <c r="K23" s="95"/>
      <c r="L23" s="95"/>
      <c r="M23" s="96"/>
      <c r="N23" s="28"/>
      <c r="O23" s="28"/>
      <c r="P23" s="28"/>
      <c r="Q23" s="28"/>
      <c r="R23" s="28"/>
      <c r="S23" s="28"/>
      <c r="T23" s="28"/>
      <c r="U23" s="28"/>
      <c r="V23" s="28"/>
      <c r="W23" s="28"/>
      <c r="AA23" s="65">
        <f ca="1">ROUND(NORMINV(RAND(), $AA$27, $AA$27*$M$7/100*0.8)/(1000*'Исход. данные'!$B$6), 4)</f>
        <v>2.9899999999999999E-2</v>
      </c>
      <c r="AB23" s="65"/>
      <c r="AC23" s="65"/>
      <c r="AD23" s="65"/>
      <c r="AE23" s="65"/>
    </row>
    <row r="24" spans="1:31">
      <c r="A24" s="76">
        <v>8</v>
      </c>
      <c r="B24" s="85"/>
      <c r="C24" s="86"/>
      <c r="D24" s="133">
        <v>2.98E-2</v>
      </c>
      <c r="E24" s="134"/>
      <c r="F24" s="134"/>
      <c r="G24" s="134"/>
      <c r="H24" s="135"/>
      <c r="I24" s="90">
        <f>D24*1000*'Исход. данные'!$B$6</f>
        <v>29.892380000000003</v>
      </c>
      <c r="J24" s="95"/>
      <c r="K24" s="95"/>
      <c r="L24" s="95"/>
      <c r="M24" s="96"/>
      <c r="N24" s="28"/>
      <c r="O24" s="28"/>
      <c r="P24" s="28"/>
      <c r="Q24" s="28"/>
      <c r="R24" s="28"/>
      <c r="S24" s="28"/>
      <c r="T24" s="28"/>
      <c r="U24" s="28"/>
      <c r="V24" s="28"/>
      <c r="W24" s="28"/>
      <c r="AA24" s="65">
        <f ca="1">ROUND(NORMINV(RAND(), $AA$27, $AA$27*$M$7/100*0.8)/(1000*'Исход. данные'!$B$6), 4)</f>
        <v>2.98E-2</v>
      </c>
      <c r="AB24" s="65"/>
      <c r="AC24" s="65"/>
      <c r="AD24" s="65"/>
      <c r="AE24" s="65"/>
    </row>
    <row r="25" spans="1:31">
      <c r="A25" s="76">
        <v>9</v>
      </c>
      <c r="B25" s="85"/>
      <c r="C25" s="86"/>
      <c r="D25" s="133">
        <v>2.9899999999999999E-2</v>
      </c>
      <c r="E25" s="134"/>
      <c r="F25" s="134"/>
      <c r="G25" s="134"/>
      <c r="H25" s="135"/>
      <c r="I25" s="90">
        <f>D25*1000*'Исход. данные'!$B$6</f>
        <v>29.992690000000003</v>
      </c>
      <c r="J25" s="95"/>
      <c r="K25" s="95"/>
      <c r="L25" s="95"/>
      <c r="M25" s="96"/>
      <c r="N25" s="28"/>
      <c r="O25" s="28"/>
      <c r="P25" s="28"/>
      <c r="Q25" s="28"/>
      <c r="R25" s="28"/>
      <c r="S25" s="28"/>
      <c r="T25" s="28"/>
      <c r="U25" s="28"/>
      <c r="V25" s="29"/>
      <c r="W25" s="28"/>
      <c r="AA25" s="65">
        <f ca="1">ROUND(NORMINV(RAND(), $AA$27, $AA$27*$M$7/100*0.8)/(1000*'Исход. данные'!$B$6), 4)</f>
        <v>2.9899999999999999E-2</v>
      </c>
      <c r="AB25" s="65"/>
      <c r="AC25" s="65"/>
      <c r="AD25" s="65"/>
      <c r="AE25" s="65"/>
    </row>
    <row r="26" spans="1:31">
      <c r="A26" s="76">
        <v>10</v>
      </c>
      <c r="B26" s="85"/>
      <c r="C26" s="86"/>
      <c r="D26" s="133">
        <v>3.0300000000000001E-2</v>
      </c>
      <c r="E26" s="134"/>
      <c r="F26" s="134"/>
      <c r="G26" s="134"/>
      <c r="H26" s="135"/>
      <c r="I26" s="90">
        <f>D26*1000*'Исход. данные'!$B$6</f>
        <v>30.393930000000005</v>
      </c>
      <c r="J26" s="95"/>
      <c r="K26" s="95"/>
      <c r="L26" s="95"/>
      <c r="M26" s="96"/>
      <c r="N26" s="28"/>
      <c r="O26" s="28"/>
      <c r="P26" s="28"/>
      <c r="Q26" s="28"/>
      <c r="R26" s="28"/>
      <c r="S26" s="28"/>
      <c r="T26" s="28"/>
      <c r="U26" s="28"/>
      <c r="V26" s="28"/>
      <c r="W26" s="28"/>
      <c r="AA26" s="65">
        <f ca="1">ROUND(NORMINV(RAND(), $AA$27, $AA$27*$M$7/100*0.8)/(1000*'Исход. данные'!$B$6), 4)</f>
        <v>2.98E-2</v>
      </c>
      <c r="AB26" s="65"/>
      <c r="AC26" s="65"/>
      <c r="AD26" s="65"/>
      <c r="AE26" s="65"/>
    </row>
    <row r="27" spans="1:31">
      <c r="A27" s="76" t="s">
        <v>14</v>
      </c>
      <c r="B27" s="85"/>
      <c r="C27" s="86"/>
      <c r="D27" s="87">
        <f>AVERAGE(D17:H26)</f>
        <v>2.9949999999999997E-2</v>
      </c>
      <c r="E27" s="126"/>
      <c r="F27" s="126"/>
      <c r="G27" s="126"/>
      <c r="H27" s="127"/>
      <c r="I27" s="90">
        <f>AVERAGE(I17:M26)</f>
        <v>30.042845000000007</v>
      </c>
      <c r="J27" s="95"/>
      <c r="K27" s="95"/>
      <c r="L27" s="95"/>
      <c r="M27" s="96"/>
      <c r="N27" s="47"/>
      <c r="O27" s="28"/>
      <c r="P27" s="28"/>
      <c r="Q27" s="28"/>
      <c r="R27" s="28"/>
      <c r="S27" s="28"/>
      <c r="T27" s="28"/>
      <c r="U27" s="28"/>
      <c r="V27" s="28"/>
      <c r="W27" s="28"/>
      <c r="AA27" s="66">
        <f ca="1">G7+G7*J9/100*0.9*(RAND()-RAND())</f>
        <v>29.993291437670546</v>
      </c>
      <c r="AB27" s="66"/>
      <c r="AC27" s="66"/>
      <c r="AD27" s="66"/>
      <c r="AE27" s="66"/>
    </row>
    <row r="28" spans="1:31">
      <c r="A28" s="76" t="s">
        <v>15</v>
      </c>
      <c r="B28" s="85"/>
      <c r="C28" s="86"/>
      <c r="D28" s="106" t="str">
        <f>'Исход. данные'!$B$5</f>
        <v>Пупкин В.В.</v>
      </c>
      <c r="E28" s="107"/>
      <c r="F28" s="107"/>
      <c r="G28" s="107"/>
      <c r="H28" s="107"/>
      <c r="I28" s="107"/>
      <c r="J28" s="107"/>
      <c r="K28" s="107"/>
      <c r="L28" s="107"/>
      <c r="M28" s="108"/>
      <c r="N28" s="51"/>
      <c r="O28" s="51"/>
      <c r="P28" s="51"/>
      <c r="Q28" s="51"/>
      <c r="R28" s="51"/>
      <c r="S28" s="51"/>
      <c r="T28" s="51"/>
      <c r="U28" s="28"/>
      <c r="V28" s="28"/>
      <c r="W28" s="28"/>
    </row>
    <row r="29" spans="1:31">
      <c r="A29" s="56"/>
      <c r="B29" s="56"/>
      <c r="C29" s="56"/>
      <c r="D29" s="85"/>
      <c r="E29" s="85"/>
      <c r="F29" s="85"/>
      <c r="G29" s="85"/>
      <c r="H29" s="85"/>
      <c r="I29" s="85"/>
      <c r="J29" s="85"/>
      <c r="K29" s="85"/>
      <c r="L29" s="85"/>
      <c r="M29" s="85"/>
      <c r="N29" s="5"/>
      <c r="O29" s="5"/>
      <c r="P29" s="5"/>
      <c r="Q29" s="5"/>
      <c r="R29" s="5"/>
      <c r="S29" s="5"/>
      <c r="T29" s="5"/>
      <c r="U29" s="5"/>
      <c r="V29" s="5"/>
      <c r="W29" s="5"/>
    </row>
    <row r="30" spans="1:31">
      <c r="A30" s="97" t="s">
        <v>11</v>
      </c>
      <c r="B30" s="98"/>
      <c r="C30" s="99"/>
      <c r="D30" s="76" t="str">
        <f>"Объем дозирования " &amp; G8 &amp; " мкл"</f>
        <v>Объем дозирования 300 мкл</v>
      </c>
      <c r="E30" s="85"/>
      <c r="F30" s="85"/>
      <c r="G30" s="85"/>
      <c r="H30" s="85"/>
      <c r="I30" s="85"/>
      <c r="J30" s="85"/>
      <c r="K30" s="85"/>
      <c r="L30" s="85"/>
      <c r="M30" s="86"/>
      <c r="V30" s="3"/>
    </row>
    <row r="31" spans="1:31">
      <c r="A31" s="100"/>
      <c r="B31" s="101"/>
      <c r="C31" s="102"/>
      <c r="D31" s="76" t="s">
        <v>42</v>
      </c>
      <c r="E31" s="85"/>
      <c r="F31" s="85"/>
      <c r="G31" s="85"/>
      <c r="H31" s="86"/>
      <c r="I31" s="76" t="s">
        <v>13</v>
      </c>
      <c r="J31" s="85"/>
      <c r="K31" s="85"/>
      <c r="L31" s="85"/>
      <c r="M31" s="86"/>
      <c r="Q31" s="3"/>
      <c r="S31" s="2"/>
    </row>
    <row r="32" spans="1:31">
      <c r="A32" s="76">
        <v>1</v>
      </c>
      <c r="B32" s="85"/>
      <c r="C32" s="86"/>
      <c r="D32" s="133">
        <v>0.29980000000000001</v>
      </c>
      <c r="E32" s="134"/>
      <c r="F32" s="134"/>
      <c r="G32" s="134"/>
      <c r="H32" s="135"/>
      <c r="I32" s="90">
        <f>D32*1000*'Исход. данные'!$B$6</f>
        <v>300.72938000000005</v>
      </c>
      <c r="J32" s="95"/>
      <c r="K32" s="95"/>
      <c r="L32" s="95"/>
      <c r="M32" s="96"/>
      <c r="Q32" s="3"/>
      <c r="AA32" s="65">
        <f ca="1">ROUND(NORMINV(RAND(), $AA$42, $AA$42*$M$8/100*0.8)/(1000*'Исход. данные'!$B$6), 4)</f>
        <v>0.29980000000000001</v>
      </c>
      <c r="AB32" s="65"/>
      <c r="AC32" s="65"/>
      <c r="AD32" s="65"/>
      <c r="AE32" s="65"/>
    </row>
    <row r="33" spans="1:31">
      <c r="A33" s="76">
        <v>2</v>
      </c>
      <c r="B33" s="85"/>
      <c r="C33" s="86"/>
      <c r="D33" s="133">
        <v>0.2994</v>
      </c>
      <c r="E33" s="134"/>
      <c r="F33" s="134"/>
      <c r="G33" s="134"/>
      <c r="H33" s="135"/>
      <c r="I33" s="90">
        <f>D33*1000*'Исход. данные'!$B$6</f>
        <v>300.32814000000002</v>
      </c>
      <c r="J33" s="95"/>
      <c r="K33" s="95"/>
      <c r="L33" s="95"/>
      <c r="M33" s="96"/>
      <c r="Q33" s="3"/>
      <c r="S33" s="2"/>
      <c r="AA33" s="65">
        <f ca="1">ROUND(NORMINV(RAND(), $AA$42, $AA$42*$M$8/100*0.8)/(1000*'Исход. данные'!$B$6), 4)</f>
        <v>0.2989</v>
      </c>
      <c r="AB33" s="65"/>
      <c r="AC33" s="65"/>
      <c r="AD33" s="65"/>
      <c r="AE33" s="65"/>
    </row>
    <row r="34" spans="1:31">
      <c r="A34" s="76">
        <v>3</v>
      </c>
      <c r="B34" s="85"/>
      <c r="C34" s="86"/>
      <c r="D34" s="133">
        <v>0.3</v>
      </c>
      <c r="E34" s="134"/>
      <c r="F34" s="134"/>
      <c r="G34" s="134"/>
      <c r="H34" s="135"/>
      <c r="I34" s="90">
        <f>D34*1000*'Исход. данные'!$B$6</f>
        <v>300.93</v>
      </c>
      <c r="J34" s="95"/>
      <c r="K34" s="95"/>
      <c r="L34" s="95"/>
      <c r="M34" s="96"/>
      <c r="Q34" s="3"/>
      <c r="AA34" s="65">
        <f ca="1">ROUND(NORMINV(RAND(), $AA$42, $AA$42*$M$8/100*0.8)/(1000*'Исход. данные'!$B$6), 4)</f>
        <v>0.29959999999999998</v>
      </c>
      <c r="AB34" s="65"/>
      <c r="AC34" s="65"/>
      <c r="AD34" s="65"/>
      <c r="AE34" s="65"/>
    </row>
    <row r="35" spans="1:31">
      <c r="A35" s="76">
        <v>4</v>
      </c>
      <c r="B35" s="85"/>
      <c r="C35" s="86"/>
      <c r="D35" s="133">
        <v>0.3004</v>
      </c>
      <c r="E35" s="134"/>
      <c r="F35" s="134"/>
      <c r="G35" s="134"/>
      <c r="H35" s="135"/>
      <c r="I35" s="90">
        <f>D35*1000*'Исход. данные'!$B$6</f>
        <v>301.33123999999998</v>
      </c>
      <c r="J35" s="95"/>
      <c r="K35" s="95"/>
      <c r="L35" s="95"/>
      <c r="M35" s="96"/>
      <c r="Q35" s="3"/>
      <c r="AA35" s="65">
        <f ca="1">ROUND(NORMINV(RAND(), $AA$42, $AA$42*$M$8/100*0.8)/(1000*'Исход. данные'!$B$6), 4)</f>
        <v>0.29870000000000002</v>
      </c>
      <c r="AB35" s="65"/>
      <c r="AC35" s="65"/>
      <c r="AD35" s="65"/>
      <c r="AE35" s="65"/>
    </row>
    <row r="36" spans="1:31">
      <c r="A36" s="76">
        <v>5</v>
      </c>
      <c r="B36" s="85"/>
      <c r="C36" s="86"/>
      <c r="D36" s="133">
        <v>0.30020000000000002</v>
      </c>
      <c r="E36" s="134"/>
      <c r="F36" s="134"/>
      <c r="G36" s="134"/>
      <c r="H36" s="135"/>
      <c r="I36" s="90">
        <f>D36*1000*'Исход. данные'!$B$6</f>
        <v>301.13062000000008</v>
      </c>
      <c r="J36" s="95"/>
      <c r="K36" s="95"/>
      <c r="L36" s="95"/>
      <c r="M36" s="96"/>
      <c r="Q36" s="3"/>
      <c r="AA36" s="65">
        <f ca="1">ROUND(NORMINV(RAND(), $AA$42, $AA$42*$M$8/100*0.8)/(1000*'Исход. данные'!$B$6), 4)</f>
        <v>0.2999</v>
      </c>
      <c r="AB36" s="65"/>
      <c r="AC36" s="65"/>
      <c r="AD36" s="65"/>
      <c r="AE36" s="65"/>
    </row>
    <row r="37" spans="1:31">
      <c r="A37" s="76">
        <v>6</v>
      </c>
      <c r="B37" s="85"/>
      <c r="C37" s="86"/>
      <c r="D37" s="133">
        <v>0.30009999999999998</v>
      </c>
      <c r="E37" s="134"/>
      <c r="F37" s="134"/>
      <c r="G37" s="134"/>
      <c r="H37" s="135"/>
      <c r="I37" s="90">
        <f>D37*1000*'Исход. данные'!$B$6</f>
        <v>301.03030999999999</v>
      </c>
      <c r="J37" s="95"/>
      <c r="K37" s="95"/>
      <c r="L37" s="95"/>
      <c r="M37" s="96"/>
      <c r="Q37" s="3"/>
      <c r="Y37" s="26"/>
      <c r="AA37" s="65">
        <f ca="1">ROUND(NORMINV(RAND(), $AA$42, $AA$42*$M$8/100*0.8)/(1000*'Исход. данные'!$B$6), 4)</f>
        <v>0.29970000000000002</v>
      </c>
      <c r="AB37" s="65"/>
      <c r="AC37" s="65"/>
      <c r="AD37" s="65"/>
      <c r="AE37" s="65"/>
    </row>
    <row r="38" spans="1:31">
      <c r="A38" s="76">
        <v>7</v>
      </c>
      <c r="B38" s="85"/>
      <c r="C38" s="86"/>
      <c r="D38" s="133">
        <v>0.30030000000000001</v>
      </c>
      <c r="E38" s="134"/>
      <c r="F38" s="134"/>
      <c r="G38" s="134"/>
      <c r="H38" s="135"/>
      <c r="I38" s="90">
        <f>D38*1000*'Исход. данные'!$B$6</f>
        <v>301.23093000000006</v>
      </c>
      <c r="J38" s="95"/>
      <c r="K38" s="95"/>
      <c r="L38" s="95"/>
      <c r="M38" s="96"/>
      <c r="Q38" s="3"/>
      <c r="AA38" s="65">
        <f ca="1">ROUND(NORMINV(RAND(), $AA$42, $AA$42*$M$8/100*0.8)/(1000*'Исход. данные'!$B$6), 4)</f>
        <v>0.29959999999999998</v>
      </c>
      <c r="AB38" s="65"/>
      <c r="AC38" s="65"/>
      <c r="AD38" s="65"/>
      <c r="AE38" s="65"/>
    </row>
    <row r="39" spans="1:31">
      <c r="A39" s="76">
        <v>8</v>
      </c>
      <c r="B39" s="85"/>
      <c r="C39" s="86"/>
      <c r="D39" s="133">
        <v>0.30149999999999999</v>
      </c>
      <c r="E39" s="134"/>
      <c r="F39" s="134"/>
      <c r="G39" s="134"/>
      <c r="H39" s="135"/>
      <c r="I39" s="90">
        <f>D39*1000*'Исход. данные'!$B$6</f>
        <v>302.43465000000003</v>
      </c>
      <c r="J39" s="95"/>
      <c r="K39" s="95"/>
      <c r="L39" s="95"/>
      <c r="M39" s="96"/>
      <c r="Q39" s="3"/>
      <c r="AA39" s="65">
        <f ca="1">ROUND(NORMINV(RAND(), $AA$42, $AA$42*$M$8/100*0.8)/(1000*'Исход. данные'!$B$6), 4)</f>
        <v>0.29930000000000001</v>
      </c>
      <c r="AB39" s="65"/>
      <c r="AC39" s="65"/>
      <c r="AD39" s="65"/>
      <c r="AE39" s="65"/>
    </row>
    <row r="40" spans="1:31">
      <c r="A40" s="76">
        <v>9</v>
      </c>
      <c r="B40" s="85"/>
      <c r="C40" s="86"/>
      <c r="D40" s="133">
        <v>0.30080000000000001</v>
      </c>
      <c r="E40" s="134"/>
      <c r="F40" s="134"/>
      <c r="G40" s="134"/>
      <c r="H40" s="135"/>
      <c r="I40" s="90">
        <f>D40*1000*'Исход. данные'!$B$6</f>
        <v>301.73248000000007</v>
      </c>
      <c r="J40" s="95"/>
      <c r="K40" s="95"/>
      <c r="L40" s="95"/>
      <c r="M40" s="96"/>
      <c r="Q40" s="3"/>
      <c r="AA40" s="65">
        <f ca="1">ROUND(NORMINV(RAND(), $AA$42, $AA$42*$M$8/100*0.8)/(1000*'Исход. данные'!$B$6), 4)</f>
        <v>0.29899999999999999</v>
      </c>
      <c r="AB40" s="65"/>
      <c r="AC40" s="65"/>
      <c r="AD40" s="65"/>
      <c r="AE40" s="65"/>
    </row>
    <row r="41" spans="1:31">
      <c r="A41" s="76">
        <v>10</v>
      </c>
      <c r="B41" s="85"/>
      <c r="C41" s="86"/>
      <c r="D41" s="133">
        <v>0.29949999999999999</v>
      </c>
      <c r="E41" s="134"/>
      <c r="F41" s="134"/>
      <c r="G41" s="134"/>
      <c r="H41" s="135"/>
      <c r="I41" s="90">
        <f>D41*1000*'Исход. данные'!$B$6</f>
        <v>300.42845000000005</v>
      </c>
      <c r="J41" s="95"/>
      <c r="K41" s="95"/>
      <c r="L41" s="95"/>
      <c r="M41" s="96"/>
      <c r="Q41" s="3"/>
      <c r="AA41" s="65">
        <f ca="1">ROUND(NORMINV(RAND(), $AA$42, $AA$42*$M$8/100*0.8)/(1000*'Исход. данные'!$B$6), 4)</f>
        <v>0.29949999999999999</v>
      </c>
      <c r="AB41" s="65"/>
      <c r="AC41" s="65"/>
      <c r="AD41" s="65"/>
      <c r="AE41" s="65"/>
    </row>
    <row r="42" spans="1:31">
      <c r="A42" s="76" t="s">
        <v>14</v>
      </c>
      <c r="B42" s="85"/>
      <c r="C42" s="86"/>
      <c r="D42" s="109">
        <f>AVERAGE(D32:H41)</f>
        <v>0.30020000000000002</v>
      </c>
      <c r="E42" s="110"/>
      <c r="F42" s="110"/>
      <c r="G42" s="110"/>
      <c r="H42" s="110"/>
      <c r="I42" s="111">
        <f>AVERAGE(I32:M41)</f>
        <v>301.13062000000002</v>
      </c>
      <c r="J42" s="111"/>
      <c r="K42" s="111"/>
      <c r="L42" s="111"/>
      <c r="M42" s="111"/>
      <c r="N42" s="8"/>
      <c r="O42" s="8"/>
      <c r="P42" s="8"/>
      <c r="Q42" s="8"/>
      <c r="R42" s="8"/>
      <c r="S42" s="8"/>
      <c r="T42" s="8"/>
      <c r="U42" s="8"/>
      <c r="V42" s="8"/>
      <c r="W42" s="8"/>
      <c r="X42" s="8"/>
      <c r="AA42" s="66">
        <f ca="1">G8+G8*J10/100*0.9*(RAND()-RAND())</f>
        <v>300.44190934767693</v>
      </c>
      <c r="AB42" s="66"/>
      <c r="AC42" s="66"/>
      <c r="AD42" s="66"/>
      <c r="AE42" s="66"/>
    </row>
    <row r="43" spans="1:31">
      <c r="A43" s="74" t="s">
        <v>15</v>
      </c>
      <c r="B43" s="74"/>
      <c r="C43" s="74"/>
      <c r="D43" s="112" t="str">
        <f>'Исход. данные'!$B$5</f>
        <v>Пупкин В.В.</v>
      </c>
      <c r="E43" s="112"/>
      <c r="F43" s="112"/>
      <c r="G43" s="112"/>
      <c r="H43" s="112"/>
      <c r="I43" s="112"/>
      <c r="J43" s="112"/>
      <c r="K43" s="112"/>
      <c r="L43" s="112"/>
      <c r="M43" s="112"/>
      <c r="N43" s="45"/>
      <c r="O43" s="45"/>
      <c r="P43" s="45"/>
      <c r="Q43" s="45"/>
      <c r="R43" s="45"/>
      <c r="S43" s="45"/>
      <c r="T43" s="8"/>
      <c r="U43" s="8"/>
      <c r="V43" s="8"/>
      <c r="W43" s="8"/>
      <c r="X43" s="8"/>
    </row>
    <row r="44" spans="1:31">
      <c r="A44" s="107" t="s">
        <v>16</v>
      </c>
      <c r="B44" s="107"/>
      <c r="C44" s="107"/>
      <c r="D44" s="107"/>
      <c r="E44" s="107"/>
      <c r="F44" s="107"/>
      <c r="G44" s="107"/>
      <c r="H44" s="107"/>
      <c r="I44" s="107"/>
      <c r="J44" s="107"/>
      <c r="K44" s="107"/>
      <c r="L44" s="107"/>
      <c r="M44" s="107"/>
      <c r="N44" s="16"/>
      <c r="O44" s="16"/>
      <c r="P44" s="16"/>
      <c r="Q44" s="16"/>
      <c r="R44" s="16"/>
      <c r="S44" s="16"/>
      <c r="T44" s="16"/>
      <c r="U44" s="16"/>
      <c r="V44" s="16"/>
      <c r="W44" s="16"/>
    </row>
    <row r="45" spans="1:31" ht="15" customHeight="1">
      <c r="A45" s="124" t="s">
        <v>5</v>
      </c>
      <c r="B45" s="125"/>
      <c r="C45" s="125"/>
      <c r="D45" s="115" t="s">
        <v>55</v>
      </c>
      <c r="E45" s="116"/>
      <c r="F45" s="116"/>
      <c r="G45" s="116"/>
      <c r="H45" s="117"/>
      <c r="I45" s="113" t="s">
        <v>57</v>
      </c>
      <c r="J45" s="113"/>
      <c r="K45" s="113"/>
      <c r="L45" s="113"/>
      <c r="M45" s="113"/>
      <c r="AA45">
        <f>IF(ABS(D46)&gt;J9, 0, IF(ABS(D47)&gt;J10, 0, IF(I46&gt;M7, 0, IF(I47&gt;M8, 0, 1))))</f>
        <v>1</v>
      </c>
    </row>
    <row r="46" spans="1:31">
      <c r="A46" s="76">
        <f>G7</f>
        <v>30</v>
      </c>
      <c r="B46" s="85"/>
      <c r="C46" s="86"/>
      <c r="D46" s="118">
        <f>ROUND(((I27-A46)/A46*100),2)</f>
        <v>0.14000000000000001</v>
      </c>
      <c r="E46" s="119"/>
      <c r="F46" s="119"/>
      <c r="G46" s="119"/>
      <c r="H46" s="120"/>
      <c r="I46" s="114">
        <f>ROUND(STDEV(I17:I26)*100/I27,2)</f>
        <v>0.96</v>
      </c>
      <c r="J46" s="114"/>
      <c r="K46" s="114"/>
      <c r="L46" s="114"/>
      <c r="M46" s="114"/>
    </row>
    <row r="47" spans="1:31">
      <c r="A47" s="76">
        <f>G8</f>
        <v>300</v>
      </c>
      <c r="B47" s="85"/>
      <c r="C47" s="86"/>
      <c r="D47" s="118">
        <f>ROUND(((I42-A47)/A47*100),2)</f>
        <v>0.38</v>
      </c>
      <c r="E47" s="119"/>
      <c r="F47" s="119"/>
      <c r="G47" s="119"/>
      <c r="H47" s="120"/>
      <c r="I47" s="114">
        <f>ROUND(STDEV(I32:I41)*100/I42,2)</f>
        <v>0.21</v>
      </c>
      <c r="J47" s="114"/>
      <c r="K47" s="114"/>
      <c r="L47" s="114"/>
      <c r="M47" s="114"/>
      <c r="N47" s="8"/>
      <c r="Q47" s="8"/>
    </row>
    <row r="48" spans="1:31" ht="15.75">
      <c r="A48" s="121" t="s">
        <v>17</v>
      </c>
      <c r="B48" s="121"/>
      <c r="C48" s="121"/>
      <c r="D48" s="121"/>
      <c r="E48" s="121"/>
      <c r="F48" s="121"/>
      <c r="G48" s="122" t="s">
        <v>18</v>
      </c>
      <c r="H48" s="122"/>
      <c r="I48" s="122"/>
      <c r="J48" s="122"/>
      <c r="K48" s="122"/>
      <c r="L48" s="122"/>
      <c r="M48" s="122"/>
      <c r="N48" s="44"/>
      <c r="O48" s="44"/>
      <c r="P48" s="44"/>
      <c r="Q48" s="44"/>
      <c r="R48" s="44"/>
      <c r="S48" s="44"/>
      <c r="T48" s="44"/>
      <c r="U48" s="44"/>
      <c r="V48" s="44"/>
      <c r="W48" s="44"/>
      <c r="X48" s="8"/>
    </row>
    <row r="49" spans="1:24">
      <c r="A49" s="79" t="s">
        <v>15</v>
      </c>
      <c r="B49" s="79"/>
      <c r="C49" s="79"/>
      <c r="D49" s="79"/>
      <c r="E49" s="79"/>
      <c r="F49" s="79"/>
      <c r="G49" s="107" t="str">
        <f>'Исход. данные'!$B$5</f>
        <v>Пупкин В.В.</v>
      </c>
      <c r="H49" s="107"/>
      <c r="I49" s="107"/>
      <c r="J49" s="107"/>
      <c r="K49" s="107"/>
      <c r="L49" s="107"/>
      <c r="M49" s="107"/>
      <c r="N49" s="16"/>
      <c r="O49" s="16"/>
      <c r="P49" s="16"/>
      <c r="Q49" s="16"/>
      <c r="R49" s="16"/>
      <c r="S49" s="16"/>
      <c r="T49" s="16"/>
      <c r="U49" s="16"/>
      <c r="V49" s="16"/>
      <c r="W49" s="16"/>
      <c r="X49" s="8"/>
    </row>
    <row r="50" spans="1:24">
      <c r="A50" s="56"/>
      <c r="B50" s="56"/>
      <c r="C50" s="56"/>
      <c r="D50" s="56"/>
      <c r="E50" s="56"/>
      <c r="F50" s="56"/>
      <c r="G50" s="128" t="s">
        <v>58</v>
      </c>
      <c r="H50" s="128"/>
      <c r="I50" s="128"/>
      <c r="J50" s="128"/>
      <c r="K50" s="128"/>
      <c r="L50" s="128"/>
      <c r="M50" s="128"/>
      <c r="N50" s="48"/>
      <c r="O50" s="48"/>
      <c r="P50" s="48"/>
      <c r="Q50" s="24"/>
      <c r="R50" s="24"/>
      <c r="S50" s="24"/>
      <c r="T50" s="24"/>
      <c r="U50" s="24"/>
      <c r="V50" s="24"/>
      <c r="W50" s="24"/>
    </row>
  </sheetData>
  <mergeCells count="154">
    <mergeCell ref="A6:C6"/>
    <mergeCell ref="D6:F6"/>
    <mergeCell ref="G6:I6"/>
    <mergeCell ref="J6:L6"/>
    <mergeCell ref="A3:G3"/>
    <mergeCell ref="Q3:W3"/>
    <mergeCell ref="A4:G4"/>
    <mergeCell ref="Q4:W4"/>
    <mergeCell ref="A1:M1"/>
    <mergeCell ref="A2:M2"/>
    <mergeCell ref="I3:M3"/>
    <mergeCell ref="I4:M4"/>
    <mergeCell ref="A5:M5"/>
    <mergeCell ref="A7:C7"/>
    <mergeCell ref="D7:F7"/>
    <mergeCell ref="G7:I7"/>
    <mergeCell ref="J7:L7"/>
    <mergeCell ref="A8:C8"/>
    <mergeCell ref="D8:F8"/>
    <mergeCell ref="G8:I8"/>
    <mergeCell ref="J8:L8"/>
    <mergeCell ref="A11:J11"/>
    <mergeCell ref="A12:J12"/>
    <mergeCell ref="A13:J13"/>
    <mergeCell ref="A9:C9"/>
    <mergeCell ref="D9:F9"/>
    <mergeCell ref="G9:I9"/>
    <mergeCell ref="J9:L9"/>
    <mergeCell ref="A10:C10"/>
    <mergeCell ref="D10:F10"/>
    <mergeCell ref="G10:I10"/>
    <mergeCell ref="J10:L10"/>
    <mergeCell ref="K11:M11"/>
    <mergeCell ref="K12:M12"/>
    <mergeCell ref="K13:M13"/>
    <mergeCell ref="A17:C17"/>
    <mergeCell ref="D17:H17"/>
    <mergeCell ref="I17:M17"/>
    <mergeCell ref="A18:C18"/>
    <mergeCell ref="D18:H18"/>
    <mergeCell ref="I18:M18"/>
    <mergeCell ref="A14:J14"/>
    <mergeCell ref="A15:C16"/>
    <mergeCell ref="D15:M15"/>
    <mergeCell ref="D16:H16"/>
    <mergeCell ref="I16:M16"/>
    <mergeCell ref="K14:M14"/>
    <mergeCell ref="A21:C21"/>
    <mergeCell ref="D21:H21"/>
    <mergeCell ref="I21:M21"/>
    <mergeCell ref="A22:C22"/>
    <mergeCell ref="D22:H22"/>
    <mergeCell ref="I22:M22"/>
    <mergeCell ref="A19:C19"/>
    <mergeCell ref="D19:H19"/>
    <mergeCell ref="I19:M19"/>
    <mergeCell ref="A20:C20"/>
    <mergeCell ref="D20:H20"/>
    <mergeCell ref="I20:M20"/>
    <mergeCell ref="A25:C25"/>
    <mergeCell ref="D25:H25"/>
    <mergeCell ref="I25:M25"/>
    <mergeCell ref="A26:C26"/>
    <mergeCell ref="D26:H26"/>
    <mergeCell ref="I26:M26"/>
    <mergeCell ref="A23:C23"/>
    <mergeCell ref="D23:H23"/>
    <mergeCell ref="I23:M23"/>
    <mergeCell ref="A24:C24"/>
    <mergeCell ref="D24:H24"/>
    <mergeCell ref="I24:M24"/>
    <mergeCell ref="A27:C27"/>
    <mergeCell ref="D27:H27"/>
    <mergeCell ref="I27:M27"/>
    <mergeCell ref="A28:C28"/>
    <mergeCell ref="D28:M28"/>
    <mergeCell ref="A30:C31"/>
    <mergeCell ref="D30:M30"/>
    <mergeCell ref="D31:H31"/>
    <mergeCell ref="I31:M31"/>
    <mergeCell ref="D29:H29"/>
    <mergeCell ref="I29:M29"/>
    <mergeCell ref="A34:C34"/>
    <mergeCell ref="D34:H34"/>
    <mergeCell ref="I34:M34"/>
    <mergeCell ref="A35:C35"/>
    <mergeCell ref="D35:H35"/>
    <mergeCell ref="I35:M35"/>
    <mergeCell ref="A32:C32"/>
    <mergeCell ref="D32:H32"/>
    <mergeCell ref="I32:M32"/>
    <mergeCell ref="A33:C33"/>
    <mergeCell ref="D33:H33"/>
    <mergeCell ref="I33:M33"/>
    <mergeCell ref="A38:C38"/>
    <mergeCell ref="D38:H38"/>
    <mergeCell ref="I38:M38"/>
    <mergeCell ref="A39:C39"/>
    <mergeCell ref="D39:H39"/>
    <mergeCell ref="I39:M39"/>
    <mergeCell ref="A36:C36"/>
    <mergeCell ref="D36:H36"/>
    <mergeCell ref="I36:M36"/>
    <mergeCell ref="A37:C37"/>
    <mergeCell ref="D37:H37"/>
    <mergeCell ref="I37:M37"/>
    <mergeCell ref="D43:M43"/>
    <mergeCell ref="I45:M45"/>
    <mergeCell ref="I46:M46"/>
    <mergeCell ref="D45:H45"/>
    <mergeCell ref="D46:H46"/>
    <mergeCell ref="A40:C40"/>
    <mergeCell ref="D40:H40"/>
    <mergeCell ref="I40:M40"/>
    <mergeCell ref="A41:C41"/>
    <mergeCell ref="D41:H41"/>
    <mergeCell ref="I41:M41"/>
    <mergeCell ref="A44:M44"/>
    <mergeCell ref="A47:C47"/>
    <mergeCell ref="A48:F48"/>
    <mergeCell ref="A49:F49"/>
    <mergeCell ref="I47:M47"/>
    <mergeCell ref="D47:H47"/>
    <mergeCell ref="G48:M48"/>
    <mergeCell ref="G49:M49"/>
    <mergeCell ref="G50:M50"/>
    <mergeCell ref="AA32:AE32"/>
    <mergeCell ref="AA33:AE33"/>
    <mergeCell ref="AA34:AE34"/>
    <mergeCell ref="AA35:AE35"/>
    <mergeCell ref="AA36:AE36"/>
    <mergeCell ref="AA37:AE37"/>
    <mergeCell ref="AA38:AE38"/>
    <mergeCell ref="AA39:AE39"/>
    <mergeCell ref="AA40:AE40"/>
    <mergeCell ref="AA41:AE41"/>
    <mergeCell ref="A45:C45"/>
    <mergeCell ref="A46:C46"/>
    <mergeCell ref="A42:C42"/>
    <mergeCell ref="D42:H42"/>
    <mergeCell ref="I42:M42"/>
    <mergeCell ref="A43:C43"/>
    <mergeCell ref="AA26:AE26"/>
    <mergeCell ref="AA27:AE27"/>
    <mergeCell ref="AA42:AE42"/>
    <mergeCell ref="AA17:AE17"/>
    <mergeCell ref="AA18:AE18"/>
    <mergeCell ref="AA19:AE19"/>
    <mergeCell ref="AA20:AE20"/>
    <mergeCell ref="AA21:AE21"/>
    <mergeCell ref="AA22:AE22"/>
    <mergeCell ref="AA23:AE23"/>
    <mergeCell ref="AA24:AE24"/>
    <mergeCell ref="AA25:AE25"/>
  </mergeCells>
  <conditionalFormatting sqref="D46">
    <cfRule type="expression" dxfId="227" priority="4">
      <formula>ABS($D$46)&gt;--MID($J$7,2,5)</formula>
    </cfRule>
  </conditionalFormatting>
  <conditionalFormatting sqref="D47">
    <cfRule type="expression" dxfId="226" priority="3">
      <formula>ABS($D$47)&gt;--MID($J$8,2,5)</formula>
    </cfRule>
  </conditionalFormatting>
  <conditionalFormatting sqref="I46">
    <cfRule type="cellIs" dxfId="225" priority="2" operator="greaterThan">
      <formula>$M$7</formula>
    </cfRule>
  </conditionalFormatting>
  <conditionalFormatting sqref="I47">
    <cfRule type="cellIs" dxfId="224" priority="1" operator="greaterThan">
      <formula>$M$8</formula>
    </cfRule>
  </conditionalFormatting>
  <pageMargins left="0.7" right="0.7" top="0.75" bottom="0.75" header="0.3" footer="0.3"/>
  <pageSetup paperSize="9" orientation="portrait" r:id="rId1"/>
</worksheet>
</file>

<file path=xl/worksheets/sheet21.xml><?xml version="1.0" encoding="utf-8"?>
<worksheet xmlns="http://schemas.openxmlformats.org/spreadsheetml/2006/main" xmlns:r="http://schemas.openxmlformats.org/officeDocument/2006/relationships">
  <sheetPr codeName="Лист25">
    <tabColor rgb="FF00B0F0"/>
  </sheetPr>
  <dimension ref="A1:AE50"/>
  <sheetViews>
    <sheetView zoomScale="90" zoomScaleNormal="90" workbookViewId="0">
      <selection activeCell="D32" sqref="D32:H41"/>
    </sheetView>
  </sheetViews>
  <sheetFormatPr defaultRowHeight="15"/>
  <cols>
    <col min="1" max="1" width="6.7109375" customWidth="1"/>
    <col min="2" max="2" width="6.5703125" customWidth="1"/>
    <col min="3" max="3" width="5.5703125" customWidth="1"/>
    <col min="4" max="4" width="7" customWidth="1"/>
    <col min="5" max="7" width="3.7109375" customWidth="1"/>
    <col min="8" max="8" width="11.7109375" customWidth="1"/>
    <col min="9" max="9" width="2.7109375" customWidth="1"/>
    <col min="10" max="10" width="6.7109375" customWidth="1"/>
    <col min="11" max="12" width="3.7109375" customWidth="1"/>
    <col min="13" max="13" width="14.7109375" customWidth="1"/>
    <col min="14" max="14" width="5.7109375" customWidth="1"/>
    <col min="15" max="23" width="0" hidden="1" customWidth="1"/>
    <col min="27" max="27" width="9.28515625" hidden="1" customWidth="1"/>
    <col min="28" max="31" width="9.140625" hidden="1" customWidth="1"/>
  </cols>
  <sheetData>
    <row r="1" spans="1:24">
      <c r="A1" s="67" t="s">
        <v>32</v>
      </c>
      <c r="B1" s="67"/>
      <c r="C1" s="67"/>
      <c r="D1" s="67"/>
      <c r="E1" s="67"/>
      <c r="F1" s="67"/>
      <c r="G1" s="67"/>
      <c r="H1" s="67"/>
      <c r="I1" s="67"/>
      <c r="J1" s="67"/>
      <c r="K1" s="67"/>
      <c r="L1" s="67"/>
      <c r="M1" s="67"/>
      <c r="N1" s="40"/>
      <c r="O1" s="40"/>
      <c r="P1" s="40"/>
      <c r="Q1" s="40"/>
      <c r="R1" s="40"/>
      <c r="S1" s="40"/>
      <c r="T1" s="40"/>
      <c r="U1" s="40"/>
      <c r="V1" s="40"/>
      <c r="W1" s="28"/>
    </row>
    <row r="2" spans="1:24">
      <c r="A2" s="71" t="s">
        <v>33</v>
      </c>
      <c r="B2" s="71"/>
      <c r="C2" s="71"/>
      <c r="D2" s="71"/>
      <c r="E2" s="71"/>
      <c r="F2" s="71"/>
      <c r="G2" s="71"/>
      <c r="H2" s="71"/>
      <c r="I2" s="71"/>
      <c r="J2" s="71"/>
      <c r="K2" s="71"/>
      <c r="L2" s="71"/>
      <c r="M2" s="71"/>
      <c r="N2" s="7"/>
      <c r="O2" s="7"/>
      <c r="P2" s="7"/>
      <c r="Q2" s="7"/>
      <c r="R2" s="7"/>
      <c r="S2" s="7"/>
      <c r="T2" s="7"/>
      <c r="U2" s="7"/>
      <c r="V2" s="7"/>
      <c r="W2" s="7"/>
    </row>
    <row r="3" spans="1:24" ht="15.75">
      <c r="A3" s="68" t="s">
        <v>25</v>
      </c>
      <c r="B3" s="68"/>
      <c r="C3" s="68"/>
      <c r="D3" s="68"/>
      <c r="E3" s="68"/>
      <c r="F3" s="68"/>
      <c r="G3" s="68"/>
      <c r="H3" s="56"/>
      <c r="I3" s="72">
        <v>38682101</v>
      </c>
      <c r="J3" s="72"/>
      <c r="K3" s="72"/>
      <c r="L3" s="72"/>
      <c r="M3" s="72"/>
      <c r="N3" s="16"/>
      <c r="O3" s="23"/>
      <c r="P3" s="25"/>
      <c r="Q3" s="69"/>
      <c r="R3" s="69"/>
      <c r="S3" s="69"/>
      <c r="T3" s="69"/>
      <c r="U3" s="69"/>
      <c r="V3" s="69"/>
      <c r="W3" s="69"/>
    </row>
    <row r="4" spans="1:24">
      <c r="A4" s="70" t="s">
        <v>0</v>
      </c>
      <c r="B4" s="70"/>
      <c r="C4" s="70"/>
      <c r="D4" s="70"/>
      <c r="E4" s="70"/>
      <c r="F4" s="70"/>
      <c r="G4" s="70"/>
      <c r="H4" s="56"/>
      <c r="I4" s="70" t="s">
        <v>1</v>
      </c>
      <c r="J4" s="70"/>
      <c r="K4" s="70"/>
      <c r="L4" s="70"/>
      <c r="M4" s="70"/>
      <c r="N4" s="46"/>
      <c r="O4" s="42"/>
      <c r="P4" s="25"/>
      <c r="Q4" s="69"/>
      <c r="R4" s="69"/>
      <c r="S4" s="69"/>
      <c r="T4" s="69"/>
      <c r="U4" s="69"/>
      <c r="V4" s="69"/>
      <c r="W4" s="69"/>
    </row>
    <row r="5" spans="1:24">
      <c r="A5" s="73" t="s">
        <v>2</v>
      </c>
      <c r="B5" s="73"/>
      <c r="C5" s="73"/>
      <c r="D5" s="73"/>
      <c r="E5" s="73"/>
      <c r="F5" s="73"/>
      <c r="G5" s="73"/>
      <c r="H5" s="73"/>
      <c r="I5" s="73"/>
      <c r="J5" s="73"/>
      <c r="K5" s="73"/>
      <c r="L5" s="73"/>
      <c r="M5" s="73"/>
      <c r="N5" s="14"/>
      <c r="O5" s="14"/>
      <c r="P5" s="14"/>
      <c r="Q5" s="14"/>
      <c r="R5" s="14"/>
      <c r="S5" s="14"/>
      <c r="T5" s="14"/>
      <c r="U5" s="14"/>
      <c r="V5" s="14"/>
      <c r="W5" s="14"/>
    </row>
    <row r="6" spans="1:24">
      <c r="A6" s="77" t="s">
        <v>3</v>
      </c>
      <c r="B6" s="77"/>
      <c r="C6" s="77"/>
      <c r="D6" s="77" t="s">
        <v>4</v>
      </c>
      <c r="E6" s="77"/>
      <c r="F6" s="77"/>
      <c r="G6" s="77" t="s">
        <v>5</v>
      </c>
      <c r="H6" s="77"/>
      <c r="I6" s="77"/>
      <c r="J6" s="77" t="s">
        <v>55</v>
      </c>
      <c r="K6" s="77"/>
      <c r="L6" s="78"/>
      <c r="M6" s="58" t="s">
        <v>56</v>
      </c>
      <c r="N6" s="35"/>
      <c r="O6" s="31"/>
      <c r="P6" s="32"/>
      <c r="Q6" s="28"/>
      <c r="R6" s="28"/>
      <c r="S6" s="28"/>
      <c r="T6" s="28"/>
      <c r="U6" s="28"/>
      <c r="V6" s="28"/>
      <c r="W6" s="28"/>
    </row>
    <row r="7" spans="1:24">
      <c r="A7" s="74">
        <v>1</v>
      </c>
      <c r="B7" s="74"/>
      <c r="C7" s="74"/>
      <c r="D7" s="75" t="str">
        <f>G7 &amp; " - " &amp; G8</f>
        <v>100 - 1000</v>
      </c>
      <c r="E7" s="75"/>
      <c r="F7" s="75"/>
      <c r="G7" s="74">
        <v>100</v>
      </c>
      <c r="H7" s="74"/>
      <c r="I7" s="74"/>
      <c r="J7" s="74" t="s">
        <v>6</v>
      </c>
      <c r="K7" s="74"/>
      <c r="L7" s="76"/>
      <c r="M7" s="59">
        <v>0.7</v>
      </c>
      <c r="N7" s="16"/>
      <c r="O7" s="27"/>
      <c r="P7" s="30"/>
      <c r="Q7" s="28"/>
      <c r="R7" s="28"/>
      <c r="S7" s="28"/>
      <c r="T7" s="28"/>
      <c r="U7" s="28"/>
      <c r="V7" s="28"/>
      <c r="W7" s="28"/>
    </row>
    <row r="8" spans="1:24">
      <c r="A8" s="74"/>
      <c r="B8" s="74"/>
      <c r="C8" s="74"/>
      <c r="D8" s="74"/>
      <c r="E8" s="74"/>
      <c r="F8" s="74"/>
      <c r="G8" s="74">
        <v>1000</v>
      </c>
      <c r="H8" s="74"/>
      <c r="I8" s="74"/>
      <c r="J8" s="74" t="s">
        <v>23</v>
      </c>
      <c r="K8" s="74"/>
      <c r="L8" s="76"/>
      <c r="M8" s="59">
        <v>0.3</v>
      </c>
      <c r="N8" s="16"/>
      <c r="O8" s="27"/>
      <c r="P8" s="30"/>
      <c r="Q8" s="28"/>
      <c r="R8" s="28"/>
      <c r="S8" s="28"/>
      <c r="T8" s="28"/>
      <c r="U8" s="28"/>
      <c r="V8" s="28"/>
      <c r="W8" s="28"/>
    </row>
    <row r="9" spans="1:24">
      <c r="A9" s="74"/>
      <c r="B9" s="74"/>
      <c r="C9" s="74"/>
      <c r="D9" s="74"/>
      <c r="E9" s="74"/>
      <c r="F9" s="74"/>
      <c r="G9" s="74"/>
      <c r="H9" s="74"/>
      <c r="I9" s="74"/>
      <c r="J9" s="80">
        <f>--MID(J7,2,3)</f>
        <v>2</v>
      </c>
      <c r="K9" s="80"/>
      <c r="L9" s="81"/>
      <c r="M9" s="57"/>
      <c r="N9" s="16"/>
      <c r="O9" s="27"/>
      <c r="P9" s="30"/>
      <c r="Q9" s="28"/>
      <c r="R9" s="28"/>
      <c r="S9" s="28"/>
      <c r="T9" s="28"/>
      <c r="U9" s="28"/>
      <c r="V9" s="28"/>
      <c r="W9" s="28"/>
    </row>
    <row r="10" spans="1:24">
      <c r="A10" s="74"/>
      <c r="B10" s="74"/>
      <c r="C10" s="74"/>
      <c r="D10" s="74"/>
      <c r="E10" s="74"/>
      <c r="F10" s="74"/>
      <c r="G10" s="74"/>
      <c r="H10" s="74"/>
      <c r="I10" s="74"/>
      <c r="J10" s="82">
        <f>--MID(J8,2,3)</f>
        <v>0.6</v>
      </c>
      <c r="K10" s="82"/>
      <c r="L10" s="83"/>
      <c r="M10" s="57"/>
      <c r="N10" s="16"/>
      <c r="O10" s="52"/>
      <c r="P10" s="54"/>
      <c r="Q10" s="28"/>
      <c r="R10" s="28"/>
      <c r="S10" s="28"/>
      <c r="T10" s="28"/>
      <c r="U10" s="28"/>
      <c r="V10" s="28"/>
      <c r="W10" s="28"/>
    </row>
    <row r="11" spans="1:24">
      <c r="A11" s="79" t="s">
        <v>7</v>
      </c>
      <c r="B11" s="79"/>
      <c r="C11" s="79"/>
      <c r="D11" s="79"/>
      <c r="E11" s="79"/>
      <c r="F11" s="79"/>
      <c r="G11" s="79"/>
      <c r="H11" s="79"/>
      <c r="I11" s="79"/>
      <c r="J11" s="79"/>
      <c r="K11" s="84" t="str">
        <f>'Исход. данные'!$B$1</f>
        <v>18.10.2024г.</v>
      </c>
      <c r="L11" s="84"/>
      <c r="M11" s="84"/>
      <c r="N11" s="15"/>
      <c r="O11" s="15"/>
      <c r="P11" s="15"/>
      <c r="Q11" s="15"/>
      <c r="R11" s="15"/>
      <c r="S11" s="15"/>
      <c r="T11" s="15"/>
      <c r="U11" s="15"/>
      <c r="V11" s="15"/>
      <c r="W11" s="15"/>
      <c r="X11" s="8"/>
    </row>
    <row r="12" spans="1:24">
      <c r="A12" s="79" t="s">
        <v>8</v>
      </c>
      <c r="B12" s="79"/>
      <c r="C12" s="79"/>
      <c r="D12" s="79"/>
      <c r="E12" s="79"/>
      <c r="F12" s="79"/>
      <c r="G12" s="79"/>
      <c r="H12" s="79"/>
      <c r="I12" s="79"/>
      <c r="J12" s="79"/>
      <c r="K12" s="85" t="str">
        <f>'Исход. данные'!$B$2</f>
        <v>ВР-300S № 181024</v>
      </c>
      <c r="L12" s="85"/>
      <c r="M12" s="85"/>
      <c r="N12" s="16"/>
      <c r="O12" s="16"/>
      <c r="P12" s="16"/>
      <c r="Q12" s="16"/>
      <c r="R12" s="16"/>
      <c r="S12" s="16"/>
      <c r="T12" s="16"/>
      <c r="U12" s="16"/>
      <c r="V12" s="16"/>
      <c r="W12" s="16"/>
      <c r="X12" s="8"/>
    </row>
    <row r="13" spans="1:24">
      <c r="A13" s="79" t="s">
        <v>9</v>
      </c>
      <c r="B13" s="79"/>
      <c r="C13" s="79"/>
      <c r="D13" s="79"/>
      <c r="E13" s="79"/>
      <c r="F13" s="79"/>
      <c r="G13" s="79"/>
      <c r="H13" s="79"/>
      <c r="I13" s="79"/>
      <c r="J13" s="79"/>
      <c r="K13" s="85">
        <f>'Исход. данные'!$B$3</f>
        <v>21.2</v>
      </c>
      <c r="L13" s="85"/>
      <c r="M13" s="85"/>
      <c r="N13" s="16"/>
      <c r="O13" s="16"/>
      <c r="P13" s="16"/>
      <c r="Q13" s="16"/>
      <c r="R13" s="16"/>
      <c r="S13" s="16"/>
      <c r="T13" s="16"/>
      <c r="U13" s="16"/>
      <c r="V13" s="16"/>
      <c r="W13" s="16"/>
      <c r="X13" s="8"/>
    </row>
    <row r="14" spans="1:24">
      <c r="A14" s="79" t="s">
        <v>10</v>
      </c>
      <c r="B14" s="79"/>
      <c r="C14" s="79"/>
      <c r="D14" s="79"/>
      <c r="E14" s="79"/>
      <c r="F14" s="79"/>
      <c r="G14" s="79"/>
      <c r="H14" s="79"/>
      <c r="I14" s="79"/>
      <c r="J14" s="79"/>
      <c r="K14" s="85">
        <f>'Исход. данные'!$B$4</f>
        <v>60.7</v>
      </c>
      <c r="L14" s="85"/>
      <c r="M14" s="85"/>
      <c r="N14" s="16"/>
      <c r="O14" s="16"/>
      <c r="P14" s="16"/>
      <c r="Q14" s="16"/>
      <c r="R14" s="16"/>
      <c r="S14" s="16"/>
      <c r="T14" s="16"/>
      <c r="U14" s="16"/>
      <c r="V14" s="16"/>
      <c r="W14" s="16"/>
      <c r="X14" s="8"/>
    </row>
    <row r="15" spans="1:24">
      <c r="A15" s="97" t="s">
        <v>11</v>
      </c>
      <c r="B15" s="98"/>
      <c r="C15" s="99"/>
      <c r="D15" s="76" t="str">
        <f>"Объем дозирования " &amp; G7 &amp; " мкл"</f>
        <v>Объем дозирования 100 мкл</v>
      </c>
      <c r="E15" s="85"/>
      <c r="F15" s="85"/>
      <c r="G15" s="85"/>
      <c r="H15" s="85"/>
      <c r="I15" s="85"/>
      <c r="J15" s="85"/>
      <c r="K15" s="85"/>
      <c r="L15" s="85"/>
      <c r="M15" s="86"/>
      <c r="N15" s="47"/>
      <c r="O15" s="28"/>
      <c r="P15" s="28"/>
      <c r="Q15" s="28"/>
      <c r="R15" s="28"/>
      <c r="S15" s="28"/>
      <c r="T15" s="28"/>
      <c r="U15" s="28"/>
      <c r="V15" s="28"/>
      <c r="W15" s="28"/>
    </row>
    <row r="16" spans="1:24">
      <c r="A16" s="100"/>
      <c r="B16" s="101"/>
      <c r="C16" s="102"/>
      <c r="D16" s="76" t="s">
        <v>42</v>
      </c>
      <c r="E16" s="85"/>
      <c r="F16" s="85"/>
      <c r="G16" s="85"/>
      <c r="H16" s="86"/>
      <c r="I16" s="76" t="s">
        <v>13</v>
      </c>
      <c r="J16" s="85"/>
      <c r="K16" s="85"/>
      <c r="L16" s="85"/>
      <c r="M16" s="86"/>
      <c r="N16" s="28"/>
      <c r="O16" s="28"/>
      <c r="P16" s="28"/>
      <c r="Q16" s="28"/>
      <c r="R16" s="28"/>
      <c r="S16" s="28"/>
      <c r="T16" s="28"/>
      <c r="U16" s="28"/>
      <c r="V16" s="28"/>
      <c r="W16" s="28"/>
    </row>
    <row r="17" spans="1:31">
      <c r="A17" s="76">
        <v>1</v>
      </c>
      <c r="B17" s="85"/>
      <c r="C17" s="86"/>
      <c r="D17" s="133">
        <v>9.9000000000000005E-2</v>
      </c>
      <c r="E17" s="134"/>
      <c r="F17" s="134"/>
      <c r="G17" s="134"/>
      <c r="H17" s="135"/>
      <c r="I17" s="90">
        <f>D17*1000*'Исход. данные'!$B$6</f>
        <v>99.306900000000013</v>
      </c>
      <c r="J17" s="91"/>
      <c r="K17" s="91"/>
      <c r="L17" s="91"/>
      <c r="M17" s="92"/>
      <c r="N17" s="28"/>
      <c r="O17" s="28"/>
      <c r="P17" s="28"/>
      <c r="Q17" s="28"/>
      <c r="R17" s="28"/>
      <c r="S17" s="28"/>
      <c r="T17" s="28"/>
      <c r="U17" s="28"/>
      <c r="V17" s="28"/>
      <c r="W17" s="28"/>
      <c r="AA17" s="65">
        <f ca="1">ROUND(NORMINV(RAND(), $AA$27, $AA$27*$M$7/100*0.8)/(1000*'Исход. данные'!$B$6), 4)</f>
        <v>0.1011</v>
      </c>
      <c r="AB17" s="65"/>
      <c r="AC17" s="65"/>
      <c r="AD17" s="65"/>
      <c r="AE17" s="65"/>
    </row>
    <row r="18" spans="1:31">
      <c r="A18" s="76">
        <v>2</v>
      </c>
      <c r="B18" s="85"/>
      <c r="C18" s="86"/>
      <c r="D18" s="133">
        <v>9.9699999999999997E-2</v>
      </c>
      <c r="E18" s="134"/>
      <c r="F18" s="134"/>
      <c r="G18" s="134"/>
      <c r="H18" s="135"/>
      <c r="I18" s="90">
        <f>D18*1000*'Исход. данные'!$B$6</f>
        <v>100.00907000000001</v>
      </c>
      <c r="J18" s="95"/>
      <c r="K18" s="95"/>
      <c r="L18" s="95"/>
      <c r="M18" s="96"/>
      <c r="N18" s="28"/>
      <c r="O18" s="28"/>
      <c r="P18" s="28"/>
      <c r="Q18" s="28"/>
      <c r="R18" s="28"/>
      <c r="S18" s="28"/>
      <c r="T18" s="28"/>
      <c r="U18" s="28"/>
      <c r="V18" s="28"/>
      <c r="W18" s="28"/>
      <c r="AA18" s="65">
        <f ca="1">ROUND(NORMINV(RAND(), $AA$27, $AA$27*$M$7/100*0.8)/(1000*'Исход. данные'!$B$6), 4)</f>
        <v>9.98E-2</v>
      </c>
      <c r="AB18" s="65"/>
      <c r="AC18" s="65"/>
      <c r="AD18" s="65"/>
      <c r="AE18" s="65"/>
    </row>
    <row r="19" spans="1:31">
      <c r="A19" s="76">
        <v>3</v>
      </c>
      <c r="B19" s="85"/>
      <c r="C19" s="86"/>
      <c r="D19" s="133">
        <v>9.8400000000000001E-2</v>
      </c>
      <c r="E19" s="134"/>
      <c r="F19" s="134"/>
      <c r="G19" s="134"/>
      <c r="H19" s="135"/>
      <c r="I19" s="90">
        <f>D19*1000*'Исход. данные'!$B$6</f>
        <v>98.705040000000011</v>
      </c>
      <c r="J19" s="95"/>
      <c r="K19" s="95"/>
      <c r="L19" s="95"/>
      <c r="M19" s="96"/>
      <c r="N19" s="28"/>
      <c r="O19" s="28"/>
      <c r="P19" s="28"/>
      <c r="Q19" s="28"/>
      <c r="R19" s="28"/>
      <c r="S19" s="28"/>
      <c r="T19" s="28"/>
      <c r="U19" s="28"/>
      <c r="V19" s="28"/>
      <c r="W19" s="28"/>
      <c r="AA19" s="65">
        <f ca="1">ROUND(NORMINV(RAND(), $AA$27, $AA$27*$M$7/100*0.8)/(1000*'Исход. данные'!$B$6), 4)</f>
        <v>0.10059999999999999</v>
      </c>
      <c r="AB19" s="65"/>
      <c r="AC19" s="65"/>
      <c r="AD19" s="65"/>
      <c r="AE19" s="65"/>
    </row>
    <row r="20" spans="1:31">
      <c r="A20" s="76">
        <v>4</v>
      </c>
      <c r="B20" s="85"/>
      <c r="C20" s="86"/>
      <c r="D20" s="133">
        <v>9.8400000000000001E-2</v>
      </c>
      <c r="E20" s="134"/>
      <c r="F20" s="134"/>
      <c r="G20" s="134"/>
      <c r="H20" s="135"/>
      <c r="I20" s="90">
        <f>D20*1000*'Исход. данные'!$B$6</f>
        <v>98.705040000000011</v>
      </c>
      <c r="J20" s="95"/>
      <c r="K20" s="95"/>
      <c r="L20" s="95"/>
      <c r="M20" s="96"/>
      <c r="N20" s="28"/>
      <c r="O20" s="28"/>
      <c r="P20" s="28"/>
      <c r="Q20" s="28"/>
      <c r="R20" s="28"/>
      <c r="S20" s="28"/>
      <c r="T20" s="28"/>
      <c r="U20" s="28"/>
      <c r="V20" s="28"/>
      <c r="W20" s="28"/>
      <c r="AA20" s="65">
        <f ca="1">ROUND(NORMINV(RAND(), $AA$27, $AA$27*$M$7/100*0.8)/(1000*'Исход. данные'!$B$6), 4)</f>
        <v>9.9900000000000003E-2</v>
      </c>
      <c r="AB20" s="65"/>
      <c r="AC20" s="65"/>
      <c r="AD20" s="65"/>
      <c r="AE20" s="65"/>
    </row>
    <row r="21" spans="1:31">
      <c r="A21" s="76">
        <v>5</v>
      </c>
      <c r="B21" s="85"/>
      <c r="C21" s="86"/>
      <c r="D21" s="133">
        <v>9.7600000000000006E-2</v>
      </c>
      <c r="E21" s="134"/>
      <c r="F21" s="134"/>
      <c r="G21" s="134"/>
      <c r="H21" s="135"/>
      <c r="I21" s="90">
        <f>D21*1000*'Исход. данные'!$B$6</f>
        <v>97.902560000000022</v>
      </c>
      <c r="J21" s="95"/>
      <c r="K21" s="95"/>
      <c r="L21" s="95"/>
      <c r="M21" s="96"/>
      <c r="N21" s="28"/>
      <c r="O21" s="28"/>
      <c r="P21" s="28"/>
      <c r="Q21" s="28"/>
      <c r="R21" s="28"/>
      <c r="S21" s="28"/>
      <c r="T21" s="28"/>
      <c r="U21" s="28"/>
      <c r="V21" s="28"/>
      <c r="W21" s="28"/>
      <c r="AA21" s="65">
        <f ca="1">ROUND(NORMINV(RAND(), $AA$27, $AA$27*$M$7/100*0.8)/(1000*'Исход. данные'!$B$6), 4)</f>
        <v>9.8900000000000002E-2</v>
      </c>
      <c r="AB21" s="65"/>
      <c r="AC21" s="65"/>
      <c r="AD21" s="65"/>
      <c r="AE21" s="65"/>
    </row>
    <row r="22" spans="1:31">
      <c r="A22" s="76">
        <v>6</v>
      </c>
      <c r="B22" s="85"/>
      <c r="C22" s="86"/>
      <c r="D22" s="133">
        <v>9.8500000000000004E-2</v>
      </c>
      <c r="E22" s="134"/>
      <c r="F22" s="134"/>
      <c r="G22" s="134"/>
      <c r="H22" s="135"/>
      <c r="I22" s="90">
        <f>D22*1000*'Исход. данные'!$B$6</f>
        <v>98.805350000000004</v>
      </c>
      <c r="J22" s="95"/>
      <c r="K22" s="95"/>
      <c r="L22" s="95"/>
      <c r="M22" s="96"/>
      <c r="N22" s="28"/>
      <c r="O22" s="28"/>
      <c r="P22" s="28"/>
      <c r="Q22" s="28"/>
      <c r="R22" s="28"/>
      <c r="S22" s="28"/>
      <c r="T22" s="28"/>
      <c r="U22" s="28"/>
      <c r="V22" s="28"/>
      <c r="W22" s="28"/>
      <c r="AA22" s="65">
        <f ca="1">ROUND(NORMINV(RAND(), $AA$27, $AA$27*$M$7/100*0.8)/(1000*'Исход. данные'!$B$6), 4)</f>
        <v>0.1007</v>
      </c>
      <c r="AB22" s="65"/>
      <c r="AC22" s="65"/>
      <c r="AD22" s="65"/>
      <c r="AE22" s="65"/>
    </row>
    <row r="23" spans="1:31">
      <c r="A23" s="76">
        <v>7</v>
      </c>
      <c r="B23" s="85"/>
      <c r="C23" s="86"/>
      <c r="D23" s="133">
        <v>9.8699999999999996E-2</v>
      </c>
      <c r="E23" s="134"/>
      <c r="F23" s="134"/>
      <c r="G23" s="134"/>
      <c r="H23" s="135"/>
      <c r="I23" s="90">
        <f>D23*1000*'Исход. данные'!$B$6</f>
        <v>99.005970000000019</v>
      </c>
      <c r="J23" s="95"/>
      <c r="K23" s="95"/>
      <c r="L23" s="95"/>
      <c r="M23" s="96"/>
      <c r="N23" s="28"/>
      <c r="O23" s="28"/>
      <c r="P23" s="28"/>
      <c r="Q23" s="28"/>
      <c r="R23" s="28"/>
      <c r="S23" s="28"/>
      <c r="T23" s="28"/>
      <c r="U23" s="28"/>
      <c r="V23" s="28"/>
      <c r="W23" s="28"/>
      <c r="AA23" s="65">
        <f ca="1">ROUND(NORMINV(RAND(), $AA$27, $AA$27*$M$7/100*0.8)/(1000*'Исход. данные'!$B$6), 4)</f>
        <v>0.10050000000000001</v>
      </c>
      <c r="AB23" s="65"/>
      <c r="AC23" s="65"/>
      <c r="AD23" s="65"/>
      <c r="AE23" s="65"/>
    </row>
    <row r="24" spans="1:31">
      <c r="A24" s="76">
        <v>8</v>
      </c>
      <c r="B24" s="85"/>
      <c r="C24" s="86"/>
      <c r="D24" s="133">
        <v>9.8599999999999993E-2</v>
      </c>
      <c r="E24" s="134"/>
      <c r="F24" s="134"/>
      <c r="G24" s="134"/>
      <c r="H24" s="135"/>
      <c r="I24" s="90">
        <f>D24*1000*'Исход. данные'!$B$6</f>
        <v>98.905659999999997</v>
      </c>
      <c r="J24" s="95"/>
      <c r="K24" s="95"/>
      <c r="L24" s="95"/>
      <c r="M24" s="96"/>
      <c r="N24" s="28"/>
      <c r="O24" s="28"/>
      <c r="P24" s="28"/>
      <c r="Q24" s="28"/>
      <c r="R24" s="28"/>
      <c r="S24" s="28"/>
      <c r="T24" s="28"/>
      <c r="U24" s="28"/>
      <c r="V24" s="28"/>
      <c r="W24" s="28"/>
      <c r="AA24" s="65">
        <f ca="1">ROUND(NORMINV(RAND(), $AA$27, $AA$27*$M$7/100*0.8)/(1000*'Исход. данные'!$B$6), 4)</f>
        <v>0.10100000000000001</v>
      </c>
      <c r="AB24" s="65"/>
      <c r="AC24" s="65"/>
      <c r="AD24" s="65"/>
      <c r="AE24" s="65"/>
    </row>
    <row r="25" spans="1:31">
      <c r="A25" s="76">
        <v>9</v>
      </c>
      <c r="B25" s="85"/>
      <c r="C25" s="86"/>
      <c r="D25" s="133">
        <v>9.8500000000000004E-2</v>
      </c>
      <c r="E25" s="134"/>
      <c r="F25" s="134"/>
      <c r="G25" s="134"/>
      <c r="H25" s="135"/>
      <c r="I25" s="90">
        <f>D25*1000*'Исход. данные'!$B$6</f>
        <v>98.805350000000004</v>
      </c>
      <c r="J25" s="95"/>
      <c r="K25" s="95"/>
      <c r="L25" s="95"/>
      <c r="M25" s="96"/>
      <c r="N25" s="28"/>
      <c r="O25" s="28"/>
      <c r="P25" s="28"/>
      <c r="Q25" s="28"/>
      <c r="R25" s="28"/>
      <c r="S25" s="28"/>
      <c r="T25" s="28"/>
      <c r="U25" s="28"/>
      <c r="V25" s="29"/>
      <c r="W25" s="28"/>
      <c r="AA25" s="65">
        <f ca="1">ROUND(NORMINV(RAND(), $AA$27, $AA$27*$M$7/100*0.8)/(1000*'Исход. данные'!$B$6), 4)</f>
        <v>9.98E-2</v>
      </c>
      <c r="AB25" s="65"/>
      <c r="AC25" s="65"/>
      <c r="AD25" s="65"/>
      <c r="AE25" s="65"/>
    </row>
    <row r="26" spans="1:31">
      <c r="A26" s="76">
        <v>10</v>
      </c>
      <c r="B26" s="85"/>
      <c r="C26" s="86"/>
      <c r="D26" s="133">
        <v>9.9500000000000005E-2</v>
      </c>
      <c r="E26" s="134"/>
      <c r="F26" s="134"/>
      <c r="G26" s="134"/>
      <c r="H26" s="135"/>
      <c r="I26" s="90">
        <f>D26*1000*'Исход. данные'!$B$6</f>
        <v>99.808450000000008</v>
      </c>
      <c r="J26" s="95"/>
      <c r="K26" s="95"/>
      <c r="L26" s="95"/>
      <c r="M26" s="96"/>
      <c r="N26" s="28"/>
      <c r="O26" s="28"/>
      <c r="P26" s="28"/>
      <c r="Q26" s="28"/>
      <c r="R26" s="28"/>
      <c r="S26" s="28"/>
      <c r="T26" s="28"/>
      <c r="U26" s="28"/>
      <c r="V26" s="28"/>
      <c r="W26" s="28"/>
      <c r="AA26" s="65">
        <f ca="1">ROUND(NORMINV(RAND(), $AA$27, $AA$27*$M$7/100*0.8)/(1000*'Исход. данные'!$B$6), 4)</f>
        <v>0.10150000000000001</v>
      </c>
      <c r="AB26" s="65"/>
      <c r="AC26" s="65"/>
      <c r="AD26" s="65"/>
      <c r="AE26" s="65"/>
    </row>
    <row r="27" spans="1:31">
      <c r="A27" s="76" t="s">
        <v>14</v>
      </c>
      <c r="B27" s="85"/>
      <c r="C27" s="86"/>
      <c r="D27" s="87">
        <f>AVERAGE(D17:H26)</f>
        <v>9.8690000000000014E-2</v>
      </c>
      <c r="E27" s="126"/>
      <c r="F27" s="126"/>
      <c r="G27" s="126"/>
      <c r="H27" s="127"/>
      <c r="I27" s="90">
        <f>AVERAGE(I17:M26)</f>
        <v>98.995939000000007</v>
      </c>
      <c r="J27" s="95"/>
      <c r="K27" s="95"/>
      <c r="L27" s="95"/>
      <c r="M27" s="96"/>
      <c r="N27" s="47"/>
      <c r="O27" s="28"/>
      <c r="P27" s="28"/>
      <c r="Q27" s="28"/>
      <c r="R27" s="28"/>
      <c r="S27" s="28"/>
      <c r="T27" s="28"/>
      <c r="U27" s="28"/>
      <c r="V27" s="28"/>
      <c r="W27" s="28"/>
      <c r="AA27" s="66">
        <f ca="1">G7+G7*J9/100*0.9*(RAND()-RAND())</f>
        <v>100.50314505068742</v>
      </c>
      <c r="AB27" s="66"/>
      <c r="AC27" s="66"/>
      <c r="AD27" s="66"/>
      <c r="AE27" s="66"/>
    </row>
    <row r="28" spans="1:31">
      <c r="A28" s="76" t="s">
        <v>15</v>
      </c>
      <c r="B28" s="85"/>
      <c r="C28" s="86"/>
      <c r="D28" s="106" t="str">
        <f>'Исход. данные'!$B$5</f>
        <v>Пупкин В.В.</v>
      </c>
      <c r="E28" s="107"/>
      <c r="F28" s="107"/>
      <c r="G28" s="107"/>
      <c r="H28" s="107"/>
      <c r="I28" s="107"/>
      <c r="J28" s="107"/>
      <c r="K28" s="107"/>
      <c r="L28" s="107"/>
      <c r="M28" s="108"/>
      <c r="N28" s="51"/>
      <c r="O28" s="51"/>
      <c r="P28" s="51"/>
      <c r="Q28" s="51"/>
      <c r="R28" s="51"/>
      <c r="S28" s="51"/>
      <c r="T28" s="51"/>
      <c r="U28" s="28"/>
      <c r="V28" s="28"/>
      <c r="W28" s="28"/>
    </row>
    <row r="29" spans="1:31">
      <c r="A29" s="56"/>
      <c r="B29" s="56"/>
      <c r="C29" s="56"/>
      <c r="D29" s="85"/>
      <c r="E29" s="85"/>
      <c r="F29" s="85"/>
      <c r="G29" s="85"/>
      <c r="H29" s="85"/>
      <c r="I29" s="85"/>
      <c r="J29" s="85"/>
      <c r="K29" s="85"/>
      <c r="L29" s="85"/>
      <c r="M29" s="85"/>
      <c r="N29" s="4"/>
      <c r="O29" s="4"/>
      <c r="P29" s="4"/>
      <c r="Q29" s="4"/>
      <c r="R29" s="4"/>
      <c r="S29" s="4"/>
      <c r="T29" s="4"/>
      <c r="U29" s="4"/>
      <c r="V29" s="4"/>
      <c r="W29" s="4"/>
    </row>
    <row r="30" spans="1:31">
      <c r="A30" s="97" t="s">
        <v>11</v>
      </c>
      <c r="B30" s="98"/>
      <c r="C30" s="99"/>
      <c r="D30" s="76" t="str">
        <f>"Объем дозирования " &amp; G8 &amp; " мкл"</f>
        <v>Объем дозирования 1000 мкл</v>
      </c>
      <c r="E30" s="85"/>
      <c r="F30" s="85"/>
      <c r="G30" s="85"/>
      <c r="H30" s="85"/>
      <c r="I30" s="85"/>
      <c r="J30" s="85"/>
      <c r="K30" s="85"/>
      <c r="L30" s="85"/>
      <c r="M30" s="86"/>
      <c r="V30" s="3"/>
    </row>
    <row r="31" spans="1:31">
      <c r="A31" s="100"/>
      <c r="B31" s="101"/>
      <c r="C31" s="102"/>
      <c r="D31" s="76" t="s">
        <v>42</v>
      </c>
      <c r="E31" s="85"/>
      <c r="F31" s="85"/>
      <c r="G31" s="85"/>
      <c r="H31" s="86"/>
      <c r="I31" s="76" t="s">
        <v>13</v>
      </c>
      <c r="J31" s="85"/>
      <c r="K31" s="85"/>
      <c r="L31" s="85"/>
      <c r="M31" s="86"/>
      <c r="Q31" s="3"/>
      <c r="S31" s="2"/>
    </row>
    <row r="32" spans="1:31">
      <c r="A32" s="76">
        <v>1</v>
      </c>
      <c r="B32" s="85"/>
      <c r="C32" s="86"/>
      <c r="D32" s="133">
        <v>1.0013000000000001</v>
      </c>
      <c r="E32" s="134"/>
      <c r="F32" s="134"/>
      <c r="G32" s="134"/>
      <c r="H32" s="135"/>
      <c r="I32" s="90">
        <f>D32*1000*'Исход. данные'!$B$6</f>
        <v>1004.4040300000001</v>
      </c>
      <c r="J32" s="95"/>
      <c r="K32" s="95"/>
      <c r="L32" s="95"/>
      <c r="M32" s="96"/>
      <c r="Q32" s="3"/>
      <c r="AA32" s="65">
        <f ca="1">ROUND(NORMINV(RAND(), $AA$42, $AA$42*$M$8/100*0.8)/(1000*'Исход. данные'!$B$6), 4)</f>
        <v>1.0041</v>
      </c>
      <c r="AB32" s="65"/>
      <c r="AC32" s="65"/>
      <c r="AD32" s="65"/>
      <c r="AE32" s="65"/>
    </row>
    <row r="33" spans="1:31">
      <c r="A33" s="76">
        <v>2</v>
      </c>
      <c r="B33" s="85"/>
      <c r="C33" s="86"/>
      <c r="D33" s="133">
        <v>1.0057</v>
      </c>
      <c r="E33" s="134"/>
      <c r="F33" s="134"/>
      <c r="G33" s="134"/>
      <c r="H33" s="135"/>
      <c r="I33" s="90">
        <f>D33*1000*'Исход. данные'!$B$6</f>
        <v>1008.8176700000001</v>
      </c>
      <c r="J33" s="95"/>
      <c r="K33" s="95"/>
      <c r="L33" s="95"/>
      <c r="M33" s="96"/>
      <c r="Q33" s="3"/>
      <c r="S33" s="2"/>
      <c r="AA33" s="65">
        <f ca="1">ROUND(NORMINV(RAND(), $AA$42, $AA$42*$M$8/100*0.8)/(1000*'Исход. данные'!$B$6), 4)</f>
        <v>1.0026999999999999</v>
      </c>
      <c r="AB33" s="65"/>
      <c r="AC33" s="65"/>
      <c r="AD33" s="65"/>
      <c r="AE33" s="65"/>
    </row>
    <row r="34" spans="1:31">
      <c r="A34" s="76">
        <v>3</v>
      </c>
      <c r="B34" s="85"/>
      <c r="C34" s="86"/>
      <c r="D34" s="133">
        <v>1.0023</v>
      </c>
      <c r="E34" s="134"/>
      <c r="F34" s="134"/>
      <c r="G34" s="134"/>
      <c r="H34" s="135"/>
      <c r="I34" s="90">
        <f>D34*1000*'Исход. данные'!$B$6</f>
        <v>1005.4071300000001</v>
      </c>
      <c r="J34" s="95"/>
      <c r="K34" s="95"/>
      <c r="L34" s="95"/>
      <c r="M34" s="96"/>
      <c r="Q34" s="3"/>
      <c r="AA34" s="65">
        <f ca="1">ROUND(NORMINV(RAND(), $AA$42, $AA$42*$M$8/100*0.8)/(1000*'Исход. данные'!$B$6), 4)</f>
        <v>0.99970000000000003</v>
      </c>
      <c r="AB34" s="65"/>
      <c r="AC34" s="65"/>
      <c r="AD34" s="65"/>
      <c r="AE34" s="65"/>
    </row>
    <row r="35" spans="1:31">
      <c r="A35" s="76">
        <v>4</v>
      </c>
      <c r="B35" s="85"/>
      <c r="C35" s="86"/>
      <c r="D35" s="133">
        <v>1.0014000000000001</v>
      </c>
      <c r="E35" s="134"/>
      <c r="F35" s="134"/>
      <c r="G35" s="134"/>
      <c r="H35" s="135"/>
      <c r="I35" s="90">
        <f>D35*1000*'Исход. данные'!$B$6</f>
        <v>1004.5043400000002</v>
      </c>
      <c r="J35" s="95"/>
      <c r="K35" s="95"/>
      <c r="L35" s="95"/>
      <c r="M35" s="96"/>
      <c r="Q35" s="3"/>
      <c r="AA35" s="65">
        <f ca="1">ROUND(NORMINV(RAND(), $AA$42, $AA$42*$M$8/100*0.8)/(1000*'Исход. данные'!$B$6), 4)</f>
        <v>0.99850000000000005</v>
      </c>
      <c r="AB35" s="65"/>
      <c r="AC35" s="65"/>
      <c r="AD35" s="65"/>
      <c r="AE35" s="65"/>
    </row>
    <row r="36" spans="1:31">
      <c r="A36" s="76">
        <v>5</v>
      </c>
      <c r="B36" s="85"/>
      <c r="C36" s="86"/>
      <c r="D36" s="133">
        <v>0.99870000000000003</v>
      </c>
      <c r="E36" s="134"/>
      <c r="F36" s="134"/>
      <c r="G36" s="134"/>
      <c r="H36" s="135"/>
      <c r="I36" s="90">
        <f>D36*1000*'Исход. данные'!$B$6</f>
        <v>1001.7959700000001</v>
      </c>
      <c r="J36" s="95"/>
      <c r="K36" s="95"/>
      <c r="L36" s="95"/>
      <c r="M36" s="96"/>
      <c r="Q36" s="3"/>
      <c r="AA36" s="65">
        <f ca="1">ROUND(NORMINV(RAND(), $AA$42, $AA$42*$M$8/100*0.8)/(1000*'Исход. данные'!$B$6), 4)</f>
        <v>1.0013000000000001</v>
      </c>
      <c r="AB36" s="65"/>
      <c r="AC36" s="65"/>
      <c r="AD36" s="65"/>
      <c r="AE36" s="65"/>
    </row>
    <row r="37" spans="1:31">
      <c r="A37" s="76">
        <v>6</v>
      </c>
      <c r="B37" s="85"/>
      <c r="C37" s="86"/>
      <c r="D37" s="133">
        <v>0.99860000000000004</v>
      </c>
      <c r="E37" s="134"/>
      <c r="F37" s="134"/>
      <c r="G37" s="134"/>
      <c r="H37" s="135"/>
      <c r="I37" s="90">
        <f>D37*1000*'Исход. данные'!$B$6</f>
        <v>1001.6956600000001</v>
      </c>
      <c r="J37" s="95"/>
      <c r="K37" s="95"/>
      <c r="L37" s="95"/>
      <c r="M37" s="96"/>
      <c r="Q37" s="3"/>
      <c r="Y37" s="26"/>
      <c r="AA37" s="65">
        <f ca="1">ROUND(NORMINV(RAND(), $AA$42, $AA$42*$M$8/100*0.8)/(1000*'Исход. данные'!$B$6), 4)</f>
        <v>0.99729999999999996</v>
      </c>
      <c r="AB37" s="65"/>
      <c r="AC37" s="65"/>
      <c r="AD37" s="65"/>
      <c r="AE37" s="65"/>
    </row>
    <row r="38" spans="1:31">
      <c r="A38" s="76">
        <v>7</v>
      </c>
      <c r="B38" s="85"/>
      <c r="C38" s="86"/>
      <c r="D38" s="133">
        <v>0.99829999999999997</v>
      </c>
      <c r="E38" s="134"/>
      <c r="F38" s="134"/>
      <c r="G38" s="134"/>
      <c r="H38" s="135"/>
      <c r="I38" s="90">
        <f>D38*1000*'Исход. данные'!$B$6</f>
        <v>1001.3947300000001</v>
      </c>
      <c r="J38" s="95"/>
      <c r="K38" s="95"/>
      <c r="L38" s="95"/>
      <c r="M38" s="96"/>
      <c r="Q38" s="3"/>
      <c r="AA38" s="65">
        <f ca="1">ROUND(NORMINV(RAND(), $AA$42, $AA$42*$M$8/100*0.8)/(1000*'Исход. данные'!$B$6), 4)</f>
        <v>1.0025999999999999</v>
      </c>
      <c r="AB38" s="65"/>
      <c r="AC38" s="65"/>
      <c r="AD38" s="65"/>
      <c r="AE38" s="65"/>
    </row>
    <row r="39" spans="1:31">
      <c r="A39" s="76">
        <v>8</v>
      </c>
      <c r="B39" s="85"/>
      <c r="C39" s="86"/>
      <c r="D39" s="133">
        <v>1.0056</v>
      </c>
      <c r="E39" s="134"/>
      <c r="F39" s="134"/>
      <c r="G39" s="134"/>
      <c r="H39" s="135"/>
      <c r="I39" s="90">
        <f>D39*1000*'Исход. данные'!$B$6</f>
        <v>1008.7173600000001</v>
      </c>
      <c r="J39" s="95"/>
      <c r="K39" s="95"/>
      <c r="L39" s="95"/>
      <c r="M39" s="96"/>
      <c r="Q39" s="3"/>
      <c r="AA39" s="65">
        <f ca="1">ROUND(NORMINV(RAND(), $AA$42, $AA$42*$M$8/100*0.8)/(1000*'Исход. данные'!$B$6), 4)</f>
        <v>0.99929999999999997</v>
      </c>
      <c r="AB39" s="65"/>
      <c r="AC39" s="65"/>
      <c r="AD39" s="65"/>
      <c r="AE39" s="65"/>
    </row>
    <row r="40" spans="1:31">
      <c r="A40" s="76">
        <v>9</v>
      </c>
      <c r="B40" s="85"/>
      <c r="C40" s="86"/>
      <c r="D40" s="133">
        <v>1.0053000000000001</v>
      </c>
      <c r="E40" s="134"/>
      <c r="F40" s="134"/>
      <c r="G40" s="134"/>
      <c r="H40" s="135"/>
      <c r="I40" s="90">
        <f>D40*1000*'Исход. данные'!$B$6</f>
        <v>1008.4164300000002</v>
      </c>
      <c r="J40" s="95"/>
      <c r="K40" s="95"/>
      <c r="L40" s="95"/>
      <c r="M40" s="96"/>
      <c r="Q40" s="3"/>
      <c r="AA40" s="65">
        <f ca="1">ROUND(NORMINV(RAND(), $AA$42, $AA$42*$M$8/100*0.8)/(1000*'Исход. данные'!$B$6), 4)</f>
        <v>1.0021</v>
      </c>
      <c r="AB40" s="65"/>
      <c r="AC40" s="65"/>
      <c r="AD40" s="65"/>
      <c r="AE40" s="65"/>
    </row>
    <row r="41" spans="1:31">
      <c r="A41" s="76">
        <v>10</v>
      </c>
      <c r="B41" s="85"/>
      <c r="C41" s="86"/>
      <c r="D41" s="133">
        <v>1.0027999999999999</v>
      </c>
      <c r="E41" s="134"/>
      <c r="F41" s="134"/>
      <c r="G41" s="134"/>
      <c r="H41" s="135"/>
      <c r="I41" s="90">
        <f>D41*1000*'Исход. данные'!$B$6</f>
        <v>1005.90868</v>
      </c>
      <c r="J41" s="95"/>
      <c r="K41" s="95"/>
      <c r="L41" s="95"/>
      <c r="M41" s="96"/>
      <c r="Q41" s="3"/>
      <c r="AA41" s="65">
        <f ca="1">ROUND(NORMINV(RAND(), $AA$42, $AA$42*$M$8/100*0.8)/(1000*'Исход. данные'!$B$6), 4)</f>
        <v>1.0018</v>
      </c>
      <c r="AB41" s="65"/>
      <c r="AC41" s="65"/>
      <c r="AD41" s="65"/>
      <c r="AE41" s="65"/>
    </row>
    <row r="42" spans="1:31">
      <c r="A42" s="76" t="s">
        <v>14</v>
      </c>
      <c r="B42" s="85"/>
      <c r="C42" s="86"/>
      <c r="D42" s="109">
        <f>AVERAGE(D32:H41)</f>
        <v>1.002</v>
      </c>
      <c r="E42" s="110"/>
      <c r="F42" s="110"/>
      <c r="G42" s="110"/>
      <c r="H42" s="110"/>
      <c r="I42" s="111">
        <f>AVERAGE(I32:M41)</f>
        <v>1005.1062000000002</v>
      </c>
      <c r="J42" s="111"/>
      <c r="K42" s="111"/>
      <c r="L42" s="111"/>
      <c r="M42" s="111"/>
      <c r="N42" s="8"/>
      <c r="O42" s="8"/>
      <c r="P42" s="8"/>
      <c r="Q42" s="8"/>
      <c r="R42" s="8"/>
      <c r="S42" s="8"/>
      <c r="T42" s="8"/>
      <c r="U42" s="8"/>
      <c r="V42" s="8"/>
      <c r="W42" s="8"/>
      <c r="X42" s="8"/>
      <c r="AA42" s="66">
        <f ca="1">G8+G8*J10/100*0.9*(RAND()-RAND())</f>
        <v>1004.1798733666676</v>
      </c>
      <c r="AB42" s="66"/>
      <c r="AC42" s="66"/>
      <c r="AD42" s="66"/>
      <c r="AE42" s="66"/>
    </row>
    <row r="43" spans="1:31">
      <c r="A43" s="74" t="s">
        <v>15</v>
      </c>
      <c r="B43" s="74"/>
      <c r="C43" s="74"/>
      <c r="D43" s="112" t="str">
        <f>'Исход. данные'!$B$5</f>
        <v>Пупкин В.В.</v>
      </c>
      <c r="E43" s="112"/>
      <c r="F43" s="112"/>
      <c r="G43" s="112"/>
      <c r="H43" s="112"/>
      <c r="I43" s="112"/>
      <c r="J43" s="112"/>
      <c r="K43" s="112"/>
      <c r="L43" s="112"/>
      <c r="M43" s="112"/>
      <c r="N43" s="45"/>
      <c r="O43" s="45"/>
      <c r="P43" s="45"/>
      <c r="Q43" s="45"/>
      <c r="R43" s="45"/>
      <c r="S43" s="45"/>
      <c r="T43" s="8"/>
      <c r="U43" s="8"/>
      <c r="V43" s="8"/>
      <c r="W43" s="8"/>
      <c r="X43" s="8"/>
    </row>
    <row r="44" spans="1:31">
      <c r="A44" s="107" t="s">
        <v>16</v>
      </c>
      <c r="B44" s="107"/>
      <c r="C44" s="107"/>
      <c r="D44" s="107"/>
      <c r="E44" s="107"/>
      <c r="F44" s="107"/>
      <c r="G44" s="107"/>
      <c r="H44" s="107"/>
      <c r="I44" s="107"/>
      <c r="J44" s="107"/>
      <c r="K44" s="107"/>
      <c r="L44" s="107"/>
      <c r="M44" s="107"/>
      <c r="N44" s="16"/>
      <c r="O44" s="16"/>
      <c r="P44" s="16"/>
      <c r="Q44" s="16"/>
      <c r="R44" s="16"/>
      <c r="S44" s="16"/>
      <c r="T44" s="16"/>
      <c r="U44" s="16"/>
      <c r="V44" s="16"/>
      <c r="W44" s="16"/>
    </row>
    <row r="45" spans="1:31" ht="15" customHeight="1">
      <c r="A45" s="124" t="s">
        <v>5</v>
      </c>
      <c r="B45" s="125"/>
      <c r="C45" s="125"/>
      <c r="D45" s="115" t="s">
        <v>55</v>
      </c>
      <c r="E45" s="116"/>
      <c r="F45" s="116"/>
      <c r="G45" s="116"/>
      <c r="H45" s="117"/>
      <c r="I45" s="113" t="s">
        <v>57</v>
      </c>
      <c r="J45" s="113"/>
      <c r="K45" s="113"/>
      <c r="L45" s="113"/>
      <c r="M45" s="113"/>
      <c r="AA45">
        <f>IF(ABS(D46)&gt;J9, 0, IF(ABS(D47)&gt;J10, 0, IF(I46&gt;M7, 0, IF(I47&gt;M8, 0, 1))))</f>
        <v>1</v>
      </c>
    </row>
    <row r="46" spans="1:31">
      <c r="A46" s="76">
        <f>G7</f>
        <v>100</v>
      </c>
      <c r="B46" s="85"/>
      <c r="C46" s="86"/>
      <c r="D46" s="118">
        <f>ROUND(((I27-A46)/A46*100),2)</f>
        <v>-1</v>
      </c>
      <c r="E46" s="119"/>
      <c r="F46" s="119"/>
      <c r="G46" s="119"/>
      <c r="H46" s="120"/>
      <c r="I46" s="114">
        <f>ROUND(STDEV(I17:I26)*100/I27,2)</f>
        <v>0.61</v>
      </c>
      <c r="J46" s="114"/>
      <c r="K46" s="114"/>
      <c r="L46" s="114"/>
      <c r="M46" s="114"/>
    </row>
    <row r="47" spans="1:31">
      <c r="A47" s="76">
        <f>G8</f>
        <v>1000</v>
      </c>
      <c r="B47" s="85"/>
      <c r="C47" s="86"/>
      <c r="D47" s="118">
        <f>ROUND(((I42-A47)/A47*100),2)</f>
        <v>0.51</v>
      </c>
      <c r="E47" s="119"/>
      <c r="F47" s="119"/>
      <c r="G47" s="119"/>
      <c r="H47" s="120"/>
      <c r="I47" s="114">
        <f>ROUND(STDEV(I32:I41)*100/I42,2)</f>
        <v>0.28999999999999998</v>
      </c>
      <c r="J47" s="114"/>
      <c r="K47" s="114"/>
      <c r="L47" s="114"/>
      <c r="M47" s="114"/>
      <c r="N47" s="8"/>
      <c r="Q47" s="8"/>
    </row>
    <row r="48" spans="1:31" ht="15.75">
      <c r="A48" s="121" t="s">
        <v>17</v>
      </c>
      <c r="B48" s="121"/>
      <c r="C48" s="121"/>
      <c r="D48" s="121"/>
      <c r="E48" s="121"/>
      <c r="F48" s="121"/>
      <c r="G48" s="122" t="s">
        <v>18</v>
      </c>
      <c r="H48" s="122"/>
      <c r="I48" s="122"/>
      <c r="J48" s="122"/>
      <c r="K48" s="122"/>
      <c r="L48" s="122"/>
      <c r="M48" s="122"/>
      <c r="N48" s="44"/>
      <c r="O48" s="44"/>
      <c r="P48" s="44"/>
      <c r="Q48" s="44"/>
      <c r="R48" s="44"/>
      <c r="S48" s="44"/>
      <c r="T48" s="44"/>
      <c r="U48" s="44"/>
      <c r="V48" s="44"/>
      <c r="W48" s="44"/>
      <c r="X48" s="8"/>
    </row>
    <row r="49" spans="1:24">
      <c r="A49" s="79" t="s">
        <v>15</v>
      </c>
      <c r="B49" s="79"/>
      <c r="C49" s="79"/>
      <c r="D49" s="79"/>
      <c r="E49" s="79"/>
      <c r="F49" s="79"/>
      <c r="G49" s="107" t="str">
        <f>'Исход. данные'!$B$5</f>
        <v>Пупкин В.В.</v>
      </c>
      <c r="H49" s="107"/>
      <c r="I49" s="107"/>
      <c r="J49" s="107"/>
      <c r="K49" s="107"/>
      <c r="L49" s="107"/>
      <c r="M49" s="107"/>
      <c r="N49" s="16"/>
      <c r="O49" s="16"/>
      <c r="P49" s="16"/>
      <c r="Q49" s="16"/>
      <c r="R49" s="16"/>
      <c r="S49" s="16"/>
      <c r="T49" s="16"/>
      <c r="U49" s="16"/>
      <c r="V49" s="16"/>
      <c r="W49" s="16"/>
      <c r="X49" s="8"/>
    </row>
    <row r="50" spans="1:24">
      <c r="A50" s="28"/>
      <c r="B50" s="28"/>
      <c r="C50" s="28"/>
      <c r="D50" s="28"/>
      <c r="E50" s="28"/>
      <c r="F50" s="28"/>
      <c r="G50" s="123" t="s">
        <v>58</v>
      </c>
      <c r="H50" s="123"/>
      <c r="I50" s="123"/>
      <c r="J50" s="123"/>
      <c r="K50" s="123"/>
      <c r="L50" s="123"/>
      <c r="M50" s="123"/>
      <c r="N50" s="43"/>
      <c r="O50" s="43"/>
      <c r="P50" s="43"/>
    </row>
  </sheetData>
  <mergeCells count="154">
    <mergeCell ref="G50:M50"/>
    <mergeCell ref="A47:C47"/>
    <mergeCell ref="A48:F48"/>
    <mergeCell ref="A49:F49"/>
    <mergeCell ref="A45:C45"/>
    <mergeCell ref="A46:C46"/>
    <mergeCell ref="I45:M45"/>
    <mergeCell ref="I46:M46"/>
    <mergeCell ref="I47:M47"/>
    <mergeCell ref="D45:H45"/>
    <mergeCell ref="D46:H46"/>
    <mergeCell ref="D47:H47"/>
    <mergeCell ref="G48:M48"/>
    <mergeCell ref="G49:M49"/>
    <mergeCell ref="A44:M44"/>
    <mergeCell ref="A38:C38"/>
    <mergeCell ref="D38:H38"/>
    <mergeCell ref="I38:M38"/>
    <mergeCell ref="A39:C39"/>
    <mergeCell ref="D39:H39"/>
    <mergeCell ref="I39:M39"/>
    <mergeCell ref="A36:C36"/>
    <mergeCell ref="D36:H36"/>
    <mergeCell ref="I36:M36"/>
    <mergeCell ref="A37:C37"/>
    <mergeCell ref="D37:H37"/>
    <mergeCell ref="I37:M37"/>
    <mergeCell ref="A42:C42"/>
    <mergeCell ref="D42:H42"/>
    <mergeCell ref="I42:M42"/>
    <mergeCell ref="A43:C43"/>
    <mergeCell ref="D43:M43"/>
    <mergeCell ref="A40:C40"/>
    <mergeCell ref="D40:H40"/>
    <mergeCell ref="I40:M40"/>
    <mergeCell ref="A41:C41"/>
    <mergeCell ref="D41:H41"/>
    <mergeCell ref="I41:M41"/>
    <mergeCell ref="A34:C34"/>
    <mergeCell ref="D34:H34"/>
    <mergeCell ref="I34:M34"/>
    <mergeCell ref="A35:C35"/>
    <mergeCell ref="D35:H35"/>
    <mergeCell ref="I35:M35"/>
    <mergeCell ref="A32:C32"/>
    <mergeCell ref="D32:H32"/>
    <mergeCell ref="I32:M32"/>
    <mergeCell ref="A33:C33"/>
    <mergeCell ref="D33:H33"/>
    <mergeCell ref="I33:M33"/>
    <mergeCell ref="A27:C27"/>
    <mergeCell ref="D27:H27"/>
    <mergeCell ref="I27:M27"/>
    <mergeCell ref="A28:C28"/>
    <mergeCell ref="D28:M28"/>
    <mergeCell ref="A30:C31"/>
    <mergeCell ref="D30:M30"/>
    <mergeCell ref="D31:H31"/>
    <mergeCell ref="I31:M31"/>
    <mergeCell ref="D29:H29"/>
    <mergeCell ref="I29:M29"/>
    <mergeCell ref="A25:C25"/>
    <mergeCell ref="D25:H25"/>
    <mergeCell ref="I25:M25"/>
    <mergeCell ref="A26:C26"/>
    <mergeCell ref="D26:H26"/>
    <mergeCell ref="I26:M26"/>
    <mergeCell ref="A23:C23"/>
    <mergeCell ref="D23:H23"/>
    <mergeCell ref="I23:M23"/>
    <mergeCell ref="A24:C24"/>
    <mergeCell ref="D24:H24"/>
    <mergeCell ref="I24:M24"/>
    <mergeCell ref="A21:C21"/>
    <mergeCell ref="D21:H21"/>
    <mergeCell ref="I21:M21"/>
    <mergeCell ref="A22:C22"/>
    <mergeCell ref="D22:H22"/>
    <mergeCell ref="I22:M22"/>
    <mergeCell ref="A19:C19"/>
    <mergeCell ref="D19:H19"/>
    <mergeCell ref="I19:M19"/>
    <mergeCell ref="A20:C20"/>
    <mergeCell ref="D20:H20"/>
    <mergeCell ref="I20:M20"/>
    <mergeCell ref="A17:C17"/>
    <mergeCell ref="D17:H17"/>
    <mergeCell ref="I17:M17"/>
    <mergeCell ref="A18:C18"/>
    <mergeCell ref="D18:H18"/>
    <mergeCell ref="I18:M18"/>
    <mergeCell ref="A14:J14"/>
    <mergeCell ref="A15:C16"/>
    <mergeCell ref="D15:M15"/>
    <mergeCell ref="D16:H16"/>
    <mergeCell ref="I16:M16"/>
    <mergeCell ref="K14:M14"/>
    <mergeCell ref="A11:J11"/>
    <mergeCell ref="A12:J12"/>
    <mergeCell ref="A13:J13"/>
    <mergeCell ref="A9:C9"/>
    <mergeCell ref="D9:F9"/>
    <mergeCell ref="G9:I9"/>
    <mergeCell ref="J9:L9"/>
    <mergeCell ref="A10:C10"/>
    <mergeCell ref="D10:F10"/>
    <mergeCell ref="G10:I10"/>
    <mergeCell ref="J10:L10"/>
    <mergeCell ref="K11:M11"/>
    <mergeCell ref="K12:M12"/>
    <mergeCell ref="K13:M13"/>
    <mergeCell ref="A7:C7"/>
    <mergeCell ref="D7:F7"/>
    <mergeCell ref="G7:I7"/>
    <mergeCell ref="J7:L7"/>
    <mergeCell ref="A8:C8"/>
    <mergeCell ref="D8:F8"/>
    <mergeCell ref="G8:I8"/>
    <mergeCell ref="J8:L8"/>
    <mergeCell ref="A6:C6"/>
    <mergeCell ref="D6:F6"/>
    <mergeCell ref="G6:I6"/>
    <mergeCell ref="J6:L6"/>
    <mergeCell ref="A3:G3"/>
    <mergeCell ref="Q3:W3"/>
    <mergeCell ref="A4:G4"/>
    <mergeCell ref="Q4:W4"/>
    <mergeCell ref="A1:M1"/>
    <mergeCell ref="A2:M2"/>
    <mergeCell ref="I3:M3"/>
    <mergeCell ref="I4:M4"/>
    <mergeCell ref="A5:M5"/>
    <mergeCell ref="AA42:AE42"/>
    <mergeCell ref="AA41:AE41"/>
    <mergeCell ref="AA17:AE17"/>
    <mergeCell ref="AA18:AE18"/>
    <mergeCell ref="AA19:AE19"/>
    <mergeCell ref="AA20:AE20"/>
    <mergeCell ref="AA21:AE21"/>
    <mergeCell ref="AA22:AE22"/>
    <mergeCell ref="AA23:AE23"/>
    <mergeCell ref="AA24:AE24"/>
    <mergeCell ref="AA25:AE25"/>
    <mergeCell ref="AA26:AE26"/>
    <mergeCell ref="AA27:AE27"/>
    <mergeCell ref="AA32:AE32"/>
    <mergeCell ref="AA33:AE33"/>
    <mergeCell ref="AA34:AE34"/>
    <mergeCell ref="AA35:AE35"/>
    <mergeCell ref="AA36:AE36"/>
    <mergeCell ref="AA37:AE37"/>
    <mergeCell ref="AA38:AE38"/>
    <mergeCell ref="AA39:AE39"/>
    <mergeCell ref="AA40:AE40"/>
  </mergeCells>
  <conditionalFormatting sqref="D46">
    <cfRule type="expression" dxfId="223" priority="4">
      <formula>ABS($D$46)&gt;--MID($J$7,2,5)</formula>
    </cfRule>
  </conditionalFormatting>
  <conditionalFormatting sqref="D47">
    <cfRule type="expression" dxfId="222" priority="3">
      <formula>ABS($D$47)&gt;--MID($J$8,2,5)</formula>
    </cfRule>
  </conditionalFormatting>
  <conditionalFormatting sqref="I46">
    <cfRule type="cellIs" dxfId="221" priority="2" operator="greaterThan">
      <formula>$M$7</formula>
    </cfRule>
  </conditionalFormatting>
  <conditionalFormatting sqref="I47">
    <cfRule type="cellIs" dxfId="220" priority="1" operator="greaterThan">
      <formula>$M$8</formula>
    </cfRule>
  </conditionalFormatting>
  <pageMargins left="0.7" right="0.7" top="0.75" bottom="0.75" header="0.3" footer="0.3"/>
  <pageSetup paperSize="9" orientation="portrait" r:id="rId1"/>
</worksheet>
</file>

<file path=xl/worksheets/sheet22.xml><?xml version="1.0" encoding="utf-8"?>
<worksheet xmlns="http://schemas.openxmlformats.org/spreadsheetml/2006/main" xmlns:r="http://schemas.openxmlformats.org/officeDocument/2006/relationships">
  <sheetPr codeName="Лист27">
    <tabColor rgb="FF00B0F0"/>
  </sheetPr>
  <dimension ref="A1:AE50"/>
  <sheetViews>
    <sheetView zoomScale="90" zoomScaleNormal="90" workbookViewId="0">
      <selection activeCell="D32" sqref="D32:H41"/>
    </sheetView>
  </sheetViews>
  <sheetFormatPr defaultRowHeight="15"/>
  <cols>
    <col min="1" max="1" width="6.7109375" customWidth="1"/>
    <col min="2" max="2" width="6.5703125" customWidth="1"/>
    <col min="3" max="3" width="5.5703125" customWidth="1"/>
    <col min="4" max="4" width="7" customWidth="1"/>
    <col min="5" max="7" width="3.7109375" customWidth="1"/>
    <col min="8" max="8" width="11.7109375" customWidth="1"/>
    <col min="9" max="9" width="2.7109375" customWidth="1"/>
    <col min="10" max="10" width="6.7109375" customWidth="1"/>
    <col min="11" max="12" width="3.7109375" customWidth="1"/>
    <col min="13" max="13" width="14.7109375" customWidth="1"/>
    <col min="14" max="14" width="5.7109375" customWidth="1"/>
    <col min="15" max="23" width="0" hidden="1" customWidth="1"/>
    <col min="27" max="27" width="9.28515625" hidden="1" customWidth="1"/>
    <col min="28" max="31" width="9.140625" hidden="1" customWidth="1"/>
  </cols>
  <sheetData>
    <row r="1" spans="1:24">
      <c r="A1" s="67" t="s">
        <v>32</v>
      </c>
      <c r="B1" s="67"/>
      <c r="C1" s="67"/>
      <c r="D1" s="67"/>
      <c r="E1" s="67"/>
      <c r="F1" s="67"/>
      <c r="G1" s="67"/>
      <c r="H1" s="67"/>
      <c r="I1" s="67"/>
      <c r="J1" s="67"/>
      <c r="K1" s="67"/>
      <c r="L1" s="67"/>
      <c r="M1" s="67"/>
      <c r="N1" s="40"/>
      <c r="O1" s="40"/>
      <c r="P1" s="40"/>
      <c r="Q1" s="40"/>
      <c r="R1" s="40"/>
      <c r="S1" s="40"/>
      <c r="T1" s="40"/>
      <c r="U1" s="40"/>
      <c r="V1" s="40"/>
      <c r="W1" s="28"/>
    </row>
    <row r="2" spans="1:24">
      <c r="A2" s="71" t="s">
        <v>33</v>
      </c>
      <c r="B2" s="71"/>
      <c r="C2" s="71"/>
      <c r="D2" s="71"/>
      <c r="E2" s="71"/>
      <c r="F2" s="71"/>
      <c r="G2" s="71"/>
      <c r="H2" s="71"/>
      <c r="I2" s="71"/>
      <c r="J2" s="71"/>
      <c r="K2" s="71"/>
      <c r="L2" s="71"/>
      <c r="M2" s="71"/>
      <c r="N2" s="7"/>
      <c r="O2" s="7"/>
      <c r="P2" s="7"/>
      <c r="Q2" s="7"/>
      <c r="R2" s="7"/>
      <c r="S2" s="7"/>
      <c r="T2" s="7"/>
      <c r="U2" s="7"/>
      <c r="V2" s="7"/>
      <c r="W2" s="7"/>
    </row>
    <row r="3" spans="1:24" ht="15.75">
      <c r="A3" s="68" t="s">
        <v>25</v>
      </c>
      <c r="B3" s="68"/>
      <c r="C3" s="68"/>
      <c r="D3" s="68"/>
      <c r="E3" s="68"/>
      <c r="F3" s="68"/>
      <c r="G3" s="68"/>
      <c r="H3" s="56"/>
      <c r="I3" s="72">
        <v>38583947</v>
      </c>
      <c r="J3" s="72"/>
      <c r="K3" s="72"/>
      <c r="L3" s="72"/>
      <c r="M3" s="72"/>
      <c r="N3" s="16"/>
      <c r="O3" s="23"/>
      <c r="P3" s="25"/>
      <c r="Q3" s="69"/>
      <c r="R3" s="69"/>
      <c r="S3" s="69"/>
      <c r="T3" s="69"/>
      <c r="U3" s="69"/>
      <c r="V3" s="69"/>
      <c r="W3" s="69"/>
    </row>
    <row r="4" spans="1:24">
      <c r="A4" s="70" t="s">
        <v>0</v>
      </c>
      <c r="B4" s="70"/>
      <c r="C4" s="70"/>
      <c r="D4" s="70"/>
      <c r="E4" s="70"/>
      <c r="F4" s="70"/>
      <c r="G4" s="70"/>
      <c r="H4" s="56"/>
      <c r="I4" s="70" t="s">
        <v>1</v>
      </c>
      <c r="J4" s="70"/>
      <c r="K4" s="70"/>
      <c r="L4" s="70"/>
      <c r="M4" s="70"/>
      <c r="N4" s="46"/>
      <c r="O4" s="42"/>
      <c r="P4" s="25"/>
      <c r="Q4" s="69"/>
      <c r="R4" s="69"/>
      <c r="S4" s="69"/>
      <c r="T4" s="69"/>
      <c r="U4" s="69"/>
      <c r="V4" s="69"/>
      <c r="W4" s="69"/>
    </row>
    <row r="5" spans="1:24">
      <c r="A5" s="73" t="s">
        <v>2</v>
      </c>
      <c r="B5" s="73"/>
      <c r="C5" s="73"/>
      <c r="D5" s="73"/>
      <c r="E5" s="73"/>
      <c r="F5" s="73"/>
      <c r="G5" s="73"/>
      <c r="H5" s="73"/>
      <c r="I5" s="73"/>
      <c r="J5" s="73"/>
      <c r="K5" s="73"/>
      <c r="L5" s="73"/>
      <c r="M5" s="73"/>
      <c r="N5" s="14"/>
      <c r="O5" s="14"/>
      <c r="P5" s="14"/>
      <c r="Q5" s="14"/>
      <c r="R5" s="14"/>
      <c r="S5" s="14"/>
      <c r="T5" s="14"/>
      <c r="U5" s="14"/>
      <c r="V5" s="14"/>
      <c r="W5" s="14"/>
    </row>
    <row r="6" spans="1:24">
      <c r="A6" s="77" t="s">
        <v>3</v>
      </c>
      <c r="B6" s="77"/>
      <c r="C6" s="77"/>
      <c r="D6" s="77" t="s">
        <v>4</v>
      </c>
      <c r="E6" s="77"/>
      <c r="F6" s="77"/>
      <c r="G6" s="77" t="s">
        <v>5</v>
      </c>
      <c r="H6" s="77"/>
      <c r="I6" s="77"/>
      <c r="J6" s="77" t="s">
        <v>55</v>
      </c>
      <c r="K6" s="77"/>
      <c r="L6" s="78"/>
      <c r="M6" s="58" t="s">
        <v>56</v>
      </c>
      <c r="N6" s="35"/>
      <c r="O6" s="31"/>
      <c r="P6" s="32"/>
      <c r="Q6" s="28"/>
      <c r="R6" s="28"/>
      <c r="S6" s="28"/>
      <c r="T6" s="28"/>
      <c r="U6" s="28"/>
      <c r="V6" s="28"/>
      <c r="W6" s="28"/>
    </row>
    <row r="7" spans="1:24">
      <c r="A7" s="74">
        <v>1</v>
      </c>
      <c r="B7" s="74"/>
      <c r="C7" s="74"/>
      <c r="D7" s="75" t="str">
        <f>G7 &amp; " - " &amp; G8</f>
        <v>20 - 200</v>
      </c>
      <c r="E7" s="75"/>
      <c r="F7" s="75"/>
      <c r="G7" s="74">
        <v>20</v>
      </c>
      <c r="H7" s="74"/>
      <c r="I7" s="74"/>
      <c r="J7" s="74" t="s">
        <v>24</v>
      </c>
      <c r="K7" s="74"/>
      <c r="L7" s="76"/>
      <c r="M7" s="59">
        <v>0.8</v>
      </c>
      <c r="N7" s="16"/>
      <c r="O7" s="27"/>
      <c r="P7" s="30"/>
      <c r="Q7" s="28"/>
      <c r="R7" s="28"/>
      <c r="S7" s="28"/>
      <c r="T7" s="28"/>
      <c r="U7" s="28"/>
      <c r="V7" s="28"/>
      <c r="W7" s="28"/>
    </row>
    <row r="8" spans="1:24">
      <c r="A8" s="74"/>
      <c r="B8" s="74"/>
      <c r="C8" s="74"/>
      <c r="D8" s="74"/>
      <c r="E8" s="74"/>
      <c r="F8" s="74"/>
      <c r="G8" s="74">
        <v>200</v>
      </c>
      <c r="H8" s="74"/>
      <c r="I8" s="74"/>
      <c r="J8" s="74" t="s">
        <v>23</v>
      </c>
      <c r="K8" s="74"/>
      <c r="L8" s="76"/>
      <c r="M8" s="59">
        <v>0.3</v>
      </c>
      <c r="N8" s="16"/>
      <c r="O8" s="27"/>
      <c r="P8" s="30"/>
      <c r="Q8" s="28"/>
      <c r="R8" s="28"/>
      <c r="S8" s="28"/>
      <c r="T8" s="28"/>
      <c r="U8" s="28"/>
      <c r="V8" s="28"/>
      <c r="W8" s="28"/>
    </row>
    <row r="9" spans="1:24">
      <c r="A9" s="74"/>
      <c r="B9" s="74"/>
      <c r="C9" s="74"/>
      <c r="D9" s="74"/>
      <c r="E9" s="74"/>
      <c r="F9" s="74"/>
      <c r="G9" s="74"/>
      <c r="H9" s="74"/>
      <c r="I9" s="74"/>
      <c r="J9" s="80">
        <f>--MID(J7,2,3)</f>
        <v>2.5</v>
      </c>
      <c r="K9" s="80"/>
      <c r="L9" s="81"/>
      <c r="M9" s="57"/>
      <c r="N9" s="16"/>
      <c r="O9" s="27"/>
      <c r="P9" s="30"/>
      <c r="Q9" s="28"/>
      <c r="R9" s="28"/>
      <c r="S9" s="28"/>
      <c r="T9" s="28"/>
      <c r="U9" s="28"/>
      <c r="V9" s="28"/>
      <c r="W9" s="28"/>
    </row>
    <row r="10" spans="1:24">
      <c r="A10" s="74"/>
      <c r="B10" s="74"/>
      <c r="C10" s="74"/>
      <c r="D10" s="74"/>
      <c r="E10" s="74"/>
      <c r="F10" s="74"/>
      <c r="G10" s="74"/>
      <c r="H10" s="74"/>
      <c r="I10" s="74"/>
      <c r="J10" s="82">
        <f>--MID(J8,2,3)</f>
        <v>0.6</v>
      </c>
      <c r="K10" s="82"/>
      <c r="L10" s="83"/>
      <c r="M10" s="57"/>
      <c r="N10" s="16"/>
      <c r="O10" s="52"/>
      <c r="P10" s="54"/>
      <c r="Q10" s="28"/>
      <c r="R10" s="28"/>
      <c r="S10" s="28"/>
      <c r="T10" s="28"/>
      <c r="U10" s="28"/>
      <c r="V10" s="28"/>
      <c r="W10" s="28"/>
    </row>
    <row r="11" spans="1:24">
      <c r="A11" s="79" t="s">
        <v>7</v>
      </c>
      <c r="B11" s="79"/>
      <c r="C11" s="79"/>
      <c r="D11" s="79"/>
      <c r="E11" s="79"/>
      <c r="F11" s="79"/>
      <c r="G11" s="79"/>
      <c r="H11" s="79"/>
      <c r="I11" s="79"/>
      <c r="J11" s="79"/>
      <c r="K11" s="84" t="str">
        <f>'Исход. данные'!$B$1</f>
        <v>18.10.2024г.</v>
      </c>
      <c r="L11" s="84"/>
      <c r="M11" s="84"/>
      <c r="N11" s="15"/>
      <c r="O11" s="15"/>
      <c r="P11" s="15"/>
      <c r="Q11" s="15"/>
      <c r="R11" s="15"/>
      <c r="S11" s="15"/>
      <c r="T11" s="15"/>
      <c r="U11" s="15"/>
      <c r="V11" s="15"/>
      <c r="W11" s="15"/>
      <c r="X11" s="8"/>
    </row>
    <row r="12" spans="1:24">
      <c r="A12" s="79" t="s">
        <v>8</v>
      </c>
      <c r="B12" s="79"/>
      <c r="C12" s="79"/>
      <c r="D12" s="79"/>
      <c r="E12" s="79"/>
      <c r="F12" s="79"/>
      <c r="G12" s="79"/>
      <c r="H12" s="79"/>
      <c r="I12" s="79"/>
      <c r="J12" s="79"/>
      <c r="K12" s="85" t="str">
        <f>'Исход. данные'!$B$2</f>
        <v>ВР-300S № 181024</v>
      </c>
      <c r="L12" s="85"/>
      <c r="M12" s="85"/>
      <c r="N12" s="16"/>
      <c r="O12" s="16"/>
      <c r="P12" s="16"/>
      <c r="Q12" s="16"/>
      <c r="R12" s="16"/>
      <c r="S12" s="16"/>
      <c r="T12" s="16"/>
      <c r="U12" s="16"/>
      <c r="V12" s="16"/>
      <c r="W12" s="16"/>
      <c r="X12" s="8"/>
    </row>
    <row r="13" spans="1:24">
      <c r="A13" s="79" t="s">
        <v>9</v>
      </c>
      <c r="B13" s="79"/>
      <c r="C13" s="79"/>
      <c r="D13" s="79"/>
      <c r="E13" s="79"/>
      <c r="F13" s="79"/>
      <c r="G13" s="79"/>
      <c r="H13" s="79"/>
      <c r="I13" s="79"/>
      <c r="J13" s="79"/>
      <c r="K13" s="85">
        <f>'Исход. данные'!$B$3</f>
        <v>21.2</v>
      </c>
      <c r="L13" s="85"/>
      <c r="M13" s="85"/>
      <c r="N13" s="16"/>
      <c r="O13" s="16"/>
      <c r="P13" s="16"/>
      <c r="Q13" s="16"/>
      <c r="R13" s="16"/>
      <c r="S13" s="16"/>
      <c r="T13" s="16"/>
      <c r="U13" s="16"/>
      <c r="V13" s="16"/>
      <c r="W13" s="16"/>
      <c r="X13" s="8"/>
    </row>
    <row r="14" spans="1:24">
      <c r="A14" s="79" t="s">
        <v>10</v>
      </c>
      <c r="B14" s="79"/>
      <c r="C14" s="79"/>
      <c r="D14" s="79"/>
      <c r="E14" s="79"/>
      <c r="F14" s="79"/>
      <c r="G14" s="79"/>
      <c r="H14" s="79"/>
      <c r="I14" s="79"/>
      <c r="J14" s="79"/>
      <c r="K14" s="85">
        <f>'Исход. данные'!$B$4</f>
        <v>60.7</v>
      </c>
      <c r="L14" s="85"/>
      <c r="M14" s="85"/>
      <c r="N14" s="16"/>
      <c r="O14" s="16"/>
      <c r="P14" s="16"/>
      <c r="Q14" s="16"/>
      <c r="R14" s="16"/>
      <c r="S14" s="16"/>
      <c r="T14" s="16"/>
      <c r="U14" s="16"/>
      <c r="V14" s="16"/>
      <c r="W14" s="16"/>
      <c r="X14" s="8"/>
    </row>
    <row r="15" spans="1:24">
      <c r="A15" s="97" t="s">
        <v>11</v>
      </c>
      <c r="B15" s="98"/>
      <c r="C15" s="99"/>
      <c r="D15" s="76" t="str">
        <f>"Объем дозирования " &amp; G7 &amp; " мкл"</f>
        <v>Объем дозирования 20 мкл</v>
      </c>
      <c r="E15" s="85"/>
      <c r="F15" s="85"/>
      <c r="G15" s="85"/>
      <c r="H15" s="85"/>
      <c r="I15" s="85"/>
      <c r="J15" s="85"/>
      <c r="K15" s="85"/>
      <c r="L15" s="85"/>
      <c r="M15" s="86"/>
      <c r="N15" s="47"/>
      <c r="O15" s="28"/>
      <c r="P15" s="28"/>
      <c r="Q15" s="28"/>
      <c r="R15" s="28"/>
      <c r="S15" s="28"/>
      <c r="T15" s="28"/>
      <c r="U15" s="28"/>
      <c r="V15" s="28"/>
      <c r="W15" s="28"/>
    </row>
    <row r="16" spans="1:24">
      <c r="A16" s="100"/>
      <c r="B16" s="101"/>
      <c r="C16" s="102"/>
      <c r="D16" s="76" t="s">
        <v>12</v>
      </c>
      <c r="E16" s="85"/>
      <c r="F16" s="85"/>
      <c r="G16" s="85"/>
      <c r="H16" s="86"/>
      <c r="I16" s="76" t="s">
        <v>13</v>
      </c>
      <c r="J16" s="85"/>
      <c r="K16" s="85"/>
      <c r="L16" s="85"/>
      <c r="M16" s="86"/>
      <c r="N16" s="28"/>
      <c r="O16" s="28"/>
      <c r="P16" s="28"/>
      <c r="Q16" s="28"/>
      <c r="R16" s="28"/>
      <c r="S16" s="28"/>
      <c r="T16" s="28"/>
      <c r="U16" s="28"/>
      <c r="V16" s="28"/>
      <c r="W16" s="28"/>
    </row>
    <row r="17" spans="1:31">
      <c r="A17" s="76">
        <v>1</v>
      </c>
      <c r="B17" s="85"/>
      <c r="C17" s="86"/>
      <c r="D17" s="133">
        <v>1.9800000000000002E-2</v>
      </c>
      <c r="E17" s="134"/>
      <c r="F17" s="134"/>
      <c r="G17" s="134"/>
      <c r="H17" s="135"/>
      <c r="I17" s="90">
        <f>D17*1000*'Исход. данные'!$B$6</f>
        <v>19.861380000000004</v>
      </c>
      <c r="J17" s="91"/>
      <c r="K17" s="91"/>
      <c r="L17" s="91"/>
      <c r="M17" s="92"/>
      <c r="N17" s="28"/>
      <c r="O17" s="28"/>
      <c r="P17" s="28"/>
      <c r="Q17" s="28"/>
      <c r="R17" s="28"/>
      <c r="S17" s="28"/>
      <c r="T17" s="28"/>
      <c r="U17" s="28"/>
      <c r="V17" s="28"/>
      <c r="W17" s="28"/>
      <c r="AA17" s="65">
        <f ca="1">ROUND(NORMINV(RAND(), $AA$27, $AA$27*$M$7/100*0.8)/(1000*'Исход. данные'!$B$6), 4)</f>
        <v>1.9800000000000002E-2</v>
      </c>
      <c r="AB17" s="65"/>
      <c r="AC17" s="65"/>
      <c r="AD17" s="65"/>
      <c r="AE17" s="65"/>
    </row>
    <row r="18" spans="1:31">
      <c r="A18" s="76">
        <v>2</v>
      </c>
      <c r="B18" s="85"/>
      <c r="C18" s="86"/>
      <c r="D18" s="133">
        <v>1.9800000000000002E-2</v>
      </c>
      <c r="E18" s="134"/>
      <c r="F18" s="134"/>
      <c r="G18" s="134"/>
      <c r="H18" s="135"/>
      <c r="I18" s="90">
        <f>D18*1000*'Исход. данные'!$B$6</f>
        <v>19.861380000000004</v>
      </c>
      <c r="J18" s="95"/>
      <c r="K18" s="95"/>
      <c r="L18" s="95"/>
      <c r="M18" s="96"/>
      <c r="N18" s="28"/>
      <c r="O18" s="28"/>
      <c r="P18" s="28"/>
      <c r="Q18" s="28"/>
      <c r="R18" s="28"/>
      <c r="S18" s="28"/>
      <c r="T18" s="28"/>
      <c r="U18" s="28"/>
      <c r="V18" s="28"/>
      <c r="W18" s="28"/>
      <c r="AA18" s="65">
        <f ca="1">ROUND(NORMINV(RAND(), $AA$27, $AA$27*$M$7/100*0.8)/(1000*'Исход. данные'!$B$6), 4)</f>
        <v>1.9800000000000002E-2</v>
      </c>
      <c r="AB18" s="65"/>
      <c r="AC18" s="65"/>
      <c r="AD18" s="65"/>
      <c r="AE18" s="65"/>
    </row>
    <row r="19" spans="1:31">
      <c r="A19" s="76">
        <v>3</v>
      </c>
      <c r="B19" s="85"/>
      <c r="C19" s="86"/>
      <c r="D19" s="133">
        <v>0.02</v>
      </c>
      <c r="E19" s="134"/>
      <c r="F19" s="134"/>
      <c r="G19" s="134"/>
      <c r="H19" s="135"/>
      <c r="I19" s="90">
        <f>D19*1000*'Исход. данные'!$B$6</f>
        <v>20.062000000000001</v>
      </c>
      <c r="J19" s="95"/>
      <c r="K19" s="95"/>
      <c r="L19" s="95"/>
      <c r="M19" s="96"/>
      <c r="N19" s="28"/>
      <c r="O19" s="28"/>
      <c r="P19" s="28"/>
      <c r="Q19" s="28"/>
      <c r="R19" s="28"/>
      <c r="S19" s="28"/>
      <c r="T19" s="28"/>
      <c r="U19" s="28"/>
      <c r="V19" s="28"/>
      <c r="W19" s="28"/>
      <c r="AA19" s="65">
        <f ca="1">ROUND(NORMINV(RAND(), $AA$27, $AA$27*$M$7/100*0.8)/(1000*'Исход. данные'!$B$6), 4)</f>
        <v>0.02</v>
      </c>
      <c r="AB19" s="65"/>
      <c r="AC19" s="65"/>
      <c r="AD19" s="65"/>
      <c r="AE19" s="65"/>
    </row>
    <row r="20" spans="1:31">
      <c r="A20" s="76">
        <v>4</v>
      </c>
      <c r="B20" s="85"/>
      <c r="C20" s="86"/>
      <c r="D20" s="133">
        <v>1.9800000000000002E-2</v>
      </c>
      <c r="E20" s="134"/>
      <c r="F20" s="134"/>
      <c r="G20" s="134"/>
      <c r="H20" s="135"/>
      <c r="I20" s="90">
        <f>D20*1000*'Исход. данные'!$B$6</f>
        <v>19.861380000000004</v>
      </c>
      <c r="J20" s="95"/>
      <c r="K20" s="95"/>
      <c r="L20" s="95"/>
      <c r="M20" s="96"/>
      <c r="N20" s="28"/>
      <c r="O20" s="28"/>
      <c r="P20" s="28"/>
      <c r="Q20" s="28"/>
      <c r="R20" s="28"/>
      <c r="S20" s="28"/>
      <c r="T20" s="28"/>
      <c r="U20" s="28"/>
      <c r="V20" s="28"/>
      <c r="W20" s="28"/>
      <c r="AA20" s="65">
        <f ca="1">ROUND(NORMINV(RAND(), $AA$27, $AA$27*$M$7/100*0.8)/(1000*'Исход. данные'!$B$6), 4)</f>
        <v>0.02</v>
      </c>
      <c r="AB20" s="65"/>
      <c r="AC20" s="65"/>
      <c r="AD20" s="65"/>
      <c r="AE20" s="65"/>
    </row>
    <row r="21" spans="1:31">
      <c r="A21" s="76">
        <v>5</v>
      </c>
      <c r="B21" s="85"/>
      <c r="C21" s="86"/>
      <c r="D21" s="133">
        <v>1.9800000000000002E-2</v>
      </c>
      <c r="E21" s="134"/>
      <c r="F21" s="134"/>
      <c r="G21" s="134"/>
      <c r="H21" s="135"/>
      <c r="I21" s="90">
        <f>D21*1000*'Исход. данные'!$B$6</f>
        <v>19.861380000000004</v>
      </c>
      <c r="J21" s="95"/>
      <c r="K21" s="95"/>
      <c r="L21" s="95"/>
      <c r="M21" s="96"/>
      <c r="N21" s="28"/>
      <c r="O21" s="28"/>
      <c r="P21" s="28"/>
      <c r="Q21" s="28"/>
      <c r="R21" s="28"/>
      <c r="S21" s="28"/>
      <c r="T21" s="28"/>
      <c r="U21" s="28"/>
      <c r="V21" s="28"/>
      <c r="W21" s="28"/>
      <c r="AA21" s="65">
        <f ca="1">ROUND(NORMINV(RAND(), $AA$27, $AA$27*$M$7/100*0.8)/(1000*'Исход. данные'!$B$6), 4)</f>
        <v>1.9900000000000001E-2</v>
      </c>
      <c r="AB21" s="65"/>
      <c r="AC21" s="65"/>
      <c r="AD21" s="65"/>
      <c r="AE21" s="65"/>
    </row>
    <row r="22" spans="1:31">
      <c r="A22" s="76">
        <v>6</v>
      </c>
      <c r="B22" s="85"/>
      <c r="C22" s="86"/>
      <c r="D22" s="133">
        <v>0.02</v>
      </c>
      <c r="E22" s="134"/>
      <c r="F22" s="134"/>
      <c r="G22" s="134"/>
      <c r="H22" s="135"/>
      <c r="I22" s="90">
        <f>D22*1000*'Исход. данные'!$B$6</f>
        <v>20.062000000000001</v>
      </c>
      <c r="J22" s="95"/>
      <c r="K22" s="95"/>
      <c r="L22" s="95"/>
      <c r="M22" s="96"/>
      <c r="N22" s="28"/>
      <c r="O22" s="28"/>
      <c r="P22" s="28"/>
      <c r="Q22" s="28"/>
      <c r="R22" s="28"/>
      <c r="S22" s="28"/>
      <c r="T22" s="28"/>
      <c r="U22" s="28"/>
      <c r="V22" s="28"/>
      <c r="W22" s="28"/>
      <c r="AA22" s="65">
        <f ca="1">ROUND(NORMINV(RAND(), $AA$27, $AA$27*$M$7/100*0.8)/(1000*'Исход. данные'!$B$6), 4)</f>
        <v>1.9900000000000001E-2</v>
      </c>
      <c r="AB22" s="65"/>
      <c r="AC22" s="65"/>
      <c r="AD22" s="65"/>
      <c r="AE22" s="65"/>
    </row>
    <row r="23" spans="1:31">
      <c r="A23" s="76">
        <v>7</v>
      </c>
      <c r="B23" s="85"/>
      <c r="C23" s="86"/>
      <c r="D23" s="133">
        <v>1.9800000000000002E-2</v>
      </c>
      <c r="E23" s="134"/>
      <c r="F23" s="134"/>
      <c r="G23" s="134"/>
      <c r="H23" s="135"/>
      <c r="I23" s="90">
        <f>D23*1000*'Исход. данные'!$B$6</f>
        <v>19.861380000000004</v>
      </c>
      <c r="J23" s="95"/>
      <c r="K23" s="95"/>
      <c r="L23" s="95"/>
      <c r="M23" s="96"/>
      <c r="N23" s="28"/>
      <c r="O23" s="28"/>
      <c r="P23" s="28"/>
      <c r="Q23" s="28"/>
      <c r="R23" s="28"/>
      <c r="S23" s="28"/>
      <c r="T23" s="28"/>
      <c r="U23" s="28"/>
      <c r="V23" s="28"/>
      <c r="W23" s="28"/>
      <c r="AA23" s="65">
        <f ca="1">ROUND(NORMINV(RAND(), $AA$27, $AA$27*$M$7/100*0.8)/(1000*'Исход. данные'!$B$6), 4)</f>
        <v>1.9900000000000001E-2</v>
      </c>
      <c r="AB23" s="65"/>
      <c r="AC23" s="65"/>
      <c r="AD23" s="65"/>
      <c r="AE23" s="65"/>
    </row>
    <row r="24" spans="1:31">
      <c r="A24" s="76">
        <v>8</v>
      </c>
      <c r="B24" s="85"/>
      <c r="C24" s="86"/>
      <c r="D24" s="133">
        <v>1.9800000000000002E-2</v>
      </c>
      <c r="E24" s="134"/>
      <c r="F24" s="134"/>
      <c r="G24" s="134"/>
      <c r="H24" s="135"/>
      <c r="I24" s="90">
        <f>D24*1000*'Исход. данные'!$B$6</f>
        <v>19.861380000000004</v>
      </c>
      <c r="J24" s="95"/>
      <c r="K24" s="95"/>
      <c r="L24" s="95"/>
      <c r="M24" s="96"/>
      <c r="N24" s="28"/>
      <c r="O24" s="28"/>
      <c r="P24" s="28"/>
      <c r="Q24" s="28"/>
      <c r="R24" s="28"/>
      <c r="S24" s="28"/>
      <c r="T24" s="28"/>
      <c r="U24" s="28"/>
      <c r="V24" s="28"/>
      <c r="W24" s="28"/>
      <c r="AA24" s="65">
        <f ca="1">ROUND(NORMINV(RAND(), $AA$27, $AA$27*$M$7/100*0.8)/(1000*'Исход. данные'!$B$6), 4)</f>
        <v>1.9699999999999999E-2</v>
      </c>
      <c r="AB24" s="65"/>
      <c r="AC24" s="65"/>
      <c r="AD24" s="65"/>
      <c r="AE24" s="65"/>
    </row>
    <row r="25" spans="1:31">
      <c r="A25" s="76">
        <v>9</v>
      </c>
      <c r="B25" s="85"/>
      <c r="C25" s="86"/>
      <c r="D25" s="133">
        <v>1.9800000000000002E-2</v>
      </c>
      <c r="E25" s="134"/>
      <c r="F25" s="134"/>
      <c r="G25" s="134"/>
      <c r="H25" s="135"/>
      <c r="I25" s="90">
        <f>D25*1000*'Исход. данные'!$B$6</f>
        <v>19.861380000000004</v>
      </c>
      <c r="J25" s="95"/>
      <c r="K25" s="95"/>
      <c r="L25" s="95"/>
      <c r="M25" s="96"/>
      <c r="N25" s="28"/>
      <c r="O25" s="28"/>
      <c r="P25" s="28"/>
      <c r="Q25" s="28"/>
      <c r="R25" s="28"/>
      <c r="S25" s="28"/>
      <c r="T25" s="28"/>
      <c r="U25" s="28"/>
      <c r="V25" s="29"/>
      <c r="W25" s="28"/>
      <c r="AA25" s="65">
        <f ca="1">ROUND(NORMINV(RAND(), $AA$27, $AA$27*$M$7/100*0.8)/(1000*'Исход. данные'!$B$6), 4)</f>
        <v>1.9699999999999999E-2</v>
      </c>
      <c r="AB25" s="65"/>
      <c r="AC25" s="65"/>
      <c r="AD25" s="65"/>
      <c r="AE25" s="65"/>
    </row>
    <row r="26" spans="1:31">
      <c r="A26" s="76">
        <v>10</v>
      </c>
      <c r="B26" s="85"/>
      <c r="C26" s="86"/>
      <c r="D26" s="133">
        <v>0.02</v>
      </c>
      <c r="E26" s="134"/>
      <c r="F26" s="134"/>
      <c r="G26" s="134"/>
      <c r="H26" s="135"/>
      <c r="I26" s="90">
        <f>D26*1000*'Исход. данные'!$B$6</f>
        <v>20.062000000000001</v>
      </c>
      <c r="J26" s="95"/>
      <c r="K26" s="95"/>
      <c r="L26" s="95"/>
      <c r="M26" s="96"/>
      <c r="N26" s="28"/>
      <c r="O26" s="28"/>
      <c r="P26" s="28"/>
      <c r="Q26" s="28"/>
      <c r="R26" s="28"/>
      <c r="S26" s="28"/>
      <c r="T26" s="28"/>
      <c r="U26" s="28"/>
      <c r="V26" s="28"/>
      <c r="W26" s="28"/>
      <c r="AA26" s="65">
        <f ca="1">ROUND(NORMINV(RAND(), $AA$27, $AA$27*$M$7/100*0.8)/(1000*'Исход. данные'!$B$6), 4)</f>
        <v>1.95E-2</v>
      </c>
      <c r="AB26" s="65"/>
      <c r="AC26" s="65"/>
      <c r="AD26" s="65"/>
      <c r="AE26" s="65"/>
    </row>
    <row r="27" spans="1:31">
      <c r="A27" s="76" t="s">
        <v>14</v>
      </c>
      <c r="B27" s="85"/>
      <c r="C27" s="86"/>
      <c r="D27" s="87">
        <f>AVERAGE(D17:H26)</f>
        <v>1.9860000000000003E-2</v>
      </c>
      <c r="E27" s="126"/>
      <c r="F27" s="126"/>
      <c r="G27" s="126"/>
      <c r="H27" s="127"/>
      <c r="I27" s="90">
        <f>AVERAGE(I17:M26)</f>
        <v>19.921566000000002</v>
      </c>
      <c r="J27" s="95"/>
      <c r="K27" s="95"/>
      <c r="L27" s="95"/>
      <c r="M27" s="96"/>
      <c r="N27" s="47"/>
      <c r="O27" s="28"/>
      <c r="P27" s="28"/>
      <c r="Q27" s="28"/>
      <c r="R27" s="28"/>
      <c r="S27" s="28"/>
      <c r="T27" s="28"/>
      <c r="U27" s="28"/>
      <c r="V27" s="28"/>
      <c r="W27" s="28"/>
      <c r="AA27" s="66">
        <f ca="1">G7+G7*J9/100*0.9*(RAND()-RAND())</f>
        <v>19.837696254270472</v>
      </c>
      <c r="AB27" s="66"/>
      <c r="AC27" s="66"/>
      <c r="AD27" s="66"/>
      <c r="AE27" s="66"/>
    </row>
    <row r="28" spans="1:31">
      <c r="A28" s="76" t="s">
        <v>15</v>
      </c>
      <c r="B28" s="85"/>
      <c r="C28" s="86"/>
      <c r="D28" s="106" t="str">
        <f>'Исход. данные'!$B$5</f>
        <v>Пупкин В.В.</v>
      </c>
      <c r="E28" s="107"/>
      <c r="F28" s="107"/>
      <c r="G28" s="107"/>
      <c r="H28" s="107"/>
      <c r="I28" s="107"/>
      <c r="J28" s="107"/>
      <c r="K28" s="107"/>
      <c r="L28" s="107"/>
      <c r="M28" s="108"/>
      <c r="N28" s="51"/>
      <c r="O28" s="51"/>
      <c r="P28" s="51"/>
      <c r="Q28" s="51"/>
      <c r="R28" s="51"/>
      <c r="S28" s="51"/>
      <c r="T28" s="51"/>
      <c r="U28" s="28"/>
      <c r="V28" s="28"/>
      <c r="W28" s="28"/>
    </row>
    <row r="29" spans="1:31">
      <c r="A29" s="56"/>
      <c r="B29" s="56"/>
      <c r="C29" s="56"/>
      <c r="D29" s="85"/>
      <c r="E29" s="85"/>
      <c r="F29" s="85"/>
      <c r="G29" s="85"/>
      <c r="H29" s="85"/>
      <c r="I29" s="85"/>
      <c r="J29" s="85"/>
      <c r="K29" s="85"/>
      <c r="L29" s="85"/>
      <c r="M29" s="85"/>
      <c r="N29" s="4"/>
      <c r="O29" s="4"/>
      <c r="P29" s="4"/>
      <c r="Q29" s="4"/>
      <c r="R29" s="4"/>
      <c r="S29" s="4"/>
      <c r="T29" s="4"/>
      <c r="U29" s="4"/>
      <c r="V29" s="4"/>
      <c r="W29" s="4"/>
    </row>
    <row r="30" spans="1:31">
      <c r="A30" s="97" t="s">
        <v>11</v>
      </c>
      <c r="B30" s="98"/>
      <c r="C30" s="99"/>
      <c r="D30" s="76" t="str">
        <f>"Объем дозирования " &amp; G8 &amp; " мкл"</f>
        <v>Объем дозирования 200 мкл</v>
      </c>
      <c r="E30" s="85"/>
      <c r="F30" s="85"/>
      <c r="G30" s="85"/>
      <c r="H30" s="85"/>
      <c r="I30" s="85"/>
      <c r="J30" s="85"/>
      <c r="K30" s="85"/>
      <c r="L30" s="85"/>
      <c r="M30" s="86"/>
      <c r="V30" s="3"/>
    </row>
    <row r="31" spans="1:31">
      <c r="A31" s="100"/>
      <c r="B31" s="101"/>
      <c r="C31" s="102"/>
      <c r="D31" s="76" t="s">
        <v>12</v>
      </c>
      <c r="E31" s="85"/>
      <c r="F31" s="85"/>
      <c r="G31" s="85"/>
      <c r="H31" s="86"/>
      <c r="I31" s="76" t="s">
        <v>13</v>
      </c>
      <c r="J31" s="85"/>
      <c r="K31" s="85"/>
      <c r="L31" s="85"/>
      <c r="M31" s="86"/>
      <c r="Q31" s="3"/>
      <c r="S31" s="2"/>
    </row>
    <row r="32" spans="1:31">
      <c r="A32" s="76">
        <v>1</v>
      </c>
      <c r="B32" s="85"/>
      <c r="C32" s="86"/>
      <c r="D32" s="133">
        <v>0.1978</v>
      </c>
      <c r="E32" s="134"/>
      <c r="F32" s="134"/>
      <c r="G32" s="134"/>
      <c r="H32" s="135"/>
      <c r="I32" s="90">
        <f>D32*1000*'Исход. данные'!$B$6</f>
        <v>198.41318000000004</v>
      </c>
      <c r="J32" s="95"/>
      <c r="K32" s="95"/>
      <c r="L32" s="95"/>
      <c r="M32" s="96"/>
      <c r="Q32" s="3"/>
      <c r="AA32" s="65">
        <f ca="1">ROUND(NORMINV(RAND(), $AA$42, $AA$42*$M$8/100*0.8)/(1000*'Исход. данные'!$B$6), 4)</f>
        <v>0.1983</v>
      </c>
      <c r="AB32" s="65"/>
      <c r="AC32" s="65"/>
      <c r="AD32" s="65"/>
      <c r="AE32" s="65"/>
    </row>
    <row r="33" spans="1:31">
      <c r="A33" s="76">
        <v>2</v>
      </c>
      <c r="B33" s="85"/>
      <c r="C33" s="86"/>
      <c r="D33" s="133">
        <v>0.19900000000000001</v>
      </c>
      <c r="E33" s="134"/>
      <c r="F33" s="134"/>
      <c r="G33" s="134"/>
      <c r="H33" s="135"/>
      <c r="I33" s="90">
        <f>D33*1000*'Исход. данные'!$B$6</f>
        <v>199.61690000000002</v>
      </c>
      <c r="J33" s="95"/>
      <c r="K33" s="95"/>
      <c r="L33" s="95"/>
      <c r="M33" s="96"/>
      <c r="Q33" s="3"/>
      <c r="S33" s="2"/>
      <c r="AA33" s="65">
        <f ca="1">ROUND(NORMINV(RAND(), $AA$42, $AA$42*$M$8/100*0.8)/(1000*'Исход. данные'!$B$6), 4)</f>
        <v>0.1986</v>
      </c>
      <c r="AB33" s="65"/>
      <c r="AC33" s="65"/>
      <c r="AD33" s="65"/>
      <c r="AE33" s="65"/>
    </row>
    <row r="34" spans="1:31">
      <c r="A34" s="76">
        <v>3</v>
      </c>
      <c r="B34" s="85"/>
      <c r="C34" s="86"/>
      <c r="D34" s="133">
        <v>0.19819999999999999</v>
      </c>
      <c r="E34" s="134"/>
      <c r="F34" s="134"/>
      <c r="G34" s="134"/>
      <c r="H34" s="135"/>
      <c r="I34" s="90">
        <f>D34*1000*'Исход. данные'!$B$6</f>
        <v>198.81442000000001</v>
      </c>
      <c r="J34" s="95"/>
      <c r="K34" s="95"/>
      <c r="L34" s="95"/>
      <c r="M34" s="96"/>
      <c r="Q34" s="3"/>
      <c r="AA34" s="65">
        <f ca="1">ROUND(NORMINV(RAND(), $AA$42, $AA$42*$M$8/100*0.8)/(1000*'Исход. данные'!$B$6), 4)</f>
        <v>0.19889999999999999</v>
      </c>
      <c r="AB34" s="65"/>
      <c r="AC34" s="65"/>
      <c r="AD34" s="65"/>
      <c r="AE34" s="65"/>
    </row>
    <row r="35" spans="1:31">
      <c r="A35" s="76">
        <v>4</v>
      </c>
      <c r="B35" s="85"/>
      <c r="C35" s="86"/>
      <c r="D35" s="133">
        <v>0.1993</v>
      </c>
      <c r="E35" s="134"/>
      <c r="F35" s="134"/>
      <c r="G35" s="134"/>
      <c r="H35" s="135"/>
      <c r="I35" s="90">
        <f>D35*1000*'Исход. данные'!$B$6</f>
        <v>199.91783000000004</v>
      </c>
      <c r="J35" s="95"/>
      <c r="K35" s="95"/>
      <c r="L35" s="95"/>
      <c r="M35" s="96"/>
      <c r="Q35" s="3"/>
      <c r="AA35" s="65">
        <f ca="1">ROUND(NORMINV(RAND(), $AA$42, $AA$42*$M$8/100*0.8)/(1000*'Исход. данные'!$B$6), 4)</f>
        <v>0.19980000000000001</v>
      </c>
      <c r="AB35" s="65"/>
      <c r="AC35" s="65"/>
      <c r="AD35" s="65"/>
      <c r="AE35" s="65"/>
    </row>
    <row r="36" spans="1:31">
      <c r="A36" s="76">
        <v>5</v>
      </c>
      <c r="B36" s="85"/>
      <c r="C36" s="86"/>
      <c r="D36" s="133">
        <v>0.19850000000000001</v>
      </c>
      <c r="E36" s="134"/>
      <c r="F36" s="134"/>
      <c r="G36" s="134"/>
      <c r="H36" s="135"/>
      <c r="I36" s="90">
        <f>D36*1000*'Исход. данные'!$B$6</f>
        <v>199.11535000000001</v>
      </c>
      <c r="J36" s="95"/>
      <c r="K36" s="95"/>
      <c r="L36" s="95"/>
      <c r="M36" s="96"/>
      <c r="Q36" s="3"/>
      <c r="AA36" s="65">
        <f ca="1">ROUND(NORMINV(RAND(), $AA$42, $AA$42*$M$8/100*0.8)/(1000*'Исход. данные'!$B$6), 4)</f>
        <v>0.19900000000000001</v>
      </c>
      <c r="AB36" s="65"/>
      <c r="AC36" s="65"/>
      <c r="AD36" s="65"/>
      <c r="AE36" s="65"/>
    </row>
    <row r="37" spans="1:31">
      <c r="A37" s="76">
        <v>6</v>
      </c>
      <c r="B37" s="85"/>
      <c r="C37" s="86"/>
      <c r="D37" s="133">
        <v>0.19889999999999999</v>
      </c>
      <c r="E37" s="134"/>
      <c r="F37" s="134"/>
      <c r="G37" s="134"/>
      <c r="H37" s="135"/>
      <c r="I37" s="90">
        <f>D37*1000*'Исход. данные'!$B$6</f>
        <v>199.51659000000004</v>
      </c>
      <c r="J37" s="95"/>
      <c r="K37" s="95"/>
      <c r="L37" s="95"/>
      <c r="M37" s="96"/>
      <c r="Q37" s="3"/>
      <c r="Y37" s="26"/>
      <c r="AA37" s="65">
        <f ca="1">ROUND(NORMINV(RAND(), $AA$42, $AA$42*$M$8/100*0.8)/(1000*'Исход. данные'!$B$6), 4)</f>
        <v>0.1993</v>
      </c>
      <c r="AB37" s="65"/>
      <c r="AC37" s="65"/>
      <c r="AD37" s="65"/>
      <c r="AE37" s="65"/>
    </row>
    <row r="38" spans="1:31">
      <c r="A38" s="76">
        <v>7</v>
      </c>
      <c r="B38" s="85"/>
      <c r="C38" s="86"/>
      <c r="D38" s="133">
        <v>0.1986</v>
      </c>
      <c r="E38" s="134"/>
      <c r="F38" s="134"/>
      <c r="G38" s="134"/>
      <c r="H38" s="135"/>
      <c r="I38" s="90">
        <f>D38*1000*'Исход. данные'!$B$6</f>
        <v>199.21566000000001</v>
      </c>
      <c r="J38" s="95"/>
      <c r="K38" s="95"/>
      <c r="L38" s="95"/>
      <c r="M38" s="96"/>
      <c r="Q38" s="3"/>
      <c r="AA38" s="65">
        <f ca="1">ROUND(NORMINV(RAND(), $AA$42, $AA$42*$M$8/100*0.8)/(1000*'Исход. данные'!$B$6), 4)</f>
        <v>0.19939999999999999</v>
      </c>
      <c r="AB38" s="65"/>
      <c r="AC38" s="65"/>
      <c r="AD38" s="65"/>
      <c r="AE38" s="65"/>
    </row>
    <row r="39" spans="1:31">
      <c r="A39" s="76">
        <v>8</v>
      </c>
      <c r="B39" s="85"/>
      <c r="C39" s="86"/>
      <c r="D39" s="133">
        <v>0.1988</v>
      </c>
      <c r="E39" s="134"/>
      <c r="F39" s="134"/>
      <c r="G39" s="134"/>
      <c r="H39" s="135"/>
      <c r="I39" s="90">
        <f>D39*1000*'Исход. данные'!$B$6</f>
        <v>199.41628000000003</v>
      </c>
      <c r="J39" s="95"/>
      <c r="K39" s="95"/>
      <c r="L39" s="95"/>
      <c r="M39" s="96"/>
      <c r="Q39" s="3"/>
      <c r="AA39" s="65">
        <f ca="1">ROUND(NORMINV(RAND(), $AA$42, $AA$42*$M$8/100*0.8)/(1000*'Исход. данные'!$B$6), 4)</f>
        <v>0.19889999999999999</v>
      </c>
      <c r="AB39" s="65"/>
      <c r="AC39" s="65"/>
      <c r="AD39" s="65"/>
      <c r="AE39" s="65"/>
    </row>
    <row r="40" spans="1:31">
      <c r="A40" s="76">
        <v>9</v>
      </c>
      <c r="B40" s="85"/>
      <c r="C40" s="86"/>
      <c r="D40" s="133">
        <v>0.19819999999999999</v>
      </c>
      <c r="E40" s="134"/>
      <c r="F40" s="134"/>
      <c r="G40" s="134"/>
      <c r="H40" s="135"/>
      <c r="I40" s="90">
        <f>D40*1000*'Исход. данные'!$B$6</f>
        <v>198.81442000000001</v>
      </c>
      <c r="J40" s="95"/>
      <c r="K40" s="95"/>
      <c r="L40" s="95"/>
      <c r="M40" s="96"/>
      <c r="Q40" s="3"/>
      <c r="AA40" s="65">
        <f ca="1">ROUND(NORMINV(RAND(), $AA$42, $AA$42*$M$8/100*0.8)/(1000*'Исход. данные'!$B$6), 4)</f>
        <v>0.19919999999999999</v>
      </c>
      <c r="AB40" s="65"/>
      <c r="AC40" s="65"/>
      <c r="AD40" s="65"/>
      <c r="AE40" s="65"/>
    </row>
    <row r="41" spans="1:31">
      <c r="A41" s="76">
        <v>10</v>
      </c>
      <c r="B41" s="85"/>
      <c r="C41" s="86"/>
      <c r="D41" s="133">
        <v>0.19789999999999999</v>
      </c>
      <c r="E41" s="134"/>
      <c r="F41" s="134"/>
      <c r="G41" s="134"/>
      <c r="H41" s="135"/>
      <c r="I41" s="90">
        <f>D41*1000*'Исход. данные'!$B$6</f>
        <v>198.51349000000002</v>
      </c>
      <c r="J41" s="95"/>
      <c r="K41" s="95"/>
      <c r="L41" s="95"/>
      <c r="M41" s="96"/>
      <c r="Q41" s="3"/>
      <c r="AA41" s="65">
        <f ca="1">ROUND(NORMINV(RAND(), $AA$42, $AA$42*$M$8/100*0.8)/(1000*'Исход. данные'!$B$6), 4)</f>
        <v>0.19969999999999999</v>
      </c>
      <c r="AB41" s="65"/>
      <c r="AC41" s="65"/>
      <c r="AD41" s="65"/>
      <c r="AE41" s="65"/>
    </row>
    <row r="42" spans="1:31">
      <c r="A42" s="76" t="s">
        <v>14</v>
      </c>
      <c r="B42" s="85"/>
      <c r="C42" s="86"/>
      <c r="D42" s="109">
        <f>AVERAGE(D32:H41)</f>
        <v>0.19851999999999997</v>
      </c>
      <c r="E42" s="110"/>
      <c r="F42" s="110"/>
      <c r="G42" s="110"/>
      <c r="H42" s="110"/>
      <c r="I42" s="111">
        <f>AVERAGE(I32:M41)</f>
        <v>199.135412</v>
      </c>
      <c r="J42" s="111"/>
      <c r="K42" s="111"/>
      <c r="L42" s="111"/>
      <c r="M42" s="111"/>
      <c r="N42" s="8"/>
      <c r="O42" s="8"/>
      <c r="P42" s="8"/>
      <c r="Q42" s="8"/>
      <c r="R42" s="8"/>
      <c r="S42" s="8"/>
      <c r="T42" s="8"/>
      <c r="U42" s="8"/>
      <c r="V42" s="8"/>
      <c r="W42" s="8"/>
      <c r="X42" s="8"/>
      <c r="AA42" s="66">
        <f ca="1">G8+G8*J10/100*0.9*(RAND()-RAND())</f>
        <v>199.76036378547803</v>
      </c>
      <c r="AB42" s="66"/>
      <c r="AC42" s="66"/>
      <c r="AD42" s="66"/>
      <c r="AE42" s="66"/>
    </row>
    <row r="43" spans="1:31">
      <c r="A43" s="74" t="s">
        <v>15</v>
      </c>
      <c r="B43" s="74"/>
      <c r="C43" s="74"/>
      <c r="D43" s="112" t="str">
        <f>'Исход. данные'!$B$5</f>
        <v>Пупкин В.В.</v>
      </c>
      <c r="E43" s="112"/>
      <c r="F43" s="112"/>
      <c r="G43" s="112"/>
      <c r="H43" s="112"/>
      <c r="I43" s="112"/>
      <c r="J43" s="112"/>
      <c r="K43" s="112"/>
      <c r="L43" s="112"/>
      <c r="M43" s="112"/>
      <c r="N43" s="45"/>
      <c r="O43" s="45"/>
      <c r="P43" s="45"/>
      <c r="Q43" s="45"/>
      <c r="R43" s="45"/>
      <c r="S43" s="45"/>
      <c r="T43" s="8"/>
      <c r="U43" s="8"/>
      <c r="V43" s="8"/>
      <c r="W43" s="8"/>
      <c r="X43" s="8"/>
    </row>
    <row r="44" spans="1:31">
      <c r="A44" s="107" t="s">
        <v>16</v>
      </c>
      <c r="B44" s="107"/>
      <c r="C44" s="107"/>
      <c r="D44" s="107"/>
      <c r="E44" s="107"/>
      <c r="F44" s="107"/>
      <c r="G44" s="107"/>
      <c r="H44" s="107"/>
      <c r="I44" s="107"/>
      <c r="J44" s="107"/>
      <c r="K44" s="107"/>
      <c r="L44" s="107"/>
      <c r="M44" s="107"/>
      <c r="N44" s="16"/>
      <c r="O44" s="16"/>
      <c r="P44" s="16"/>
      <c r="Q44" s="16"/>
      <c r="R44" s="16"/>
      <c r="S44" s="16"/>
      <c r="T44" s="16"/>
      <c r="U44" s="16"/>
      <c r="V44" s="16"/>
      <c r="W44" s="16"/>
    </row>
    <row r="45" spans="1:31" ht="15" customHeight="1">
      <c r="A45" s="124" t="s">
        <v>5</v>
      </c>
      <c r="B45" s="125"/>
      <c r="C45" s="125"/>
      <c r="D45" s="115" t="s">
        <v>55</v>
      </c>
      <c r="E45" s="116"/>
      <c r="F45" s="116"/>
      <c r="G45" s="116"/>
      <c r="H45" s="117"/>
      <c r="I45" s="113" t="s">
        <v>57</v>
      </c>
      <c r="J45" s="113"/>
      <c r="K45" s="113"/>
      <c r="L45" s="113"/>
      <c r="M45" s="113"/>
      <c r="AA45">
        <f>IF(ABS(D46)&gt;J9, 0, IF(ABS(D47)&gt;J10, 0, IF(I46&gt;M7, 0, IF(I47&gt;M8, 0, 1))))</f>
        <v>1</v>
      </c>
    </row>
    <row r="46" spans="1:31">
      <c r="A46" s="76">
        <f>G7</f>
        <v>20</v>
      </c>
      <c r="B46" s="85"/>
      <c r="C46" s="86"/>
      <c r="D46" s="118">
        <f>ROUND(((I27-A46)/A46*100),2)</f>
        <v>-0.39</v>
      </c>
      <c r="E46" s="119"/>
      <c r="F46" s="119"/>
      <c r="G46" s="119"/>
      <c r="H46" s="120"/>
      <c r="I46" s="114">
        <f>ROUND(STDEV(I17:I26)*100/I27,2)</f>
        <v>0.49</v>
      </c>
      <c r="J46" s="114"/>
      <c r="K46" s="114"/>
      <c r="L46" s="114"/>
      <c r="M46" s="114"/>
    </row>
    <row r="47" spans="1:31">
      <c r="A47" s="76">
        <f>G8</f>
        <v>200</v>
      </c>
      <c r="B47" s="85"/>
      <c r="C47" s="86"/>
      <c r="D47" s="118">
        <f>ROUND(((I42-A47)/A47*100),2)</f>
        <v>-0.43</v>
      </c>
      <c r="E47" s="119"/>
      <c r="F47" s="119"/>
      <c r="G47" s="119"/>
      <c r="H47" s="120"/>
      <c r="I47" s="114">
        <f>ROUND(STDEV(I32:I41)*100/I42,2)</f>
        <v>0.25</v>
      </c>
      <c r="J47" s="114"/>
      <c r="K47" s="114"/>
      <c r="L47" s="114"/>
      <c r="M47" s="114"/>
      <c r="N47" s="8"/>
      <c r="Q47" s="8"/>
    </row>
    <row r="48" spans="1:31" ht="15.75">
      <c r="A48" s="121" t="s">
        <v>17</v>
      </c>
      <c r="B48" s="121"/>
      <c r="C48" s="121"/>
      <c r="D48" s="121"/>
      <c r="E48" s="121"/>
      <c r="F48" s="121"/>
      <c r="G48" s="122" t="s">
        <v>18</v>
      </c>
      <c r="H48" s="122"/>
      <c r="I48" s="122"/>
      <c r="J48" s="122"/>
      <c r="K48" s="122"/>
      <c r="L48" s="122"/>
      <c r="M48" s="122"/>
      <c r="N48" s="44"/>
      <c r="O48" s="44"/>
      <c r="P48" s="44"/>
      <c r="Q48" s="44"/>
      <c r="R48" s="44"/>
      <c r="S48" s="44"/>
      <c r="T48" s="44"/>
      <c r="U48" s="44"/>
      <c r="V48" s="44"/>
      <c r="W48" s="44"/>
      <c r="X48" s="8"/>
    </row>
    <row r="49" spans="1:24">
      <c r="A49" s="79" t="s">
        <v>15</v>
      </c>
      <c r="B49" s="79"/>
      <c r="C49" s="79"/>
      <c r="D49" s="79"/>
      <c r="E49" s="79"/>
      <c r="F49" s="79"/>
      <c r="G49" s="107" t="str">
        <f>'Исход. данные'!$B$5</f>
        <v>Пупкин В.В.</v>
      </c>
      <c r="H49" s="107"/>
      <c r="I49" s="107"/>
      <c r="J49" s="107"/>
      <c r="K49" s="107"/>
      <c r="L49" s="107"/>
      <c r="M49" s="107"/>
      <c r="N49" s="16"/>
      <c r="O49" s="16"/>
      <c r="P49" s="16"/>
      <c r="Q49" s="16"/>
      <c r="R49" s="16"/>
      <c r="S49" s="16"/>
      <c r="T49" s="16"/>
      <c r="U49" s="16"/>
      <c r="V49" s="16"/>
      <c r="W49" s="16"/>
      <c r="X49" s="8"/>
    </row>
    <row r="50" spans="1:24">
      <c r="A50" s="56"/>
      <c r="B50" s="56"/>
      <c r="C50" s="56"/>
      <c r="D50" s="56"/>
      <c r="E50" s="56"/>
      <c r="F50" s="56"/>
      <c r="G50" s="128" t="s">
        <v>58</v>
      </c>
      <c r="H50" s="128"/>
      <c r="I50" s="128"/>
      <c r="J50" s="128"/>
      <c r="K50" s="128"/>
      <c r="L50" s="128"/>
      <c r="M50" s="128"/>
      <c r="N50" s="48"/>
      <c r="O50" s="48"/>
      <c r="P50" s="48"/>
      <c r="Q50" s="24"/>
      <c r="R50" s="24"/>
      <c r="S50" s="24"/>
      <c r="T50" s="24"/>
      <c r="U50" s="24"/>
      <c r="V50" s="24"/>
      <c r="W50" s="24"/>
    </row>
  </sheetData>
  <mergeCells count="154">
    <mergeCell ref="A47:C47"/>
    <mergeCell ref="A48:F48"/>
    <mergeCell ref="A49:F49"/>
    <mergeCell ref="I47:M47"/>
    <mergeCell ref="D47:H47"/>
    <mergeCell ref="G48:M48"/>
    <mergeCell ref="G49:M49"/>
    <mergeCell ref="G50:M50"/>
    <mergeCell ref="A45:C45"/>
    <mergeCell ref="A46:C46"/>
    <mergeCell ref="A42:C42"/>
    <mergeCell ref="D42:H42"/>
    <mergeCell ref="I42:M42"/>
    <mergeCell ref="A43:C43"/>
    <mergeCell ref="D43:M43"/>
    <mergeCell ref="I45:M45"/>
    <mergeCell ref="I46:M46"/>
    <mergeCell ref="D45:H45"/>
    <mergeCell ref="D46:H46"/>
    <mergeCell ref="A44:M44"/>
    <mergeCell ref="A40:C40"/>
    <mergeCell ref="D40:H40"/>
    <mergeCell ref="I40:M40"/>
    <mergeCell ref="A41:C41"/>
    <mergeCell ref="D41:H41"/>
    <mergeCell ref="I41:M41"/>
    <mergeCell ref="A38:C38"/>
    <mergeCell ref="D38:H38"/>
    <mergeCell ref="I38:M38"/>
    <mergeCell ref="A39:C39"/>
    <mergeCell ref="D39:H39"/>
    <mergeCell ref="I39:M39"/>
    <mergeCell ref="A36:C36"/>
    <mergeCell ref="D36:H36"/>
    <mergeCell ref="I36:M36"/>
    <mergeCell ref="A37:C37"/>
    <mergeCell ref="D37:H37"/>
    <mergeCell ref="I37:M37"/>
    <mergeCell ref="A34:C34"/>
    <mergeCell ref="D34:H34"/>
    <mergeCell ref="I34:M34"/>
    <mergeCell ref="A35:C35"/>
    <mergeCell ref="D35:H35"/>
    <mergeCell ref="I35:M35"/>
    <mergeCell ref="A32:C32"/>
    <mergeCell ref="D32:H32"/>
    <mergeCell ref="I32:M32"/>
    <mergeCell ref="A33:C33"/>
    <mergeCell ref="D33:H33"/>
    <mergeCell ref="I33:M33"/>
    <mergeCell ref="A27:C27"/>
    <mergeCell ref="D27:H27"/>
    <mergeCell ref="I27:M27"/>
    <mergeCell ref="A28:C28"/>
    <mergeCell ref="D28:M28"/>
    <mergeCell ref="A30:C31"/>
    <mergeCell ref="D30:M30"/>
    <mergeCell ref="D31:H31"/>
    <mergeCell ref="I31:M31"/>
    <mergeCell ref="D29:H29"/>
    <mergeCell ref="I29:M29"/>
    <mergeCell ref="A25:C25"/>
    <mergeCell ref="D25:H25"/>
    <mergeCell ref="I25:M25"/>
    <mergeCell ref="A26:C26"/>
    <mergeCell ref="D26:H26"/>
    <mergeCell ref="I26:M26"/>
    <mergeCell ref="A23:C23"/>
    <mergeCell ref="D23:H23"/>
    <mergeCell ref="I23:M23"/>
    <mergeCell ref="A24:C24"/>
    <mergeCell ref="D24:H24"/>
    <mergeCell ref="I24:M24"/>
    <mergeCell ref="A21:C21"/>
    <mergeCell ref="D21:H21"/>
    <mergeCell ref="I21:M21"/>
    <mergeCell ref="A22:C22"/>
    <mergeCell ref="D22:H22"/>
    <mergeCell ref="I22:M22"/>
    <mergeCell ref="A19:C19"/>
    <mergeCell ref="D19:H19"/>
    <mergeCell ref="I19:M19"/>
    <mergeCell ref="A20:C20"/>
    <mergeCell ref="D20:H20"/>
    <mergeCell ref="I20:M20"/>
    <mergeCell ref="A17:C17"/>
    <mergeCell ref="D17:H17"/>
    <mergeCell ref="I17:M17"/>
    <mergeCell ref="A18:C18"/>
    <mergeCell ref="D18:H18"/>
    <mergeCell ref="I18:M18"/>
    <mergeCell ref="A14:J14"/>
    <mergeCell ref="A15:C16"/>
    <mergeCell ref="D15:M15"/>
    <mergeCell ref="D16:H16"/>
    <mergeCell ref="I16:M16"/>
    <mergeCell ref="K14:M14"/>
    <mergeCell ref="A11:J11"/>
    <mergeCell ref="A12:J12"/>
    <mergeCell ref="A13:J13"/>
    <mergeCell ref="A9:C9"/>
    <mergeCell ref="D9:F9"/>
    <mergeCell ref="G9:I9"/>
    <mergeCell ref="J9:L9"/>
    <mergeCell ref="A10:C10"/>
    <mergeCell ref="D10:F10"/>
    <mergeCell ref="G10:I10"/>
    <mergeCell ref="J10:L10"/>
    <mergeCell ref="K11:M11"/>
    <mergeCell ref="K12:M12"/>
    <mergeCell ref="K13:M13"/>
    <mergeCell ref="A7:C7"/>
    <mergeCell ref="D7:F7"/>
    <mergeCell ref="G7:I7"/>
    <mergeCell ref="J7:L7"/>
    <mergeCell ref="A8:C8"/>
    <mergeCell ref="D8:F8"/>
    <mergeCell ref="G8:I8"/>
    <mergeCell ref="J8:L8"/>
    <mergeCell ref="A6:C6"/>
    <mergeCell ref="D6:F6"/>
    <mergeCell ref="G6:I6"/>
    <mergeCell ref="J6:L6"/>
    <mergeCell ref="A3:G3"/>
    <mergeCell ref="Q3:W3"/>
    <mergeCell ref="A4:G4"/>
    <mergeCell ref="Q4:W4"/>
    <mergeCell ref="A1:M1"/>
    <mergeCell ref="A2:M2"/>
    <mergeCell ref="I3:M3"/>
    <mergeCell ref="I4:M4"/>
    <mergeCell ref="A5:M5"/>
    <mergeCell ref="AA42:AE42"/>
    <mergeCell ref="AA41:AE41"/>
    <mergeCell ref="AA17:AE17"/>
    <mergeCell ref="AA18:AE18"/>
    <mergeCell ref="AA19:AE19"/>
    <mergeCell ref="AA20:AE20"/>
    <mergeCell ref="AA21:AE21"/>
    <mergeCell ref="AA22:AE22"/>
    <mergeCell ref="AA23:AE23"/>
    <mergeCell ref="AA24:AE24"/>
    <mergeCell ref="AA25:AE25"/>
    <mergeCell ref="AA26:AE26"/>
    <mergeCell ref="AA27:AE27"/>
    <mergeCell ref="AA32:AE32"/>
    <mergeCell ref="AA33:AE33"/>
    <mergeCell ref="AA34:AE34"/>
    <mergeCell ref="AA35:AE35"/>
    <mergeCell ref="AA36:AE36"/>
    <mergeCell ref="AA37:AE37"/>
    <mergeCell ref="AA38:AE38"/>
    <mergeCell ref="AA39:AE39"/>
    <mergeCell ref="AA40:AE40"/>
  </mergeCells>
  <conditionalFormatting sqref="D46">
    <cfRule type="expression" dxfId="219" priority="4">
      <formula>ABS($D$46)&gt;--MID($J$7,2,5)</formula>
    </cfRule>
  </conditionalFormatting>
  <conditionalFormatting sqref="D47">
    <cfRule type="expression" dxfId="218" priority="3">
      <formula>ABS($D$47)&gt;--MID($J$8,2,5)</formula>
    </cfRule>
  </conditionalFormatting>
  <conditionalFormatting sqref="I46">
    <cfRule type="cellIs" dxfId="217" priority="2" operator="greaterThan">
      <formula>$M$7</formula>
    </cfRule>
  </conditionalFormatting>
  <conditionalFormatting sqref="I47">
    <cfRule type="cellIs" dxfId="216" priority="1" operator="greaterThan">
      <formula>$M$8</formula>
    </cfRule>
  </conditionalFormatting>
  <pageMargins left="0.7" right="0.7" top="0.75" bottom="0.75" header="0.3" footer="0.3"/>
  <pageSetup paperSize="9" orientation="portrait" r:id="rId1"/>
</worksheet>
</file>

<file path=xl/worksheets/sheet23.xml><?xml version="1.0" encoding="utf-8"?>
<worksheet xmlns="http://schemas.openxmlformats.org/spreadsheetml/2006/main" xmlns:r="http://schemas.openxmlformats.org/officeDocument/2006/relationships">
  <sheetPr codeName="Лист28">
    <tabColor rgb="FF00B0F0"/>
  </sheetPr>
  <dimension ref="A1:AE50"/>
  <sheetViews>
    <sheetView zoomScale="90" zoomScaleNormal="90" workbookViewId="0">
      <selection activeCell="D32" sqref="D32:H41"/>
    </sheetView>
  </sheetViews>
  <sheetFormatPr defaultRowHeight="15"/>
  <cols>
    <col min="1" max="1" width="6.7109375" customWidth="1"/>
    <col min="2" max="2" width="6.5703125" customWidth="1"/>
    <col min="3" max="3" width="5.5703125" customWidth="1"/>
    <col min="4" max="4" width="7" customWidth="1"/>
    <col min="5" max="7" width="3.7109375" customWidth="1"/>
    <col min="8" max="8" width="11.7109375" customWidth="1"/>
    <col min="9" max="9" width="2.7109375" customWidth="1"/>
    <col min="10" max="10" width="6.7109375" customWidth="1"/>
    <col min="11" max="12" width="3.7109375" customWidth="1"/>
    <col min="13" max="13" width="14.7109375" customWidth="1"/>
    <col min="14" max="14" width="5.7109375" customWidth="1"/>
    <col min="15" max="23" width="0" hidden="1" customWidth="1"/>
    <col min="27" max="27" width="9.28515625" hidden="1" customWidth="1"/>
    <col min="28" max="31" width="9.140625" hidden="1" customWidth="1"/>
  </cols>
  <sheetData>
    <row r="1" spans="1:24">
      <c r="A1" s="67" t="s">
        <v>32</v>
      </c>
      <c r="B1" s="67"/>
      <c r="C1" s="67"/>
      <c r="D1" s="67"/>
      <c r="E1" s="67"/>
      <c r="F1" s="67"/>
      <c r="G1" s="67"/>
      <c r="H1" s="67"/>
      <c r="I1" s="67"/>
      <c r="J1" s="67"/>
      <c r="K1" s="67"/>
      <c r="L1" s="67"/>
      <c r="M1" s="67"/>
      <c r="N1" s="40"/>
      <c r="O1" s="40"/>
      <c r="P1" s="40"/>
      <c r="Q1" s="40"/>
      <c r="R1" s="40"/>
      <c r="S1" s="40"/>
      <c r="T1" s="40"/>
      <c r="U1" s="40"/>
      <c r="V1" s="40"/>
      <c r="W1" s="28"/>
    </row>
    <row r="2" spans="1:24">
      <c r="A2" s="71" t="s">
        <v>33</v>
      </c>
      <c r="B2" s="71"/>
      <c r="C2" s="71"/>
      <c r="D2" s="71"/>
      <c r="E2" s="71"/>
      <c r="F2" s="71"/>
      <c r="G2" s="71"/>
      <c r="H2" s="71"/>
      <c r="I2" s="71"/>
      <c r="J2" s="71"/>
      <c r="K2" s="71"/>
      <c r="L2" s="71"/>
      <c r="M2" s="71"/>
      <c r="N2" s="7"/>
      <c r="O2" s="7"/>
      <c r="P2" s="7"/>
      <c r="Q2" s="7"/>
      <c r="R2" s="7"/>
      <c r="S2" s="7"/>
      <c r="T2" s="7"/>
      <c r="U2" s="7"/>
      <c r="V2" s="7"/>
      <c r="W2" s="7"/>
    </row>
    <row r="3" spans="1:24" ht="15.75">
      <c r="A3" s="68" t="s">
        <v>25</v>
      </c>
      <c r="B3" s="68"/>
      <c r="C3" s="68"/>
      <c r="D3" s="68"/>
      <c r="E3" s="68"/>
      <c r="F3" s="68"/>
      <c r="G3" s="68"/>
      <c r="H3" s="56"/>
      <c r="I3" s="72">
        <v>38583958</v>
      </c>
      <c r="J3" s="72"/>
      <c r="K3" s="72"/>
      <c r="L3" s="72"/>
      <c r="M3" s="72"/>
      <c r="N3" s="16"/>
      <c r="O3" s="23"/>
      <c r="P3" s="25"/>
      <c r="Q3" s="69"/>
      <c r="R3" s="69"/>
      <c r="S3" s="69"/>
      <c r="T3" s="69"/>
      <c r="U3" s="69"/>
      <c r="V3" s="69"/>
      <c r="W3" s="69"/>
    </row>
    <row r="4" spans="1:24">
      <c r="A4" s="70" t="s">
        <v>0</v>
      </c>
      <c r="B4" s="70"/>
      <c r="C4" s="70"/>
      <c r="D4" s="70"/>
      <c r="E4" s="70"/>
      <c r="F4" s="70"/>
      <c r="G4" s="70"/>
      <c r="H4" s="56"/>
      <c r="I4" s="70" t="s">
        <v>1</v>
      </c>
      <c r="J4" s="70"/>
      <c r="K4" s="70"/>
      <c r="L4" s="70"/>
      <c r="M4" s="70"/>
      <c r="N4" s="46"/>
      <c r="O4" s="42"/>
      <c r="P4" s="25"/>
      <c r="Q4" s="69"/>
      <c r="R4" s="69"/>
      <c r="S4" s="69"/>
      <c r="T4" s="69"/>
      <c r="U4" s="69"/>
      <c r="V4" s="69"/>
      <c r="W4" s="69"/>
    </row>
    <row r="5" spans="1:24">
      <c r="A5" s="73" t="s">
        <v>2</v>
      </c>
      <c r="B5" s="73"/>
      <c r="C5" s="73"/>
      <c r="D5" s="73"/>
      <c r="E5" s="73"/>
      <c r="F5" s="73"/>
      <c r="G5" s="73"/>
      <c r="H5" s="73"/>
      <c r="I5" s="73"/>
      <c r="J5" s="73"/>
      <c r="K5" s="73"/>
      <c r="L5" s="73"/>
      <c r="M5" s="73"/>
      <c r="N5" s="14"/>
      <c r="O5" s="14"/>
      <c r="P5" s="14"/>
      <c r="Q5" s="14"/>
      <c r="R5" s="14"/>
      <c r="S5" s="14"/>
      <c r="T5" s="14"/>
      <c r="U5" s="14"/>
      <c r="V5" s="14"/>
      <c r="W5" s="14"/>
    </row>
    <row r="6" spans="1:24">
      <c r="A6" s="77" t="s">
        <v>3</v>
      </c>
      <c r="B6" s="77"/>
      <c r="C6" s="77"/>
      <c r="D6" s="77" t="s">
        <v>4</v>
      </c>
      <c r="E6" s="77"/>
      <c r="F6" s="77"/>
      <c r="G6" s="77" t="s">
        <v>5</v>
      </c>
      <c r="H6" s="77"/>
      <c r="I6" s="77"/>
      <c r="J6" s="77" t="s">
        <v>55</v>
      </c>
      <c r="K6" s="77"/>
      <c r="L6" s="78"/>
      <c r="M6" s="58" t="s">
        <v>56</v>
      </c>
      <c r="N6" s="35"/>
      <c r="O6" s="31"/>
      <c r="P6" s="32"/>
      <c r="Q6" s="28"/>
      <c r="R6" s="28"/>
      <c r="S6" s="28"/>
      <c r="T6" s="28"/>
      <c r="U6" s="28"/>
      <c r="V6" s="28"/>
      <c r="W6" s="28"/>
    </row>
    <row r="7" spans="1:24">
      <c r="A7" s="74">
        <v>1</v>
      </c>
      <c r="B7" s="74"/>
      <c r="C7" s="74"/>
      <c r="D7" s="75" t="str">
        <f>G7 &amp; " - " &amp; G8</f>
        <v>20 - 200</v>
      </c>
      <c r="E7" s="75"/>
      <c r="F7" s="75"/>
      <c r="G7" s="74">
        <v>20</v>
      </c>
      <c r="H7" s="74"/>
      <c r="I7" s="74"/>
      <c r="J7" s="74" t="s">
        <v>24</v>
      </c>
      <c r="K7" s="74"/>
      <c r="L7" s="76"/>
      <c r="M7" s="59">
        <v>0.8</v>
      </c>
      <c r="N7" s="16"/>
      <c r="O7" s="27"/>
      <c r="P7" s="30"/>
      <c r="Q7" s="28"/>
      <c r="R7" s="28"/>
      <c r="S7" s="28"/>
      <c r="T7" s="28"/>
      <c r="U7" s="28"/>
      <c r="V7" s="28"/>
      <c r="W7" s="28"/>
    </row>
    <row r="8" spans="1:24">
      <c r="A8" s="74"/>
      <c r="B8" s="74"/>
      <c r="C8" s="74"/>
      <c r="D8" s="74"/>
      <c r="E8" s="74"/>
      <c r="F8" s="74"/>
      <c r="G8" s="74">
        <v>200</v>
      </c>
      <c r="H8" s="74"/>
      <c r="I8" s="74"/>
      <c r="J8" s="74" t="s">
        <v>23</v>
      </c>
      <c r="K8" s="74"/>
      <c r="L8" s="76"/>
      <c r="M8" s="59">
        <v>0.3</v>
      </c>
      <c r="N8" s="16"/>
      <c r="O8" s="27"/>
      <c r="P8" s="30"/>
      <c r="Q8" s="28"/>
      <c r="R8" s="28"/>
      <c r="S8" s="28"/>
      <c r="T8" s="28"/>
      <c r="U8" s="28"/>
      <c r="V8" s="28"/>
      <c r="W8" s="28"/>
    </row>
    <row r="9" spans="1:24">
      <c r="A9" s="74"/>
      <c r="B9" s="74"/>
      <c r="C9" s="74"/>
      <c r="D9" s="74"/>
      <c r="E9" s="74"/>
      <c r="F9" s="74"/>
      <c r="G9" s="74"/>
      <c r="H9" s="74"/>
      <c r="I9" s="74"/>
      <c r="J9" s="80">
        <f>--MID(J7,2,3)</f>
        <v>2.5</v>
      </c>
      <c r="K9" s="80"/>
      <c r="L9" s="81"/>
      <c r="M9" s="57"/>
      <c r="N9" s="16"/>
      <c r="O9" s="27"/>
      <c r="P9" s="30"/>
      <c r="Q9" s="28"/>
      <c r="R9" s="28"/>
      <c r="S9" s="28"/>
      <c r="T9" s="28"/>
      <c r="U9" s="28"/>
      <c r="V9" s="28"/>
      <c r="W9" s="28"/>
    </row>
    <row r="10" spans="1:24">
      <c r="A10" s="74"/>
      <c r="B10" s="74"/>
      <c r="C10" s="74"/>
      <c r="D10" s="74"/>
      <c r="E10" s="74"/>
      <c r="F10" s="74"/>
      <c r="G10" s="74"/>
      <c r="H10" s="74"/>
      <c r="I10" s="74"/>
      <c r="J10" s="82">
        <f>--MID(J8,2,3)</f>
        <v>0.6</v>
      </c>
      <c r="K10" s="82"/>
      <c r="L10" s="83"/>
      <c r="M10" s="57"/>
      <c r="N10" s="16"/>
      <c r="O10" s="52"/>
      <c r="P10" s="54"/>
      <c r="Q10" s="28"/>
      <c r="R10" s="28"/>
      <c r="S10" s="28"/>
      <c r="T10" s="28"/>
      <c r="U10" s="28"/>
      <c r="V10" s="28"/>
      <c r="W10" s="28"/>
    </row>
    <row r="11" spans="1:24">
      <c r="A11" s="79" t="s">
        <v>7</v>
      </c>
      <c r="B11" s="79"/>
      <c r="C11" s="79"/>
      <c r="D11" s="79"/>
      <c r="E11" s="79"/>
      <c r="F11" s="79"/>
      <c r="G11" s="79"/>
      <c r="H11" s="79"/>
      <c r="I11" s="79"/>
      <c r="J11" s="79"/>
      <c r="K11" s="84" t="str">
        <f>'Исход. данные'!$B$1</f>
        <v>18.10.2024г.</v>
      </c>
      <c r="L11" s="84"/>
      <c r="M11" s="84"/>
      <c r="N11" s="15"/>
      <c r="O11" s="15"/>
      <c r="P11" s="15"/>
      <c r="Q11" s="15"/>
      <c r="R11" s="15"/>
      <c r="S11" s="15"/>
      <c r="T11" s="15"/>
      <c r="U11" s="15"/>
      <c r="V11" s="15"/>
      <c r="W11" s="15"/>
      <c r="X11" s="8"/>
    </row>
    <row r="12" spans="1:24">
      <c r="A12" s="79" t="s">
        <v>8</v>
      </c>
      <c r="B12" s="79"/>
      <c r="C12" s="79"/>
      <c r="D12" s="79"/>
      <c r="E12" s="79"/>
      <c r="F12" s="79"/>
      <c r="G12" s="79"/>
      <c r="H12" s="79"/>
      <c r="I12" s="79"/>
      <c r="J12" s="79"/>
      <c r="K12" s="85" t="str">
        <f>'Исход. данные'!$B$2</f>
        <v>ВР-300S № 181024</v>
      </c>
      <c r="L12" s="85"/>
      <c r="M12" s="85"/>
      <c r="N12" s="16"/>
      <c r="O12" s="16"/>
      <c r="P12" s="16"/>
      <c r="Q12" s="16"/>
      <c r="R12" s="16"/>
      <c r="S12" s="16"/>
      <c r="T12" s="16"/>
      <c r="U12" s="16"/>
      <c r="V12" s="16"/>
      <c r="W12" s="16"/>
      <c r="X12" s="8"/>
    </row>
    <row r="13" spans="1:24">
      <c r="A13" s="79" t="s">
        <v>9</v>
      </c>
      <c r="B13" s="79"/>
      <c r="C13" s="79"/>
      <c r="D13" s="79"/>
      <c r="E13" s="79"/>
      <c r="F13" s="79"/>
      <c r="G13" s="79"/>
      <c r="H13" s="79"/>
      <c r="I13" s="79"/>
      <c r="J13" s="79"/>
      <c r="K13" s="85">
        <f>'Исход. данные'!$B$3</f>
        <v>21.2</v>
      </c>
      <c r="L13" s="85"/>
      <c r="M13" s="85"/>
      <c r="N13" s="16"/>
      <c r="O13" s="16"/>
      <c r="P13" s="16"/>
      <c r="Q13" s="16"/>
      <c r="R13" s="16"/>
      <c r="S13" s="16"/>
      <c r="T13" s="16"/>
      <c r="U13" s="16"/>
      <c r="V13" s="16"/>
      <c r="W13" s="16"/>
      <c r="X13" s="8"/>
    </row>
    <row r="14" spans="1:24">
      <c r="A14" s="79" t="s">
        <v>10</v>
      </c>
      <c r="B14" s="79"/>
      <c r="C14" s="79"/>
      <c r="D14" s="79"/>
      <c r="E14" s="79"/>
      <c r="F14" s="79"/>
      <c r="G14" s="79"/>
      <c r="H14" s="79"/>
      <c r="I14" s="79"/>
      <c r="J14" s="79"/>
      <c r="K14" s="85">
        <f>'Исход. данные'!$B$4</f>
        <v>60.7</v>
      </c>
      <c r="L14" s="85"/>
      <c r="M14" s="85"/>
      <c r="N14" s="16"/>
      <c r="O14" s="16"/>
      <c r="P14" s="16"/>
      <c r="Q14" s="16"/>
      <c r="R14" s="16"/>
      <c r="S14" s="16"/>
      <c r="T14" s="16"/>
      <c r="U14" s="16"/>
      <c r="V14" s="16"/>
      <c r="W14" s="16"/>
      <c r="X14" s="8"/>
    </row>
    <row r="15" spans="1:24">
      <c r="A15" s="97" t="s">
        <v>11</v>
      </c>
      <c r="B15" s="98"/>
      <c r="C15" s="99"/>
      <c r="D15" s="76" t="str">
        <f>"Объем дозирования " &amp; G7 &amp; " мкл"</f>
        <v>Объем дозирования 20 мкл</v>
      </c>
      <c r="E15" s="85"/>
      <c r="F15" s="85"/>
      <c r="G15" s="85"/>
      <c r="H15" s="85"/>
      <c r="I15" s="85"/>
      <c r="J15" s="85"/>
      <c r="K15" s="85"/>
      <c r="L15" s="85"/>
      <c r="M15" s="86"/>
      <c r="N15" s="47"/>
      <c r="O15" s="28"/>
      <c r="P15" s="28"/>
      <c r="Q15" s="28"/>
      <c r="R15" s="28"/>
      <c r="S15" s="28"/>
      <c r="T15" s="28"/>
      <c r="U15" s="28"/>
      <c r="V15" s="28"/>
      <c r="W15" s="28"/>
    </row>
    <row r="16" spans="1:24">
      <c r="A16" s="100"/>
      <c r="B16" s="101"/>
      <c r="C16" s="102"/>
      <c r="D16" s="76" t="s">
        <v>42</v>
      </c>
      <c r="E16" s="85"/>
      <c r="F16" s="85"/>
      <c r="G16" s="85"/>
      <c r="H16" s="86"/>
      <c r="I16" s="76" t="s">
        <v>13</v>
      </c>
      <c r="J16" s="85"/>
      <c r="K16" s="85"/>
      <c r="L16" s="85"/>
      <c r="M16" s="86"/>
      <c r="N16" s="28"/>
      <c r="O16" s="28"/>
      <c r="P16" s="28"/>
      <c r="Q16" s="28"/>
      <c r="R16" s="28"/>
      <c r="S16" s="28"/>
      <c r="T16" s="28"/>
      <c r="U16" s="28"/>
      <c r="V16" s="28"/>
      <c r="W16" s="28"/>
    </row>
    <row r="17" spans="1:31">
      <c r="A17" s="76">
        <v>1</v>
      </c>
      <c r="B17" s="85"/>
      <c r="C17" s="86"/>
      <c r="D17" s="133">
        <v>2.0400000000000001E-2</v>
      </c>
      <c r="E17" s="134"/>
      <c r="F17" s="134"/>
      <c r="G17" s="134"/>
      <c r="H17" s="135"/>
      <c r="I17" s="90">
        <f>D17*1000*'Исход. данные'!$B$6</f>
        <v>20.463240000000003</v>
      </c>
      <c r="J17" s="91"/>
      <c r="K17" s="91"/>
      <c r="L17" s="91"/>
      <c r="M17" s="92"/>
      <c r="N17" s="28"/>
      <c r="O17" s="28"/>
      <c r="P17" s="28"/>
      <c r="Q17" s="28"/>
      <c r="R17" s="28"/>
      <c r="S17" s="28"/>
      <c r="T17" s="28"/>
      <c r="U17" s="28"/>
      <c r="V17" s="28"/>
      <c r="W17" s="28"/>
      <c r="AA17" s="65">
        <f ca="1">ROUND(NORMINV(RAND(), $AA$27, $AA$27*$M$7/100*0.8)/(1000*'Исход. данные'!$B$6), 4)</f>
        <v>2.0400000000000001E-2</v>
      </c>
      <c r="AB17" s="65"/>
      <c r="AC17" s="65"/>
      <c r="AD17" s="65"/>
      <c r="AE17" s="65"/>
    </row>
    <row r="18" spans="1:31">
      <c r="A18" s="76">
        <v>2</v>
      </c>
      <c r="B18" s="85"/>
      <c r="C18" s="86"/>
      <c r="D18" s="133">
        <v>2.0199999999999999E-2</v>
      </c>
      <c r="E18" s="134"/>
      <c r="F18" s="134"/>
      <c r="G18" s="134"/>
      <c r="H18" s="135"/>
      <c r="I18" s="90">
        <f>D18*1000*'Исход. данные'!$B$6</f>
        <v>20.262620000000002</v>
      </c>
      <c r="J18" s="95"/>
      <c r="K18" s="95"/>
      <c r="L18" s="95"/>
      <c r="M18" s="96"/>
      <c r="N18" s="28"/>
      <c r="O18" s="28"/>
      <c r="P18" s="28"/>
      <c r="Q18" s="28"/>
      <c r="R18" s="28"/>
      <c r="S18" s="28"/>
      <c r="T18" s="28"/>
      <c r="U18" s="28"/>
      <c r="V18" s="28"/>
      <c r="W18" s="28"/>
      <c r="AA18" s="65">
        <f ca="1">ROUND(NORMINV(RAND(), $AA$27, $AA$27*$M$7/100*0.8)/(1000*'Исход. данные'!$B$6), 4)</f>
        <v>2.0199999999999999E-2</v>
      </c>
      <c r="AB18" s="65"/>
      <c r="AC18" s="65"/>
      <c r="AD18" s="65"/>
      <c r="AE18" s="65"/>
    </row>
    <row r="19" spans="1:31">
      <c r="A19" s="76">
        <v>3</v>
      </c>
      <c r="B19" s="85"/>
      <c r="C19" s="86"/>
      <c r="D19" s="133">
        <v>2.0199999999999999E-2</v>
      </c>
      <c r="E19" s="134"/>
      <c r="F19" s="134"/>
      <c r="G19" s="134"/>
      <c r="H19" s="135"/>
      <c r="I19" s="90">
        <f>D19*1000*'Исход. данные'!$B$6</f>
        <v>20.262620000000002</v>
      </c>
      <c r="J19" s="95"/>
      <c r="K19" s="95"/>
      <c r="L19" s="95"/>
      <c r="M19" s="96"/>
      <c r="N19" s="28"/>
      <c r="O19" s="28"/>
      <c r="P19" s="28"/>
      <c r="Q19" s="28"/>
      <c r="R19" s="28"/>
      <c r="S19" s="28"/>
      <c r="T19" s="28"/>
      <c r="U19" s="28"/>
      <c r="V19" s="28"/>
      <c r="W19" s="28"/>
      <c r="AA19" s="65">
        <f ca="1">ROUND(NORMINV(RAND(), $AA$27, $AA$27*$M$7/100*0.8)/(1000*'Исход. данные'!$B$6), 4)</f>
        <v>0.02</v>
      </c>
      <c r="AB19" s="65"/>
      <c r="AC19" s="65"/>
      <c r="AD19" s="65"/>
      <c r="AE19" s="65"/>
    </row>
    <row r="20" spans="1:31">
      <c r="A20" s="76">
        <v>4</v>
      </c>
      <c r="B20" s="85"/>
      <c r="C20" s="86"/>
      <c r="D20" s="133">
        <v>2.0299999999999999E-2</v>
      </c>
      <c r="E20" s="134"/>
      <c r="F20" s="134"/>
      <c r="G20" s="134"/>
      <c r="H20" s="135"/>
      <c r="I20" s="90">
        <f>D20*1000*'Исход. данные'!$B$6</f>
        <v>20.362929999999999</v>
      </c>
      <c r="J20" s="95"/>
      <c r="K20" s="95"/>
      <c r="L20" s="95"/>
      <c r="M20" s="96"/>
      <c r="N20" s="28"/>
      <c r="O20" s="28"/>
      <c r="P20" s="28"/>
      <c r="Q20" s="28"/>
      <c r="R20" s="28"/>
      <c r="S20" s="28"/>
      <c r="T20" s="28"/>
      <c r="U20" s="28"/>
      <c r="V20" s="28"/>
      <c r="W20" s="28"/>
      <c r="AA20" s="65">
        <f ca="1">ROUND(NORMINV(RAND(), $AA$27, $AA$27*$M$7/100*0.8)/(1000*'Исход. данные'!$B$6), 4)</f>
        <v>2.0299999999999999E-2</v>
      </c>
      <c r="AB20" s="65"/>
      <c r="AC20" s="65"/>
      <c r="AD20" s="65"/>
      <c r="AE20" s="65"/>
    </row>
    <row r="21" spans="1:31">
      <c r="A21" s="76">
        <v>5</v>
      </c>
      <c r="B21" s="85"/>
      <c r="C21" s="86"/>
      <c r="D21" s="133">
        <v>2.0199999999999999E-2</v>
      </c>
      <c r="E21" s="134"/>
      <c r="F21" s="134"/>
      <c r="G21" s="134"/>
      <c r="H21" s="135"/>
      <c r="I21" s="90">
        <f>D21*1000*'Исход. данные'!$B$6</f>
        <v>20.262620000000002</v>
      </c>
      <c r="J21" s="95"/>
      <c r="K21" s="95"/>
      <c r="L21" s="95"/>
      <c r="M21" s="96"/>
      <c r="N21" s="28"/>
      <c r="O21" s="28"/>
      <c r="P21" s="28"/>
      <c r="Q21" s="28"/>
      <c r="R21" s="28"/>
      <c r="S21" s="28"/>
      <c r="T21" s="28"/>
      <c r="U21" s="28"/>
      <c r="V21" s="28"/>
      <c r="W21" s="28"/>
      <c r="AA21" s="65">
        <f ca="1">ROUND(NORMINV(RAND(), $AA$27, $AA$27*$M$7/100*0.8)/(1000*'Исход. данные'!$B$6), 4)</f>
        <v>2.01E-2</v>
      </c>
      <c r="AB21" s="65"/>
      <c r="AC21" s="65"/>
      <c r="AD21" s="65"/>
      <c r="AE21" s="65"/>
    </row>
    <row r="22" spans="1:31">
      <c r="A22" s="76">
        <v>6</v>
      </c>
      <c r="B22" s="85"/>
      <c r="C22" s="86"/>
      <c r="D22" s="133">
        <v>2.0299999999999999E-2</v>
      </c>
      <c r="E22" s="134"/>
      <c r="F22" s="134"/>
      <c r="G22" s="134"/>
      <c r="H22" s="135"/>
      <c r="I22" s="90">
        <f>D22*1000*'Исход. данные'!$B$6</f>
        <v>20.362929999999999</v>
      </c>
      <c r="J22" s="95"/>
      <c r="K22" s="95"/>
      <c r="L22" s="95"/>
      <c r="M22" s="96"/>
      <c r="N22" s="28"/>
      <c r="O22" s="28"/>
      <c r="P22" s="28"/>
      <c r="Q22" s="28"/>
      <c r="R22" s="28"/>
      <c r="S22" s="28"/>
      <c r="T22" s="28"/>
      <c r="U22" s="28"/>
      <c r="V22" s="28"/>
      <c r="W22" s="28"/>
      <c r="AA22" s="65">
        <f ca="1">ROUND(NORMINV(RAND(), $AA$27, $AA$27*$M$7/100*0.8)/(1000*'Исход. данные'!$B$6), 4)</f>
        <v>0.02</v>
      </c>
      <c r="AB22" s="65"/>
      <c r="AC22" s="65"/>
      <c r="AD22" s="65"/>
      <c r="AE22" s="65"/>
    </row>
    <row r="23" spans="1:31">
      <c r="A23" s="76">
        <v>7</v>
      </c>
      <c r="B23" s="85"/>
      <c r="C23" s="86"/>
      <c r="D23" s="133">
        <v>2.01E-2</v>
      </c>
      <c r="E23" s="134"/>
      <c r="F23" s="134"/>
      <c r="G23" s="134"/>
      <c r="H23" s="135"/>
      <c r="I23" s="90">
        <f>D23*1000*'Исход. данные'!$B$6</f>
        <v>20.162310000000005</v>
      </c>
      <c r="J23" s="95"/>
      <c r="K23" s="95"/>
      <c r="L23" s="95"/>
      <c r="M23" s="96"/>
      <c r="N23" s="28"/>
      <c r="O23" s="28"/>
      <c r="P23" s="28"/>
      <c r="Q23" s="28"/>
      <c r="R23" s="28"/>
      <c r="S23" s="28"/>
      <c r="T23" s="28"/>
      <c r="U23" s="28"/>
      <c r="V23" s="28"/>
      <c r="W23" s="28"/>
      <c r="AA23" s="65">
        <f ca="1">ROUND(NORMINV(RAND(), $AA$27, $AA$27*$M$7/100*0.8)/(1000*'Исход. данные'!$B$6), 4)</f>
        <v>2.0299999999999999E-2</v>
      </c>
      <c r="AB23" s="65"/>
      <c r="AC23" s="65"/>
      <c r="AD23" s="65"/>
      <c r="AE23" s="65"/>
    </row>
    <row r="24" spans="1:31">
      <c r="A24" s="76">
        <v>8</v>
      </c>
      <c r="B24" s="85"/>
      <c r="C24" s="86"/>
      <c r="D24" s="133">
        <v>2.0199999999999999E-2</v>
      </c>
      <c r="E24" s="134"/>
      <c r="F24" s="134"/>
      <c r="G24" s="134"/>
      <c r="H24" s="135"/>
      <c r="I24" s="90">
        <f>D24*1000*'Исход. данные'!$B$6</f>
        <v>20.262620000000002</v>
      </c>
      <c r="J24" s="95"/>
      <c r="K24" s="95"/>
      <c r="L24" s="95"/>
      <c r="M24" s="96"/>
      <c r="N24" s="28"/>
      <c r="O24" s="28"/>
      <c r="P24" s="28"/>
      <c r="Q24" s="28"/>
      <c r="R24" s="28"/>
      <c r="S24" s="28"/>
      <c r="T24" s="28"/>
      <c r="U24" s="28"/>
      <c r="V24" s="28"/>
      <c r="W24" s="28"/>
      <c r="AA24" s="65">
        <f ca="1">ROUND(NORMINV(RAND(), $AA$27, $AA$27*$M$7/100*0.8)/(1000*'Исход. данные'!$B$6), 4)</f>
        <v>2.0199999999999999E-2</v>
      </c>
      <c r="AB24" s="65"/>
      <c r="AC24" s="65"/>
      <c r="AD24" s="65"/>
      <c r="AE24" s="65"/>
    </row>
    <row r="25" spans="1:31">
      <c r="A25" s="76">
        <v>9</v>
      </c>
      <c r="B25" s="85"/>
      <c r="C25" s="86"/>
      <c r="D25" s="133">
        <v>2.0199999999999999E-2</v>
      </c>
      <c r="E25" s="134"/>
      <c r="F25" s="134"/>
      <c r="G25" s="134"/>
      <c r="H25" s="135"/>
      <c r="I25" s="90">
        <f>D25*1000*'Исход. данные'!$B$6</f>
        <v>20.262620000000002</v>
      </c>
      <c r="J25" s="95"/>
      <c r="K25" s="95"/>
      <c r="L25" s="95"/>
      <c r="M25" s="96"/>
      <c r="N25" s="28"/>
      <c r="O25" s="28"/>
      <c r="P25" s="28"/>
      <c r="Q25" s="28"/>
      <c r="R25" s="28"/>
      <c r="S25" s="28"/>
      <c r="T25" s="28"/>
      <c r="U25" s="28"/>
      <c r="V25" s="29"/>
      <c r="W25" s="28"/>
      <c r="AA25" s="65">
        <f ca="1">ROUND(NORMINV(RAND(), $AA$27, $AA$27*$M$7/100*0.8)/(1000*'Исход. данные'!$B$6), 4)</f>
        <v>2.01E-2</v>
      </c>
      <c r="AB25" s="65"/>
      <c r="AC25" s="65"/>
      <c r="AD25" s="65"/>
      <c r="AE25" s="65"/>
    </row>
    <row r="26" spans="1:31">
      <c r="A26" s="76">
        <v>10</v>
      </c>
      <c r="B26" s="85"/>
      <c r="C26" s="86"/>
      <c r="D26" s="133">
        <v>2.0199999999999999E-2</v>
      </c>
      <c r="E26" s="134"/>
      <c r="F26" s="134"/>
      <c r="G26" s="134"/>
      <c r="H26" s="135"/>
      <c r="I26" s="90">
        <f>D26*1000*'Исход. данные'!$B$6</f>
        <v>20.262620000000002</v>
      </c>
      <c r="J26" s="95"/>
      <c r="K26" s="95"/>
      <c r="L26" s="95"/>
      <c r="M26" s="96"/>
      <c r="N26" s="28"/>
      <c r="O26" s="28"/>
      <c r="P26" s="28"/>
      <c r="Q26" s="28"/>
      <c r="R26" s="28"/>
      <c r="S26" s="28"/>
      <c r="T26" s="28"/>
      <c r="U26" s="28"/>
      <c r="V26" s="28"/>
      <c r="W26" s="28"/>
      <c r="AA26" s="65">
        <f ca="1">ROUND(NORMINV(RAND(), $AA$27, $AA$27*$M$7/100*0.8)/(1000*'Исход. данные'!$B$6), 4)</f>
        <v>2.0400000000000001E-2</v>
      </c>
      <c r="AB26" s="65"/>
      <c r="AC26" s="65"/>
      <c r="AD26" s="65"/>
      <c r="AE26" s="65"/>
    </row>
    <row r="27" spans="1:31">
      <c r="A27" s="76" t="s">
        <v>14</v>
      </c>
      <c r="B27" s="85"/>
      <c r="C27" s="86"/>
      <c r="D27" s="87">
        <f>AVERAGE(D17:H26)</f>
        <v>2.0229999999999998E-2</v>
      </c>
      <c r="E27" s="126"/>
      <c r="F27" s="126"/>
      <c r="G27" s="126"/>
      <c r="H27" s="127"/>
      <c r="I27" s="90">
        <f>AVERAGE(I17:M26)</f>
        <v>20.292712999999999</v>
      </c>
      <c r="J27" s="95"/>
      <c r="K27" s="95"/>
      <c r="L27" s="95"/>
      <c r="M27" s="96"/>
      <c r="N27" s="47"/>
      <c r="O27" s="28"/>
      <c r="P27" s="28"/>
      <c r="Q27" s="28"/>
      <c r="R27" s="28"/>
      <c r="S27" s="28"/>
      <c r="T27" s="28"/>
      <c r="U27" s="28"/>
      <c r="V27" s="28"/>
      <c r="W27" s="28"/>
      <c r="AA27" s="66">
        <f ca="1">G7+G7*J9/100*0.9*(RAND()-RAND())</f>
        <v>20.255885515645272</v>
      </c>
      <c r="AB27" s="66"/>
      <c r="AC27" s="66"/>
      <c r="AD27" s="66"/>
      <c r="AE27" s="66"/>
    </row>
    <row r="28" spans="1:31">
      <c r="A28" s="76" t="s">
        <v>15</v>
      </c>
      <c r="B28" s="85"/>
      <c r="C28" s="86"/>
      <c r="D28" s="106" t="str">
        <f>'Исход. данные'!$B$5</f>
        <v>Пупкин В.В.</v>
      </c>
      <c r="E28" s="107"/>
      <c r="F28" s="107"/>
      <c r="G28" s="107"/>
      <c r="H28" s="107"/>
      <c r="I28" s="107"/>
      <c r="J28" s="107"/>
      <c r="K28" s="107"/>
      <c r="L28" s="107"/>
      <c r="M28" s="108"/>
      <c r="N28" s="51"/>
      <c r="O28" s="51"/>
      <c r="P28" s="51"/>
      <c r="Q28" s="51"/>
      <c r="R28" s="51"/>
      <c r="S28" s="51"/>
      <c r="T28" s="51"/>
      <c r="U28" s="28"/>
      <c r="V28" s="28"/>
      <c r="W28" s="28"/>
    </row>
    <row r="29" spans="1:31">
      <c r="A29" s="56"/>
      <c r="B29" s="56"/>
      <c r="C29" s="56"/>
      <c r="D29" s="85"/>
      <c r="E29" s="85"/>
      <c r="F29" s="85"/>
      <c r="G29" s="85"/>
      <c r="H29" s="85"/>
      <c r="I29" s="85"/>
      <c r="J29" s="85"/>
      <c r="K29" s="85"/>
      <c r="L29" s="85"/>
      <c r="M29" s="85"/>
      <c r="N29" s="4"/>
      <c r="O29" s="4"/>
      <c r="P29" s="4"/>
      <c r="Q29" s="4"/>
      <c r="R29" s="4"/>
      <c r="S29" s="4"/>
      <c r="T29" s="4"/>
      <c r="U29" s="4"/>
      <c r="V29" s="4"/>
      <c r="W29" s="4"/>
    </row>
    <row r="30" spans="1:31">
      <c r="A30" s="97" t="s">
        <v>11</v>
      </c>
      <c r="B30" s="98"/>
      <c r="C30" s="99"/>
      <c r="D30" s="76" t="str">
        <f>"Объем дозирования " &amp; G8 &amp; " мкл"</f>
        <v>Объем дозирования 200 мкл</v>
      </c>
      <c r="E30" s="85"/>
      <c r="F30" s="85"/>
      <c r="G30" s="85"/>
      <c r="H30" s="85"/>
      <c r="I30" s="85"/>
      <c r="J30" s="85"/>
      <c r="K30" s="85"/>
      <c r="L30" s="85"/>
      <c r="M30" s="86"/>
      <c r="V30" s="3"/>
    </row>
    <row r="31" spans="1:31">
      <c r="A31" s="100"/>
      <c r="B31" s="101"/>
      <c r="C31" s="102"/>
      <c r="D31" s="76" t="s">
        <v>42</v>
      </c>
      <c r="E31" s="85"/>
      <c r="F31" s="85"/>
      <c r="G31" s="85"/>
      <c r="H31" s="86"/>
      <c r="I31" s="76" t="s">
        <v>13</v>
      </c>
      <c r="J31" s="85"/>
      <c r="K31" s="85"/>
      <c r="L31" s="85"/>
      <c r="M31" s="86"/>
      <c r="Q31" s="3"/>
      <c r="S31" s="2"/>
    </row>
    <row r="32" spans="1:31">
      <c r="A32" s="76">
        <v>1</v>
      </c>
      <c r="B32" s="85"/>
      <c r="C32" s="86"/>
      <c r="D32" s="133">
        <v>0.19889999999999999</v>
      </c>
      <c r="E32" s="134"/>
      <c r="F32" s="134"/>
      <c r="G32" s="134"/>
      <c r="H32" s="135"/>
      <c r="I32" s="90">
        <f>D32*1000*'Исход. данные'!$B$6</f>
        <v>199.51659000000004</v>
      </c>
      <c r="J32" s="95"/>
      <c r="K32" s="95"/>
      <c r="L32" s="95"/>
      <c r="M32" s="96"/>
      <c r="Q32" s="3"/>
      <c r="AA32" s="65">
        <f ca="1">ROUND(NORMINV(RAND(), $AA$42, $AA$42*$M$8/100*0.8)/(1000*'Исход. данные'!$B$6), 4)</f>
        <v>0.1981</v>
      </c>
      <c r="AB32" s="65"/>
      <c r="AC32" s="65"/>
      <c r="AD32" s="65"/>
      <c r="AE32" s="65"/>
    </row>
    <row r="33" spans="1:31">
      <c r="A33" s="76">
        <v>2</v>
      </c>
      <c r="B33" s="85"/>
      <c r="C33" s="86"/>
      <c r="D33" s="133">
        <v>0.2001</v>
      </c>
      <c r="E33" s="134"/>
      <c r="F33" s="134"/>
      <c r="G33" s="134"/>
      <c r="H33" s="135"/>
      <c r="I33" s="90">
        <f>D33*1000*'Исход. данные'!$B$6</f>
        <v>200.72031000000001</v>
      </c>
      <c r="J33" s="95"/>
      <c r="K33" s="95"/>
      <c r="L33" s="95"/>
      <c r="M33" s="96"/>
      <c r="Q33" s="3"/>
      <c r="S33" s="2"/>
      <c r="AA33" s="65">
        <f ca="1">ROUND(NORMINV(RAND(), $AA$42, $AA$42*$M$8/100*0.8)/(1000*'Исход. данные'!$B$6), 4)</f>
        <v>0.19889999999999999</v>
      </c>
      <c r="AB33" s="65"/>
      <c r="AC33" s="65"/>
      <c r="AD33" s="65"/>
      <c r="AE33" s="65"/>
    </row>
    <row r="34" spans="1:31">
      <c r="A34" s="76">
        <v>3</v>
      </c>
      <c r="B34" s="85"/>
      <c r="C34" s="86"/>
      <c r="D34" s="133">
        <v>0.19950000000000001</v>
      </c>
      <c r="E34" s="134"/>
      <c r="F34" s="134"/>
      <c r="G34" s="134"/>
      <c r="H34" s="135"/>
      <c r="I34" s="90">
        <f>D34*1000*'Исход. данные'!$B$6</f>
        <v>200.11845000000002</v>
      </c>
      <c r="J34" s="95"/>
      <c r="K34" s="95"/>
      <c r="L34" s="95"/>
      <c r="M34" s="96"/>
      <c r="Q34" s="3"/>
      <c r="AA34" s="65">
        <f ca="1">ROUND(NORMINV(RAND(), $AA$42, $AA$42*$M$8/100*0.8)/(1000*'Исход. данные'!$B$6), 4)</f>
        <v>0.1983</v>
      </c>
      <c r="AB34" s="65"/>
      <c r="AC34" s="65"/>
      <c r="AD34" s="65"/>
      <c r="AE34" s="65"/>
    </row>
    <row r="35" spans="1:31">
      <c r="A35" s="76">
        <v>4</v>
      </c>
      <c r="B35" s="85"/>
      <c r="C35" s="86"/>
      <c r="D35" s="133">
        <v>0.19869999999999999</v>
      </c>
      <c r="E35" s="134"/>
      <c r="F35" s="134"/>
      <c r="G35" s="134"/>
      <c r="H35" s="135"/>
      <c r="I35" s="90">
        <f>D35*1000*'Исход. данные'!$B$6</f>
        <v>199.31597000000002</v>
      </c>
      <c r="J35" s="95"/>
      <c r="K35" s="95"/>
      <c r="L35" s="95"/>
      <c r="M35" s="96"/>
      <c r="Q35" s="3"/>
      <c r="AA35" s="65">
        <f ca="1">ROUND(NORMINV(RAND(), $AA$42, $AA$42*$M$8/100*0.8)/(1000*'Исход. данные'!$B$6), 4)</f>
        <v>0.19819999999999999</v>
      </c>
      <c r="AB35" s="65"/>
      <c r="AC35" s="65"/>
      <c r="AD35" s="65"/>
      <c r="AE35" s="65"/>
    </row>
    <row r="36" spans="1:31">
      <c r="A36" s="76">
        <v>5</v>
      </c>
      <c r="B36" s="85"/>
      <c r="C36" s="86"/>
      <c r="D36" s="133">
        <v>0.1996</v>
      </c>
      <c r="E36" s="134"/>
      <c r="F36" s="134"/>
      <c r="G36" s="134"/>
      <c r="H36" s="135"/>
      <c r="I36" s="90">
        <f>D36*1000*'Исход. данные'!$B$6</f>
        <v>200.21876</v>
      </c>
      <c r="J36" s="95"/>
      <c r="K36" s="95"/>
      <c r="L36" s="95"/>
      <c r="M36" s="96"/>
      <c r="Q36" s="3"/>
      <c r="AA36" s="65">
        <f ca="1">ROUND(NORMINV(RAND(), $AA$42, $AA$42*$M$8/100*0.8)/(1000*'Исход. данные'!$B$6), 4)</f>
        <v>0.19850000000000001</v>
      </c>
      <c r="AB36" s="65"/>
      <c r="AC36" s="65"/>
      <c r="AD36" s="65"/>
      <c r="AE36" s="65"/>
    </row>
    <row r="37" spans="1:31">
      <c r="A37" s="76">
        <v>6</v>
      </c>
      <c r="B37" s="85"/>
      <c r="C37" s="86"/>
      <c r="D37" s="133">
        <v>0.19989999999999999</v>
      </c>
      <c r="E37" s="134"/>
      <c r="F37" s="134"/>
      <c r="G37" s="134"/>
      <c r="H37" s="135"/>
      <c r="I37" s="90">
        <f>D37*1000*'Исход. данные'!$B$6</f>
        <v>200.51969000000003</v>
      </c>
      <c r="J37" s="95"/>
      <c r="K37" s="95"/>
      <c r="L37" s="95"/>
      <c r="M37" s="96"/>
      <c r="Q37" s="3"/>
      <c r="Y37" s="26"/>
      <c r="AA37" s="65">
        <f ca="1">ROUND(NORMINV(RAND(), $AA$42, $AA$42*$M$8/100*0.8)/(1000*'Исход. данные'!$B$6), 4)</f>
        <v>0.19839999999999999</v>
      </c>
      <c r="AB37" s="65"/>
      <c r="AC37" s="65"/>
      <c r="AD37" s="65"/>
      <c r="AE37" s="65"/>
    </row>
    <row r="38" spans="1:31">
      <c r="A38" s="76">
        <v>7</v>
      </c>
      <c r="B38" s="85"/>
      <c r="C38" s="86"/>
      <c r="D38" s="133">
        <v>0.1988</v>
      </c>
      <c r="E38" s="134"/>
      <c r="F38" s="134"/>
      <c r="G38" s="134"/>
      <c r="H38" s="135"/>
      <c r="I38" s="90">
        <f>D38*1000*'Исход. данные'!$B$6</f>
        <v>199.41628000000003</v>
      </c>
      <c r="J38" s="95"/>
      <c r="K38" s="95"/>
      <c r="L38" s="95"/>
      <c r="M38" s="96"/>
      <c r="Q38" s="3"/>
      <c r="AA38" s="65">
        <f ca="1">ROUND(NORMINV(RAND(), $AA$42, $AA$42*$M$8/100*0.8)/(1000*'Исход. данные'!$B$6), 4)</f>
        <v>0.1981</v>
      </c>
      <c r="AB38" s="65"/>
      <c r="AC38" s="65"/>
      <c r="AD38" s="65"/>
      <c r="AE38" s="65"/>
    </row>
    <row r="39" spans="1:31">
      <c r="A39" s="76">
        <v>8</v>
      </c>
      <c r="B39" s="85"/>
      <c r="C39" s="86"/>
      <c r="D39" s="133">
        <v>0.1991</v>
      </c>
      <c r="E39" s="134"/>
      <c r="F39" s="134"/>
      <c r="G39" s="134"/>
      <c r="H39" s="135"/>
      <c r="I39" s="90">
        <f>D39*1000*'Исход. данные'!$B$6</f>
        <v>199.71721000000002</v>
      </c>
      <c r="J39" s="95"/>
      <c r="K39" s="95"/>
      <c r="L39" s="95"/>
      <c r="M39" s="96"/>
      <c r="Q39" s="3"/>
      <c r="AA39" s="65">
        <f ca="1">ROUND(NORMINV(RAND(), $AA$42, $AA$42*$M$8/100*0.8)/(1000*'Исход. данные'!$B$6), 4)</f>
        <v>0.19769999999999999</v>
      </c>
      <c r="AB39" s="65"/>
      <c r="AC39" s="65"/>
      <c r="AD39" s="65"/>
      <c r="AE39" s="65"/>
    </row>
    <row r="40" spans="1:31">
      <c r="A40" s="76">
        <v>9</v>
      </c>
      <c r="B40" s="85"/>
      <c r="C40" s="86"/>
      <c r="D40" s="133">
        <v>0.19919999999999999</v>
      </c>
      <c r="E40" s="134"/>
      <c r="F40" s="134"/>
      <c r="G40" s="134"/>
      <c r="H40" s="135"/>
      <c r="I40" s="90">
        <f>D40*1000*'Исход. данные'!$B$6</f>
        <v>199.81752</v>
      </c>
      <c r="J40" s="95"/>
      <c r="K40" s="95"/>
      <c r="L40" s="95"/>
      <c r="M40" s="96"/>
      <c r="Q40" s="3"/>
      <c r="AA40" s="65">
        <f ca="1">ROUND(NORMINV(RAND(), $AA$42, $AA$42*$M$8/100*0.8)/(1000*'Исход. данные'!$B$6), 4)</f>
        <v>0.19839999999999999</v>
      </c>
      <c r="AB40" s="65"/>
      <c r="AC40" s="65"/>
      <c r="AD40" s="65"/>
      <c r="AE40" s="65"/>
    </row>
    <row r="41" spans="1:31">
      <c r="A41" s="76">
        <v>10</v>
      </c>
      <c r="B41" s="85"/>
      <c r="C41" s="86"/>
      <c r="D41" s="133">
        <v>0.1991</v>
      </c>
      <c r="E41" s="134"/>
      <c r="F41" s="134"/>
      <c r="G41" s="134"/>
      <c r="H41" s="135"/>
      <c r="I41" s="90">
        <f>D41*1000*'Исход. данные'!$B$6</f>
        <v>199.71721000000002</v>
      </c>
      <c r="J41" s="95"/>
      <c r="K41" s="95"/>
      <c r="L41" s="95"/>
      <c r="M41" s="96"/>
      <c r="Q41" s="3"/>
      <c r="AA41" s="65">
        <f ca="1">ROUND(NORMINV(RAND(), $AA$42, $AA$42*$M$8/100*0.8)/(1000*'Исход. данные'!$B$6), 4)</f>
        <v>0.19869999999999999</v>
      </c>
      <c r="AB41" s="65"/>
      <c r="AC41" s="65"/>
      <c r="AD41" s="65"/>
      <c r="AE41" s="65"/>
    </row>
    <row r="42" spans="1:31">
      <c r="A42" s="76" t="s">
        <v>14</v>
      </c>
      <c r="B42" s="85"/>
      <c r="C42" s="86"/>
      <c r="D42" s="109">
        <f>AVERAGE(D32:H41)</f>
        <v>0.19929000000000002</v>
      </c>
      <c r="E42" s="110"/>
      <c r="F42" s="110"/>
      <c r="G42" s="110"/>
      <c r="H42" s="110"/>
      <c r="I42" s="111">
        <f>AVERAGE(I32:M41)</f>
        <v>199.90779900000001</v>
      </c>
      <c r="J42" s="111"/>
      <c r="K42" s="111"/>
      <c r="L42" s="111"/>
      <c r="M42" s="111"/>
      <c r="N42" s="8"/>
      <c r="O42" s="8"/>
      <c r="P42" s="8"/>
      <c r="Q42" s="8"/>
      <c r="R42" s="8"/>
      <c r="S42" s="8"/>
      <c r="T42" s="8"/>
      <c r="U42" s="8"/>
      <c r="V42" s="8"/>
      <c r="W42" s="8"/>
      <c r="X42" s="8"/>
      <c r="AA42" s="66">
        <f ca="1">G8+G8*J10/100*0.9*(RAND()-RAND())</f>
        <v>199.12475416330653</v>
      </c>
      <c r="AB42" s="66"/>
      <c r="AC42" s="66"/>
      <c r="AD42" s="66"/>
      <c r="AE42" s="66"/>
    </row>
    <row r="43" spans="1:31">
      <c r="A43" s="74" t="s">
        <v>15</v>
      </c>
      <c r="B43" s="74"/>
      <c r="C43" s="74"/>
      <c r="D43" s="112" t="str">
        <f>'Исход. данные'!$B$5</f>
        <v>Пупкин В.В.</v>
      </c>
      <c r="E43" s="112"/>
      <c r="F43" s="112"/>
      <c r="G43" s="112"/>
      <c r="H43" s="112"/>
      <c r="I43" s="112"/>
      <c r="J43" s="112"/>
      <c r="K43" s="112"/>
      <c r="L43" s="112"/>
      <c r="M43" s="112"/>
      <c r="N43" s="45"/>
      <c r="O43" s="45"/>
      <c r="P43" s="45"/>
      <c r="Q43" s="45"/>
      <c r="R43" s="45"/>
      <c r="S43" s="45"/>
      <c r="T43" s="8"/>
      <c r="U43" s="8"/>
      <c r="V43" s="8"/>
      <c r="W43" s="8"/>
      <c r="X43" s="8"/>
    </row>
    <row r="44" spans="1:31">
      <c r="A44" s="107" t="s">
        <v>16</v>
      </c>
      <c r="B44" s="107"/>
      <c r="C44" s="107"/>
      <c r="D44" s="107"/>
      <c r="E44" s="107"/>
      <c r="F44" s="107"/>
      <c r="G44" s="107"/>
      <c r="H44" s="107"/>
      <c r="I44" s="107"/>
      <c r="J44" s="107"/>
      <c r="K44" s="107"/>
      <c r="L44" s="107"/>
      <c r="M44" s="107"/>
      <c r="N44" s="16"/>
      <c r="O44" s="16"/>
      <c r="P44" s="16"/>
      <c r="Q44" s="16"/>
      <c r="R44" s="16"/>
      <c r="S44" s="16"/>
      <c r="T44" s="16"/>
      <c r="U44" s="16"/>
      <c r="V44" s="16"/>
      <c r="W44" s="16"/>
    </row>
    <row r="45" spans="1:31" ht="15" customHeight="1">
      <c r="A45" s="124" t="s">
        <v>5</v>
      </c>
      <c r="B45" s="125"/>
      <c r="C45" s="125"/>
      <c r="D45" s="115" t="s">
        <v>55</v>
      </c>
      <c r="E45" s="116"/>
      <c r="F45" s="116"/>
      <c r="G45" s="116"/>
      <c r="H45" s="117"/>
      <c r="I45" s="113" t="s">
        <v>57</v>
      </c>
      <c r="J45" s="113"/>
      <c r="K45" s="113"/>
      <c r="L45" s="113"/>
      <c r="M45" s="113"/>
      <c r="AA45">
        <f>IF(ABS(D46)&gt;J9, 0, IF(ABS(D47)&gt;J10, 0, IF(I46&gt;M7, 0, IF(I47&gt;M8, 0, 1))))</f>
        <v>1</v>
      </c>
    </row>
    <row r="46" spans="1:31">
      <c r="A46" s="76">
        <f>G7</f>
        <v>20</v>
      </c>
      <c r="B46" s="85"/>
      <c r="C46" s="86"/>
      <c r="D46" s="118">
        <f>ROUND(((I27-A46)/A46*100),2)</f>
        <v>1.46</v>
      </c>
      <c r="E46" s="119"/>
      <c r="F46" s="119"/>
      <c r="G46" s="119"/>
      <c r="H46" s="120"/>
      <c r="I46" s="114">
        <f>ROUND(STDEV(I17:I26)*100/I27,2)</f>
        <v>0.41</v>
      </c>
      <c r="J46" s="114"/>
      <c r="K46" s="114"/>
      <c r="L46" s="114"/>
      <c r="M46" s="114"/>
    </row>
    <row r="47" spans="1:31">
      <c r="A47" s="76">
        <f>G8</f>
        <v>200</v>
      </c>
      <c r="B47" s="85"/>
      <c r="C47" s="86"/>
      <c r="D47" s="118">
        <f>ROUND(((I42-A47)/A47*100),2)</f>
        <v>-0.05</v>
      </c>
      <c r="E47" s="119"/>
      <c r="F47" s="119"/>
      <c r="G47" s="119"/>
      <c r="H47" s="120"/>
      <c r="I47" s="114">
        <f>ROUND(STDEV(I32:I41)*100/I42,2)</f>
        <v>0.24</v>
      </c>
      <c r="J47" s="114"/>
      <c r="K47" s="114"/>
      <c r="L47" s="114"/>
      <c r="M47" s="114"/>
      <c r="N47" s="8"/>
      <c r="Q47" s="8"/>
    </row>
    <row r="48" spans="1:31" ht="15.75">
      <c r="A48" s="121" t="s">
        <v>17</v>
      </c>
      <c r="B48" s="121"/>
      <c r="C48" s="121"/>
      <c r="D48" s="121"/>
      <c r="E48" s="121"/>
      <c r="F48" s="121"/>
      <c r="G48" s="122" t="s">
        <v>18</v>
      </c>
      <c r="H48" s="122"/>
      <c r="I48" s="122"/>
      <c r="J48" s="122"/>
      <c r="K48" s="122"/>
      <c r="L48" s="122"/>
      <c r="M48" s="122"/>
      <c r="N48" s="44"/>
      <c r="O48" s="44"/>
      <c r="P48" s="44"/>
      <c r="Q48" s="44"/>
      <c r="R48" s="44"/>
      <c r="S48" s="44"/>
      <c r="T48" s="44"/>
      <c r="U48" s="44"/>
      <c r="V48" s="44"/>
      <c r="W48" s="44"/>
      <c r="X48" s="8"/>
    </row>
    <row r="49" spans="1:24">
      <c r="A49" s="79" t="s">
        <v>15</v>
      </c>
      <c r="B49" s="79"/>
      <c r="C49" s="79"/>
      <c r="D49" s="79"/>
      <c r="E49" s="79"/>
      <c r="F49" s="79"/>
      <c r="G49" s="107" t="str">
        <f>'Исход. данные'!$B$5</f>
        <v>Пупкин В.В.</v>
      </c>
      <c r="H49" s="107"/>
      <c r="I49" s="107"/>
      <c r="J49" s="107"/>
      <c r="K49" s="107"/>
      <c r="L49" s="107"/>
      <c r="M49" s="107"/>
      <c r="N49" s="16"/>
      <c r="O49" s="16"/>
      <c r="P49" s="16"/>
      <c r="Q49" s="16"/>
      <c r="R49" s="16"/>
      <c r="S49" s="16"/>
      <c r="T49" s="16"/>
      <c r="U49" s="16"/>
      <c r="V49" s="16"/>
      <c r="W49" s="16"/>
      <c r="X49" s="8"/>
    </row>
    <row r="50" spans="1:24">
      <c r="A50" s="56"/>
      <c r="B50" s="56"/>
      <c r="C50" s="56"/>
      <c r="D50" s="56"/>
      <c r="E50" s="56"/>
      <c r="F50" s="56"/>
      <c r="G50" s="123" t="s">
        <v>58</v>
      </c>
      <c r="H50" s="123"/>
      <c r="I50" s="123"/>
      <c r="J50" s="123"/>
      <c r="K50" s="123"/>
      <c r="L50" s="123"/>
      <c r="M50" s="123"/>
      <c r="N50" s="48"/>
      <c r="O50" s="48"/>
      <c r="P50" s="48"/>
      <c r="Q50" s="24"/>
      <c r="R50" s="24"/>
      <c r="S50" s="24"/>
      <c r="T50" s="24"/>
      <c r="U50" s="24"/>
      <c r="V50" s="24"/>
      <c r="W50" s="24"/>
    </row>
  </sheetData>
  <mergeCells count="154">
    <mergeCell ref="A47:C47"/>
    <mergeCell ref="A48:F48"/>
    <mergeCell ref="A49:F49"/>
    <mergeCell ref="I47:M47"/>
    <mergeCell ref="D47:H47"/>
    <mergeCell ref="G48:M48"/>
    <mergeCell ref="G49:M49"/>
    <mergeCell ref="G50:M50"/>
    <mergeCell ref="A45:C45"/>
    <mergeCell ref="A46:C46"/>
    <mergeCell ref="A42:C42"/>
    <mergeCell ref="D42:H42"/>
    <mergeCell ref="I42:M42"/>
    <mergeCell ref="A43:C43"/>
    <mergeCell ref="D43:M43"/>
    <mergeCell ref="I45:M45"/>
    <mergeCell ref="I46:M46"/>
    <mergeCell ref="D45:H45"/>
    <mergeCell ref="D46:H46"/>
    <mergeCell ref="A44:M44"/>
    <mergeCell ref="A40:C40"/>
    <mergeCell ref="D40:H40"/>
    <mergeCell ref="I40:M40"/>
    <mergeCell ref="A41:C41"/>
    <mergeCell ref="D41:H41"/>
    <mergeCell ref="I41:M41"/>
    <mergeCell ref="A38:C38"/>
    <mergeCell ref="D38:H38"/>
    <mergeCell ref="I38:M38"/>
    <mergeCell ref="A39:C39"/>
    <mergeCell ref="D39:H39"/>
    <mergeCell ref="I39:M39"/>
    <mergeCell ref="A36:C36"/>
    <mergeCell ref="D36:H36"/>
    <mergeCell ref="I36:M36"/>
    <mergeCell ref="A37:C37"/>
    <mergeCell ref="D37:H37"/>
    <mergeCell ref="I37:M37"/>
    <mergeCell ref="A34:C34"/>
    <mergeCell ref="D34:H34"/>
    <mergeCell ref="I34:M34"/>
    <mergeCell ref="A35:C35"/>
    <mergeCell ref="D35:H35"/>
    <mergeCell ref="I35:M35"/>
    <mergeCell ref="A32:C32"/>
    <mergeCell ref="D32:H32"/>
    <mergeCell ref="I32:M32"/>
    <mergeCell ref="A33:C33"/>
    <mergeCell ref="D33:H33"/>
    <mergeCell ref="I33:M33"/>
    <mergeCell ref="A27:C27"/>
    <mergeCell ref="D27:H27"/>
    <mergeCell ref="I27:M27"/>
    <mergeCell ref="A28:C28"/>
    <mergeCell ref="D28:M28"/>
    <mergeCell ref="A30:C31"/>
    <mergeCell ref="D30:M30"/>
    <mergeCell ref="D31:H31"/>
    <mergeCell ref="I31:M31"/>
    <mergeCell ref="D29:H29"/>
    <mergeCell ref="I29:M29"/>
    <mergeCell ref="A25:C25"/>
    <mergeCell ref="D25:H25"/>
    <mergeCell ref="I25:M25"/>
    <mergeCell ref="A26:C26"/>
    <mergeCell ref="D26:H26"/>
    <mergeCell ref="I26:M26"/>
    <mergeCell ref="A23:C23"/>
    <mergeCell ref="D23:H23"/>
    <mergeCell ref="I23:M23"/>
    <mergeCell ref="A24:C24"/>
    <mergeCell ref="D24:H24"/>
    <mergeCell ref="I24:M24"/>
    <mergeCell ref="A21:C21"/>
    <mergeCell ref="D21:H21"/>
    <mergeCell ref="I21:M21"/>
    <mergeCell ref="A22:C22"/>
    <mergeCell ref="D22:H22"/>
    <mergeCell ref="I22:M22"/>
    <mergeCell ref="A19:C19"/>
    <mergeCell ref="D19:H19"/>
    <mergeCell ref="I19:M19"/>
    <mergeCell ref="A20:C20"/>
    <mergeCell ref="D20:H20"/>
    <mergeCell ref="I20:M20"/>
    <mergeCell ref="A17:C17"/>
    <mergeCell ref="D17:H17"/>
    <mergeCell ref="I17:M17"/>
    <mergeCell ref="A18:C18"/>
    <mergeCell ref="D18:H18"/>
    <mergeCell ref="I18:M18"/>
    <mergeCell ref="A14:J14"/>
    <mergeCell ref="A15:C16"/>
    <mergeCell ref="D15:M15"/>
    <mergeCell ref="D16:H16"/>
    <mergeCell ref="I16:M16"/>
    <mergeCell ref="K14:M14"/>
    <mergeCell ref="A11:J11"/>
    <mergeCell ref="A12:J12"/>
    <mergeCell ref="A13:J13"/>
    <mergeCell ref="A9:C9"/>
    <mergeCell ref="D9:F9"/>
    <mergeCell ref="G9:I9"/>
    <mergeCell ref="J9:L9"/>
    <mergeCell ref="A10:C10"/>
    <mergeCell ref="D10:F10"/>
    <mergeCell ref="G10:I10"/>
    <mergeCell ref="J10:L10"/>
    <mergeCell ref="K11:M11"/>
    <mergeCell ref="K12:M12"/>
    <mergeCell ref="K13:M13"/>
    <mergeCell ref="A7:C7"/>
    <mergeCell ref="D7:F7"/>
    <mergeCell ref="G7:I7"/>
    <mergeCell ref="J7:L7"/>
    <mergeCell ref="A8:C8"/>
    <mergeCell ref="D8:F8"/>
    <mergeCell ref="G8:I8"/>
    <mergeCell ref="J8:L8"/>
    <mergeCell ref="A6:C6"/>
    <mergeCell ref="D6:F6"/>
    <mergeCell ref="G6:I6"/>
    <mergeCell ref="J6:L6"/>
    <mergeCell ref="A3:G3"/>
    <mergeCell ref="Q3:W3"/>
    <mergeCell ref="A4:G4"/>
    <mergeCell ref="Q4:W4"/>
    <mergeCell ref="A1:M1"/>
    <mergeCell ref="A2:M2"/>
    <mergeCell ref="I3:M3"/>
    <mergeCell ref="I4:M4"/>
    <mergeCell ref="A5:M5"/>
    <mergeCell ref="AA42:AE42"/>
    <mergeCell ref="AA41:AE41"/>
    <mergeCell ref="AA17:AE17"/>
    <mergeCell ref="AA18:AE18"/>
    <mergeCell ref="AA19:AE19"/>
    <mergeCell ref="AA20:AE20"/>
    <mergeCell ref="AA21:AE21"/>
    <mergeCell ref="AA22:AE22"/>
    <mergeCell ref="AA23:AE23"/>
    <mergeCell ref="AA24:AE24"/>
    <mergeCell ref="AA25:AE25"/>
    <mergeCell ref="AA26:AE26"/>
    <mergeCell ref="AA27:AE27"/>
    <mergeCell ref="AA32:AE32"/>
    <mergeCell ref="AA33:AE33"/>
    <mergeCell ref="AA34:AE34"/>
    <mergeCell ref="AA35:AE35"/>
    <mergeCell ref="AA36:AE36"/>
    <mergeCell ref="AA37:AE37"/>
    <mergeCell ref="AA38:AE38"/>
    <mergeCell ref="AA39:AE39"/>
    <mergeCell ref="AA40:AE40"/>
  </mergeCells>
  <conditionalFormatting sqref="D46">
    <cfRule type="expression" dxfId="215" priority="4">
      <formula>ABS($D$46)&gt;--MID($J$7,2,5)</formula>
    </cfRule>
  </conditionalFormatting>
  <conditionalFormatting sqref="D47">
    <cfRule type="expression" dxfId="214" priority="3">
      <formula>ABS($D$47)&gt;--MID($J$8,2,5)</formula>
    </cfRule>
  </conditionalFormatting>
  <conditionalFormatting sqref="I46">
    <cfRule type="cellIs" dxfId="213" priority="2" operator="greaterThan">
      <formula>$M$7</formula>
    </cfRule>
  </conditionalFormatting>
  <conditionalFormatting sqref="I47">
    <cfRule type="cellIs" dxfId="212" priority="1" operator="greaterThan">
      <formula>$M$8</formula>
    </cfRule>
  </conditionalFormatting>
  <pageMargins left="0.7" right="0.7" top="0.75" bottom="0.75" header="0.3" footer="0.3"/>
  <pageSetup paperSize="9" orientation="portrait" r:id="rId1"/>
</worksheet>
</file>

<file path=xl/worksheets/sheet24.xml><?xml version="1.0" encoding="utf-8"?>
<worksheet xmlns="http://schemas.openxmlformats.org/spreadsheetml/2006/main" xmlns:r="http://schemas.openxmlformats.org/officeDocument/2006/relationships">
  <sheetPr codeName="Лист30">
    <tabColor rgb="FF00B0F0"/>
  </sheetPr>
  <dimension ref="A1:AE50"/>
  <sheetViews>
    <sheetView zoomScale="90" zoomScaleNormal="90" workbookViewId="0">
      <selection activeCell="D32" sqref="D32:H41"/>
    </sheetView>
  </sheetViews>
  <sheetFormatPr defaultRowHeight="15"/>
  <cols>
    <col min="1" max="1" width="6.7109375" customWidth="1"/>
    <col min="2" max="2" width="6.5703125" customWidth="1"/>
    <col min="3" max="3" width="5.5703125" customWidth="1"/>
    <col min="4" max="4" width="7" customWidth="1"/>
    <col min="5" max="7" width="3.7109375" customWidth="1"/>
    <col min="8" max="8" width="11.7109375" customWidth="1"/>
    <col min="9" max="9" width="2.7109375" customWidth="1"/>
    <col min="10" max="10" width="6.7109375" customWidth="1"/>
    <col min="11" max="12" width="3.7109375" customWidth="1"/>
    <col min="13" max="13" width="14.7109375" customWidth="1"/>
    <col min="14" max="14" width="5.7109375" customWidth="1"/>
    <col min="15" max="23" width="0" hidden="1" customWidth="1"/>
    <col min="27" max="27" width="9.28515625" hidden="1" customWidth="1"/>
    <col min="28" max="31" width="9.140625" hidden="1" customWidth="1"/>
  </cols>
  <sheetData>
    <row r="1" spans="1:24">
      <c r="A1" s="67" t="s">
        <v>32</v>
      </c>
      <c r="B1" s="67"/>
      <c r="C1" s="67"/>
      <c r="D1" s="67"/>
      <c r="E1" s="67"/>
      <c r="F1" s="67"/>
      <c r="G1" s="67"/>
      <c r="H1" s="67"/>
      <c r="I1" s="67"/>
      <c r="J1" s="67"/>
      <c r="K1" s="67"/>
      <c r="L1" s="67"/>
      <c r="M1" s="67"/>
      <c r="N1" s="38"/>
      <c r="O1" s="38"/>
      <c r="P1" s="38"/>
      <c r="Q1" s="38"/>
      <c r="R1" s="38"/>
      <c r="S1" s="38"/>
      <c r="T1" s="38"/>
      <c r="U1" s="38"/>
      <c r="V1" s="38"/>
      <c r="W1" s="28"/>
    </row>
    <row r="2" spans="1:24">
      <c r="A2" s="71" t="s">
        <v>33</v>
      </c>
      <c r="B2" s="71"/>
      <c r="C2" s="71"/>
      <c r="D2" s="71"/>
      <c r="E2" s="71"/>
      <c r="F2" s="71"/>
      <c r="G2" s="71"/>
      <c r="H2" s="71"/>
      <c r="I2" s="71"/>
      <c r="J2" s="71"/>
      <c r="K2" s="71"/>
      <c r="L2" s="71"/>
      <c r="M2" s="71"/>
      <c r="N2" s="7"/>
      <c r="O2" s="7"/>
      <c r="P2" s="7"/>
      <c r="Q2" s="7"/>
      <c r="R2" s="7"/>
      <c r="S2" s="7"/>
      <c r="T2" s="7"/>
      <c r="U2" s="7"/>
      <c r="V2" s="7"/>
      <c r="W2" s="7"/>
    </row>
    <row r="3" spans="1:24" ht="15.75">
      <c r="A3" s="68" t="s">
        <v>25</v>
      </c>
      <c r="B3" s="68"/>
      <c r="C3" s="68"/>
      <c r="D3" s="68"/>
      <c r="E3" s="68"/>
      <c r="F3" s="68"/>
      <c r="G3" s="68"/>
      <c r="H3" s="56"/>
      <c r="I3" s="72">
        <v>19080818</v>
      </c>
      <c r="J3" s="72"/>
      <c r="K3" s="72"/>
      <c r="L3" s="72"/>
      <c r="M3" s="72"/>
      <c r="N3" s="16"/>
      <c r="O3" s="23"/>
      <c r="P3" s="25"/>
      <c r="Q3" s="69"/>
      <c r="R3" s="69"/>
      <c r="S3" s="69"/>
      <c r="T3" s="69"/>
      <c r="U3" s="69"/>
      <c r="V3" s="69"/>
      <c r="W3" s="69"/>
    </row>
    <row r="4" spans="1:24">
      <c r="A4" s="70" t="s">
        <v>0</v>
      </c>
      <c r="B4" s="70"/>
      <c r="C4" s="70"/>
      <c r="D4" s="70"/>
      <c r="E4" s="70"/>
      <c r="F4" s="70"/>
      <c r="G4" s="70"/>
      <c r="H4" s="56"/>
      <c r="I4" s="70" t="s">
        <v>1</v>
      </c>
      <c r="J4" s="70"/>
      <c r="K4" s="70"/>
      <c r="L4" s="70"/>
      <c r="M4" s="70"/>
      <c r="N4" s="46"/>
      <c r="O4" s="42"/>
      <c r="P4" s="25"/>
      <c r="Q4" s="69"/>
      <c r="R4" s="69"/>
      <c r="S4" s="69"/>
      <c r="T4" s="69"/>
      <c r="U4" s="69"/>
      <c r="V4" s="69"/>
      <c r="W4" s="69"/>
    </row>
    <row r="5" spans="1:24">
      <c r="A5" s="73" t="s">
        <v>2</v>
      </c>
      <c r="B5" s="73"/>
      <c r="C5" s="73"/>
      <c r="D5" s="73"/>
      <c r="E5" s="73"/>
      <c r="F5" s="73"/>
      <c r="G5" s="73"/>
      <c r="H5" s="73"/>
      <c r="I5" s="73"/>
      <c r="J5" s="73"/>
      <c r="K5" s="73"/>
      <c r="L5" s="73"/>
      <c r="M5" s="73"/>
      <c r="N5" s="14"/>
      <c r="O5" s="14"/>
      <c r="P5" s="14"/>
      <c r="Q5" s="14"/>
      <c r="R5" s="14"/>
      <c r="S5" s="14"/>
      <c r="T5" s="14"/>
      <c r="U5" s="14"/>
      <c r="V5" s="14"/>
      <c r="W5" s="14"/>
    </row>
    <row r="6" spans="1:24" ht="15" customHeight="1">
      <c r="A6" s="77" t="s">
        <v>3</v>
      </c>
      <c r="B6" s="77"/>
      <c r="C6" s="77"/>
      <c r="D6" s="77" t="s">
        <v>4</v>
      </c>
      <c r="E6" s="77"/>
      <c r="F6" s="77"/>
      <c r="G6" s="77" t="s">
        <v>5</v>
      </c>
      <c r="H6" s="77"/>
      <c r="I6" s="77"/>
      <c r="J6" s="77" t="s">
        <v>55</v>
      </c>
      <c r="K6" s="77"/>
      <c r="L6" s="78"/>
      <c r="M6" s="58" t="s">
        <v>56</v>
      </c>
      <c r="N6" s="35"/>
      <c r="O6" s="31"/>
      <c r="P6" s="32"/>
      <c r="Q6" s="28"/>
      <c r="R6" s="28"/>
      <c r="S6" s="28"/>
      <c r="T6" s="28"/>
      <c r="U6" s="28"/>
      <c r="V6" s="28"/>
      <c r="W6" s="28"/>
    </row>
    <row r="7" spans="1:24">
      <c r="A7" s="74">
        <v>1</v>
      </c>
      <c r="B7" s="74"/>
      <c r="C7" s="74"/>
      <c r="D7" s="75" t="str">
        <f>G7 &amp; " - " &amp; G8</f>
        <v>0,5 - 10</v>
      </c>
      <c r="E7" s="75"/>
      <c r="F7" s="75"/>
      <c r="G7" s="74">
        <v>0.5</v>
      </c>
      <c r="H7" s="74"/>
      <c r="I7" s="74"/>
      <c r="J7" s="74" t="s">
        <v>28</v>
      </c>
      <c r="K7" s="74"/>
      <c r="L7" s="76"/>
      <c r="M7" s="59">
        <v>4</v>
      </c>
      <c r="N7" s="36"/>
      <c r="O7" s="33"/>
      <c r="P7" s="34"/>
      <c r="Q7" s="28"/>
      <c r="R7" s="28"/>
      <c r="S7" s="28"/>
      <c r="T7" s="28"/>
      <c r="U7" s="28"/>
      <c r="V7" s="28"/>
      <c r="W7" s="28"/>
    </row>
    <row r="8" spans="1:24">
      <c r="A8" s="74"/>
      <c r="B8" s="74"/>
      <c r="C8" s="74"/>
      <c r="D8" s="74"/>
      <c r="E8" s="74"/>
      <c r="F8" s="74"/>
      <c r="G8" s="74">
        <v>10</v>
      </c>
      <c r="H8" s="74"/>
      <c r="I8" s="74"/>
      <c r="J8" s="74" t="s">
        <v>35</v>
      </c>
      <c r="K8" s="74"/>
      <c r="L8" s="76"/>
      <c r="M8" s="59">
        <v>0.8</v>
      </c>
      <c r="N8" s="16"/>
      <c r="O8" s="27"/>
      <c r="P8" s="30"/>
      <c r="Q8" s="28"/>
      <c r="R8" s="28"/>
      <c r="S8" s="28"/>
      <c r="T8" s="28"/>
      <c r="U8" s="28"/>
      <c r="V8" s="28"/>
      <c r="W8" s="28"/>
    </row>
    <row r="9" spans="1:24">
      <c r="A9" s="74"/>
      <c r="B9" s="74"/>
      <c r="C9" s="74"/>
      <c r="D9" s="74"/>
      <c r="E9" s="74"/>
      <c r="F9" s="74"/>
      <c r="G9" s="74"/>
      <c r="H9" s="74"/>
      <c r="I9" s="74"/>
      <c r="J9" s="80">
        <f>--MID(J7,2,3)</f>
        <v>5</v>
      </c>
      <c r="K9" s="80"/>
      <c r="L9" s="81"/>
      <c r="M9" s="57"/>
      <c r="N9" s="16"/>
      <c r="O9" s="27"/>
      <c r="P9" s="30"/>
      <c r="Q9" s="28"/>
      <c r="R9" s="28"/>
      <c r="S9" s="28"/>
      <c r="T9" s="28"/>
      <c r="U9" s="28"/>
      <c r="V9" s="28"/>
      <c r="W9" s="28"/>
    </row>
    <row r="10" spans="1:24">
      <c r="A10" s="74"/>
      <c r="B10" s="74"/>
      <c r="C10" s="74"/>
      <c r="D10" s="74"/>
      <c r="E10" s="74"/>
      <c r="F10" s="74"/>
      <c r="G10" s="74"/>
      <c r="H10" s="74"/>
      <c r="I10" s="74"/>
      <c r="J10" s="82">
        <f>--MID(J8,2,3)</f>
        <v>1</v>
      </c>
      <c r="K10" s="82"/>
      <c r="L10" s="83"/>
      <c r="M10" s="57"/>
      <c r="N10" s="16"/>
      <c r="O10" s="52"/>
      <c r="P10" s="54"/>
      <c r="Q10" s="28"/>
      <c r="R10" s="28"/>
      <c r="S10" s="28"/>
      <c r="T10" s="28"/>
      <c r="U10" s="28"/>
      <c r="V10" s="28"/>
      <c r="W10" s="28"/>
    </row>
    <row r="11" spans="1:24">
      <c r="A11" s="79" t="s">
        <v>7</v>
      </c>
      <c r="B11" s="79"/>
      <c r="C11" s="79"/>
      <c r="D11" s="79"/>
      <c r="E11" s="79"/>
      <c r="F11" s="79"/>
      <c r="G11" s="79"/>
      <c r="H11" s="79"/>
      <c r="I11" s="79"/>
      <c r="J11" s="79"/>
      <c r="K11" s="84" t="str">
        <f>'Исход. данные'!$B$1</f>
        <v>18.10.2024г.</v>
      </c>
      <c r="L11" s="84"/>
      <c r="M11" s="84"/>
      <c r="N11" s="15"/>
      <c r="O11" s="15"/>
      <c r="P11" s="15"/>
      <c r="Q11" s="15"/>
      <c r="R11" s="15"/>
      <c r="S11" s="15"/>
      <c r="T11" s="15"/>
      <c r="U11" s="15"/>
      <c r="V11" s="15"/>
      <c r="W11" s="15"/>
      <c r="X11" s="8"/>
    </row>
    <row r="12" spans="1:24">
      <c r="A12" s="79" t="s">
        <v>8</v>
      </c>
      <c r="B12" s="79"/>
      <c r="C12" s="79"/>
      <c r="D12" s="79"/>
      <c r="E12" s="79"/>
      <c r="F12" s="79"/>
      <c r="G12" s="79"/>
      <c r="H12" s="79"/>
      <c r="I12" s="79"/>
      <c r="J12" s="79"/>
      <c r="K12" s="85" t="str">
        <f>'Исход. данные'!$B$2</f>
        <v>ВР-300S № 181024</v>
      </c>
      <c r="L12" s="85"/>
      <c r="M12" s="85"/>
      <c r="N12" s="16"/>
      <c r="O12" s="16"/>
      <c r="P12" s="16"/>
      <c r="Q12" s="16"/>
      <c r="R12" s="16"/>
      <c r="S12" s="16"/>
      <c r="T12" s="16"/>
      <c r="U12" s="16"/>
      <c r="V12" s="16"/>
      <c r="W12" s="16"/>
      <c r="X12" s="8"/>
    </row>
    <row r="13" spans="1:24">
      <c r="A13" s="79" t="s">
        <v>9</v>
      </c>
      <c r="B13" s="79"/>
      <c r="C13" s="79"/>
      <c r="D13" s="79"/>
      <c r="E13" s="79"/>
      <c r="F13" s="79"/>
      <c r="G13" s="79"/>
      <c r="H13" s="79"/>
      <c r="I13" s="79"/>
      <c r="J13" s="79"/>
      <c r="K13" s="85">
        <f>'Исход. данные'!$B$3</f>
        <v>21.2</v>
      </c>
      <c r="L13" s="85"/>
      <c r="M13" s="85"/>
      <c r="N13" s="16"/>
      <c r="O13" s="16"/>
      <c r="P13" s="16"/>
      <c r="Q13" s="16"/>
      <c r="R13" s="16"/>
      <c r="S13" s="16"/>
      <c r="T13" s="16"/>
      <c r="U13" s="16"/>
      <c r="V13" s="16"/>
      <c r="W13" s="16"/>
      <c r="X13" s="8"/>
    </row>
    <row r="14" spans="1:24">
      <c r="A14" s="79" t="s">
        <v>10</v>
      </c>
      <c r="B14" s="79"/>
      <c r="C14" s="79"/>
      <c r="D14" s="79"/>
      <c r="E14" s="79"/>
      <c r="F14" s="79"/>
      <c r="G14" s="79"/>
      <c r="H14" s="79"/>
      <c r="I14" s="79"/>
      <c r="J14" s="79"/>
      <c r="K14" s="85">
        <f>'Исход. данные'!$B$4</f>
        <v>60.7</v>
      </c>
      <c r="L14" s="85"/>
      <c r="M14" s="85"/>
      <c r="N14" s="16"/>
      <c r="O14" s="16"/>
      <c r="P14" s="16"/>
      <c r="Q14" s="16"/>
      <c r="R14" s="16"/>
      <c r="S14" s="16"/>
      <c r="T14" s="16"/>
      <c r="U14" s="16"/>
      <c r="V14" s="16"/>
      <c r="W14" s="16"/>
      <c r="X14" s="8"/>
    </row>
    <row r="15" spans="1:24" ht="15" customHeight="1">
      <c r="A15" s="97" t="s">
        <v>11</v>
      </c>
      <c r="B15" s="98"/>
      <c r="C15" s="99"/>
      <c r="D15" s="76" t="str">
        <f>"Объем дозирования " &amp; G7 &amp; " мкл"</f>
        <v>Объем дозирования 0,5 мкл</v>
      </c>
      <c r="E15" s="85"/>
      <c r="F15" s="85"/>
      <c r="G15" s="85"/>
      <c r="H15" s="85"/>
      <c r="I15" s="85"/>
      <c r="J15" s="85"/>
      <c r="K15" s="85"/>
      <c r="L15" s="85"/>
      <c r="M15" s="86"/>
      <c r="N15" s="47"/>
      <c r="O15" s="28"/>
      <c r="P15" s="28"/>
      <c r="Q15" s="28"/>
      <c r="R15" s="28"/>
      <c r="S15" s="28"/>
      <c r="T15" s="28"/>
      <c r="U15" s="28"/>
      <c r="V15" s="28"/>
      <c r="W15" s="28"/>
    </row>
    <row r="16" spans="1:24">
      <c r="A16" s="100"/>
      <c r="B16" s="101"/>
      <c r="C16" s="102"/>
      <c r="D16" s="76" t="s">
        <v>42</v>
      </c>
      <c r="E16" s="85"/>
      <c r="F16" s="85"/>
      <c r="G16" s="85"/>
      <c r="H16" s="86"/>
      <c r="I16" s="76" t="s">
        <v>13</v>
      </c>
      <c r="J16" s="85"/>
      <c r="K16" s="85"/>
      <c r="L16" s="85"/>
      <c r="M16" s="86"/>
      <c r="N16" s="28"/>
      <c r="O16" s="28"/>
      <c r="P16" s="28"/>
      <c r="Q16" s="28"/>
      <c r="R16" s="28"/>
      <c r="S16" s="28"/>
      <c r="T16" s="28"/>
      <c r="U16" s="28"/>
      <c r="V16" s="28"/>
      <c r="W16" s="28"/>
    </row>
    <row r="17" spans="1:31">
      <c r="A17" s="76">
        <v>1</v>
      </c>
      <c r="B17" s="85"/>
      <c r="C17" s="86"/>
      <c r="D17" s="87">
        <v>5.0000000000000001E-4</v>
      </c>
      <c r="E17" s="88"/>
      <c r="F17" s="88"/>
      <c r="G17" s="88"/>
      <c r="H17" s="89"/>
      <c r="I17" s="90">
        <f>D17*1000*'Исход. данные'!$B$6</f>
        <v>0.50155000000000005</v>
      </c>
      <c r="J17" s="91"/>
      <c r="K17" s="91"/>
      <c r="L17" s="91"/>
      <c r="M17" s="92"/>
      <c r="N17" s="28"/>
      <c r="O17" s="28"/>
      <c r="P17" s="28"/>
      <c r="Q17" s="28"/>
      <c r="R17" s="28"/>
      <c r="S17" s="28"/>
      <c r="T17" s="28"/>
      <c r="U17" s="28"/>
      <c r="V17" s="28"/>
      <c r="W17" s="28"/>
      <c r="AA17" s="65">
        <f ca="1">ROUND(NORMINV(RAND(), $AA$27, $AA$27*$M$7/100*0.8)/(1000*'Исход. данные'!$B$6), 4)</f>
        <v>5.0000000000000001E-4</v>
      </c>
      <c r="AB17" s="65"/>
      <c r="AC17" s="65"/>
      <c r="AD17" s="65"/>
      <c r="AE17" s="65"/>
    </row>
    <row r="18" spans="1:31">
      <c r="A18" s="76">
        <v>2</v>
      </c>
      <c r="B18" s="85"/>
      <c r="C18" s="86"/>
      <c r="D18" s="87">
        <v>5.0000000000000001E-4</v>
      </c>
      <c r="E18" s="88"/>
      <c r="F18" s="88"/>
      <c r="G18" s="88"/>
      <c r="H18" s="89"/>
      <c r="I18" s="90">
        <f>D18*1000*'Исход. данные'!$B$6</f>
        <v>0.50155000000000005</v>
      </c>
      <c r="J18" s="95"/>
      <c r="K18" s="95"/>
      <c r="L18" s="95"/>
      <c r="M18" s="96"/>
      <c r="N18" s="28"/>
      <c r="O18" s="28"/>
      <c r="P18" s="28"/>
      <c r="Q18" s="28"/>
      <c r="R18" s="28"/>
      <c r="S18" s="28"/>
      <c r="T18" s="28"/>
      <c r="U18" s="28"/>
      <c r="V18" s="28"/>
      <c r="W18" s="28"/>
      <c r="AA18" s="65">
        <f ca="1">ROUND(NORMINV(RAND(), $AA$27, $AA$27*$M$7/100*0.8)/(1000*'Исход. данные'!$B$6), 4)</f>
        <v>5.0000000000000001E-4</v>
      </c>
      <c r="AB18" s="65"/>
      <c r="AC18" s="65"/>
      <c r="AD18" s="65"/>
      <c r="AE18" s="65"/>
    </row>
    <row r="19" spans="1:31">
      <c r="A19" s="76">
        <v>3</v>
      </c>
      <c r="B19" s="85"/>
      <c r="C19" s="86"/>
      <c r="D19" s="87">
        <v>5.0000000000000001E-4</v>
      </c>
      <c r="E19" s="88"/>
      <c r="F19" s="88"/>
      <c r="G19" s="88"/>
      <c r="H19" s="89"/>
      <c r="I19" s="90">
        <f>D19*1000*'Исход. данные'!$B$6</f>
        <v>0.50155000000000005</v>
      </c>
      <c r="J19" s="95"/>
      <c r="K19" s="95"/>
      <c r="L19" s="95"/>
      <c r="M19" s="96"/>
      <c r="N19" s="28"/>
      <c r="O19" s="28"/>
      <c r="P19" s="28"/>
      <c r="Q19" s="28"/>
      <c r="R19" s="28"/>
      <c r="S19" s="28"/>
      <c r="T19" s="28"/>
      <c r="U19" s="28"/>
      <c r="V19" s="28"/>
      <c r="W19" s="28"/>
      <c r="AA19" s="65">
        <f ca="1">ROUND(NORMINV(RAND(), $AA$27, $AA$27*$M$7/100*0.8)/(1000*'Исход. данные'!$B$6), 4)</f>
        <v>5.0000000000000001E-4</v>
      </c>
      <c r="AB19" s="65"/>
      <c r="AC19" s="65"/>
      <c r="AD19" s="65"/>
      <c r="AE19" s="65"/>
    </row>
    <row r="20" spans="1:31">
      <c r="A20" s="76">
        <v>4</v>
      </c>
      <c r="B20" s="85"/>
      <c r="C20" s="86"/>
      <c r="D20" s="87">
        <v>5.0000000000000001E-4</v>
      </c>
      <c r="E20" s="88"/>
      <c r="F20" s="88"/>
      <c r="G20" s="88"/>
      <c r="H20" s="89"/>
      <c r="I20" s="90">
        <f>D20*1000*'Исход. данные'!$B$6</f>
        <v>0.50155000000000005</v>
      </c>
      <c r="J20" s="95"/>
      <c r="K20" s="95"/>
      <c r="L20" s="95"/>
      <c r="M20" s="96"/>
      <c r="N20" s="28"/>
      <c r="O20" s="28"/>
      <c r="P20" s="28"/>
      <c r="Q20" s="28"/>
      <c r="R20" s="28"/>
      <c r="S20" s="28"/>
      <c r="T20" s="28"/>
      <c r="U20" s="28"/>
      <c r="V20" s="28"/>
      <c r="W20" s="28"/>
      <c r="AA20" s="65">
        <f ca="1">ROUND(NORMINV(RAND(), $AA$27, $AA$27*$M$7/100*0.8)/(1000*'Исход. данные'!$B$6), 4)</f>
        <v>5.0000000000000001E-4</v>
      </c>
      <c r="AB20" s="65"/>
      <c r="AC20" s="65"/>
      <c r="AD20" s="65"/>
      <c r="AE20" s="65"/>
    </row>
    <row r="21" spans="1:31">
      <c r="A21" s="76">
        <v>5</v>
      </c>
      <c r="B21" s="85"/>
      <c r="C21" s="86"/>
      <c r="D21" s="87">
        <v>5.0000000000000001E-4</v>
      </c>
      <c r="E21" s="88"/>
      <c r="F21" s="88"/>
      <c r="G21" s="88"/>
      <c r="H21" s="89"/>
      <c r="I21" s="90">
        <f>D21*1000*'Исход. данные'!$B$6</f>
        <v>0.50155000000000005</v>
      </c>
      <c r="J21" s="95"/>
      <c r="K21" s="95"/>
      <c r="L21" s="95"/>
      <c r="M21" s="96"/>
      <c r="N21" s="28"/>
      <c r="O21" s="28"/>
      <c r="P21" s="28"/>
      <c r="Q21" s="28"/>
      <c r="R21" s="28"/>
      <c r="S21" s="28"/>
      <c r="T21" s="28"/>
      <c r="U21" s="28"/>
      <c r="V21" s="28"/>
      <c r="W21" s="28"/>
      <c r="AA21" s="65">
        <f ca="1">ROUND(NORMINV(RAND(), $AA$27, $AA$27*$M$7/100*0.8)/(1000*'Исход. данные'!$B$6), 4)</f>
        <v>5.0000000000000001E-4</v>
      </c>
      <c r="AB21" s="65"/>
      <c r="AC21" s="65"/>
      <c r="AD21" s="65"/>
      <c r="AE21" s="65"/>
    </row>
    <row r="22" spans="1:31">
      <c r="A22" s="76">
        <v>6</v>
      </c>
      <c r="B22" s="85"/>
      <c r="C22" s="86"/>
      <c r="D22" s="87">
        <v>5.0000000000000001E-4</v>
      </c>
      <c r="E22" s="88"/>
      <c r="F22" s="88"/>
      <c r="G22" s="88"/>
      <c r="H22" s="89"/>
      <c r="I22" s="90">
        <f>D22*1000*'Исход. данные'!$B$6</f>
        <v>0.50155000000000005</v>
      </c>
      <c r="J22" s="95"/>
      <c r="K22" s="95"/>
      <c r="L22" s="95"/>
      <c r="M22" s="96"/>
      <c r="N22" s="28"/>
      <c r="O22" s="28"/>
      <c r="P22" s="28"/>
      <c r="Q22" s="28"/>
      <c r="R22" s="28"/>
      <c r="S22" s="28"/>
      <c r="T22" s="28"/>
      <c r="U22" s="28"/>
      <c r="V22" s="28"/>
      <c r="W22" s="28"/>
      <c r="AA22" s="65">
        <f ca="1">ROUND(NORMINV(RAND(), $AA$27, $AA$27*$M$7/100*0.8)/(1000*'Исход. данные'!$B$6), 4)</f>
        <v>5.0000000000000001E-4</v>
      </c>
      <c r="AB22" s="65"/>
      <c r="AC22" s="65"/>
      <c r="AD22" s="65"/>
      <c r="AE22" s="65"/>
    </row>
    <row r="23" spans="1:31">
      <c r="A23" s="76">
        <v>7</v>
      </c>
      <c r="B23" s="85"/>
      <c r="C23" s="86"/>
      <c r="D23" s="87">
        <v>5.0000000000000001E-4</v>
      </c>
      <c r="E23" s="88"/>
      <c r="F23" s="88"/>
      <c r="G23" s="88"/>
      <c r="H23" s="89"/>
      <c r="I23" s="90">
        <f>D23*1000*'Исход. данные'!$B$6</f>
        <v>0.50155000000000005</v>
      </c>
      <c r="J23" s="95"/>
      <c r="K23" s="95"/>
      <c r="L23" s="95"/>
      <c r="M23" s="96"/>
      <c r="N23" s="28"/>
      <c r="O23" s="28"/>
      <c r="P23" s="28"/>
      <c r="Q23" s="28"/>
      <c r="R23" s="28"/>
      <c r="S23" s="28"/>
      <c r="T23" s="28"/>
      <c r="U23" s="28"/>
      <c r="V23" s="28"/>
      <c r="W23" s="28"/>
      <c r="AA23" s="65">
        <f ca="1">ROUND(NORMINV(RAND(), $AA$27, $AA$27*$M$7/100*0.8)/(1000*'Исход. данные'!$B$6), 4)</f>
        <v>5.0000000000000001E-4</v>
      </c>
      <c r="AB23" s="65"/>
      <c r="AC23" s="65"/>
      <c r="AD23" s="65"/>
      <c r="AE23" s="65"/>
    </row>
    <row r="24" spans="1:31">
      <c r="A24" s="76">
        <v>8</v>
      </c>
      <c r="B24" s="85"/>
      <c r="C24" s="86"/>
      <c r="D24" s="87">
        <v>5.0000000000000001E-4</v>
      </c>
      <c r="E24" s="88"/>
      <c r="F24" s="88"/>
      <c r="G24" s="88"/>
      <c r="H24" s="89"/>
      <c r="I24" s="90">
        <f>D24*1000*'Исход. данные'!$B$6</f>
        <v>0.50155000000000005</v>
      </c>
      <c r="J24" s="95"/>
      <c r="K24" s="95"/>
      <c r="L24" s="95"/>
      <c r="M24" s="96"/>
      <c r="N24" s="28"/>
      <c r="O24" s="28"/>
      <c r="P24" s="28"/>
      <c r="Q24" s="28"/>
      <c r="R24" s="28"/>
      <c r="S24" s="28"/>
      <c r="T24" s="28"/>
      <c r="U24" s="28"/>
      <c r="V24" s="28"/>
      <c r="W24" s="28"/>
      <c r="AA24" s="65">
        <f ca="1">ROUND(NORMINV(RAND(), $AA$27, $AA$27*$M$7/100*0.8)/(1000*'Исход. данные'!$B$6), 4)</f>
        <v>5.0000000000000001E-4</v>
      </c>
      <c r="AB24" s="65"/>
      <c r="AC24" s="65"/>
      <c r="AD24" s="65"/>
      <c r="AE24" s="65"/>
    </row>
    <row r="25" spans="1:31">
      <c r="A25" s="76">
        <v>9</v>
      </c>
      <c r="B25" s="85"/>
      <c r="C25" s="86"/>
      <c r="D25" s="87">
        <v>5.0000000000000001E-4</v>
      </c>
      <c r="E25" s="88"/>
      <c r="F25" s="88"/>
      <c r="G25" s="88"/>
      <c r="H25" s="89"/>
      <c r="I25" s="90">
        <f>D25*1000*'Исход. данные'!$B$6</f>
        <v>0.50155000000000005</v>
      </c>
      <c r="J25" s="95"/>
      <c r="K25" s="95"/>
      <c r="L25" s="95"/>
      <c r="M25" s="96"/>
      <c r="N25" s="28"/>
      <c r="O25" s="28"/>
      <c r="P25" s="28"/>
      <c r="Q25" s="28"/>
      <c r="R25" s="28"/>
      <c r="S25" s="28"/>
      <c r="T25" s="28"/>
      <c r="U25" s="28"/>
      <c r="V25" s="29"/>
      <c r="W25" s="28"/>
      <c r="AA25" s="65">
        <f ca="1">ROUND(NORMINV(RAND(), $AA$27, $AA$27*$M$7/100*0.8)/(1000*'Исход. данные'!$B$6), 4)</f>
        <v>5.0000000000000001E-4</v>
      </c>
      <c r="AB25" s="65"/>
      <c r="AC25" s="65"/>
      <c r="AD25" s="65"/>
      <c r="AE25" s="65"/>
    </row>
    <row r="26" spans="1:31">
      <c r="A26" s="76">
        <v>10</v>
      </c>
      <c r="B26" s="85"/>
      <c r="C26" s="86"/>
      <c r="D26" s="87">
        <v>5.0000000000000001E-4</v>
      </c>
      <c r="E26" s="88"/>
      <c r="F26" s="88"/>
      <c r="G26" s="88"/>
      <c r="H26" s="89"/>
      <c r="I26" s="90">
        <f>D26*1000*'Исход. данные'!$B$6</f>
        <v>0.50155000000000005</v>
      </c>
      <c r="J26" s="95"/>
      <c r="K26" s="95"/>
      <c r="L26" s="95"/>
      <c r="M26" s="96"/>
      <c r="N26" s="28"/>
      <c r="O26" s="28"/>
      <c r="P26" s="28"/>
      <c r="Q26" s="28"/>
      <c r="R26" s="28"/>
      <c r="S26" s="28"/>
      <c r="T26" s="28"/>
      <c r="U26" s="28"/>
      <c r="V26" s="28"/>
      <c r="W26" s="28"/>
      <c r="AA26" s="65">
        <f ca="1">ROUND(NORMINV(RAND(), $AA$27, $AA$27*$M$7/100*0.8)/(1000*'Исход. данные'!$B$6), 4)</f>
        <v>5.0000000000000001E-4</v>
      </c>
      <c r="AB26" s="65"/>
      <c r="AC26" s="65"/>
      <c r="AD26" s="65"/>
      <c r="AE26" s="65"/>
    </row>
    <row r="27" spans="1:31">
      <c r="A27" s="76" t="s">
        <v>14</v>
      </c>
      <c r="B27" s="85"/>
      <c r="C27" s="86"/>
      <c r="D27" s="87">
        <f>AVERAGE(D17:H26)</f>
        <v>5.0000000000000012E-4</v>
      </c>
      <c r="E27" s="126"/>
      <c r="F27" s="126"/>
      <c r="G27" s="126"/>
      <c r="H27" s="127"/>
      <c r="I27" s="90">
        <f>AVERAGE(I17:M26)</f>
        <v>0.50155000000000005</v>
      </c>
      <c r="J27" s="95"/>
      <c r="K27" s="95"/>
      <c r="L27" s="95"/>
      <c r="M27" s="96"/>
      <c r="N27" s="47"/>
      <c r="O27" s="28"/>
      <c r="P27" s="28"/>
      <c r="Q27" s="28"/>
      <c r="R27" s="28"/>
      <c r="S27" s="28"/>
      <c r="T27" s="28"/>
      <c r="U27" s="28"/>
      <c r="V27" s="28"/>
      <c r="W27" s="28"/>
      <c r="AA27" s="66">
        <f ca="1">G7+G7*J9/100*0.9*(RAND()-RAND())</f>
        <v>0.51229508968743298</v>
      </c>
      <c r="AB27" s="66"/>
      <c r="AC27" s="66"/>
      <c r="AD27" s="66"/>
      <c r="AE27" s="66"/>
    </row>
    <row r="28" spans="1:31">
      <c r="A28" s="76" t="s">
        <v>15</v>
      </c>
      <c r="B28" s="85"/>
      <c r="C28" s="86"/>
      <c r="D28" s="106" t="str">
        <f>'Исход. данные'!$B$5</f>
        <v>Пупкин В.В.</v>
      </c>
      <c r="E28" s="107"/>
      <c r="F28" s="107"/>
      <c r="G28" s="107"/>
      <c r="H28" s="107"/>
      <c r="I28" s="107"/>
      <c r="J28" s="107"/>
      <c r="K28" s="107"/>
      <c r="L28" s="107"/>
      <c r="M28" s="108"/>
      <c r="N28" s="51"/>
      <c r="O28" s="51"/>
      <c r="P28" s="51"/>
      <c r="Q28" s="51"/>
      <c r="R28" s="51"/>
      <c r="S28" s="51"/>
      <c r="T28" s="51"/>
      <c r="U28" s="28"/>
      <c r="V28" s="28"/>
      <c r="W28" s="28"/>
    </row>
    <row r="29" spans="1:31">
      <c r="A29" s="56"/>
      <c r="B29" s="56"/>
      <c r="C29" s="56"/>
      <c r="D29" s="85"/>
      <c r="E29" s="85"/>
      <c r="F29" s="85"/>
      <c r="G29" s="85"/>
      <c r="H29" s="85"/>
      <c r="I29" s="85"/>
      <c r="J29" s="85"/>
      <c r="K29" s="85"/>
      <c r="L29" s="85"/>
      <c r="M29" s="85"/>
      <c r="N29" s="9"/>
      <c r="O29" s="9"/>
      <c r="P29" s="9"/>
      <c r="Q29" s="9"/>
      <c r="R29" s="9"/>
      <c r="S29" s="9"/>
      <c r="T29" s="9"/>
      <c r="U29" s="9"/>
      <c r="V29" s="9"/>
      <c r="W29" s="9"/>
    </row>
    <row r="30" spans="1:31" ht="15" customHeight="1">
      <c r="A30" s="97" t="s">
        <v>11</v>
      </c>
      <c r="B30" s="98"/>
      <c r="C30" s="99"/>
      <c r="D30" s="76" t="str">
        <f>"Объем дозирования " &amp; G8 &amp; " мкл"</f>
        <v>Объем дозирования 10 мкл</v>
      </c>
      <c r="E30" s="85"/>
      <c r="F30" s="85"/>
      <c r="G30" s="85"/>
      <c r="H30" s="85"/>
      <c r="I30" s="85"/>
      <c r="J30" s="85"/>
      <c r="K30" s="85"/>
      <c r="L30" s="85"/>
      <c r="M30" s="86"/>
      <c r="V30" s="3"/>
    </row>
    <row r="31" spans="1:31">
      <c r="A31" s="100"/>
      <c r="B31" s="101"/>
      <c r="C31" s="102"/>
      <c r="D31" s="76" t="s">
        <v>42</v>
      </c>
      <c r="E31" s="85"/>
      <c r="F31" s="85"/>
      <c r="G31" s="85"/>
      <c r="H31" s="86"/>
      <c r="I31" s="76" t="s">
        <v>13</v>
      </c>
      <c r="J31" s="85"/>
      <c r="K31" s="85"/>
      <c r="L31" s="85"/>
      <c r="M31" s="86"/>
      <c r="Q31" s="3"/>
      <c r="S31" s="2"/>
    </row>
    <row r="32" spans="1:31">
      <c r="A32" s="76">
        <v>1</v>
      </c>
      <c r="B32" s="85"/>
      <c r="C32" s="86"/>
      <c r="D32" s="87">
        <v>9.9000000000000008E-3</v>
      </c>
      <c r="E32" s="88"/>
      <c r="F32" s="88"/>
      <c r="G32" s="88"/>
      <c r="H32" s="89"/>
      <c r="I32" s="90">
        <f>D32*1000*'Исход. данные'!$B$6</f>
        <v>9.930690000000002</v>
      </c>
      <c r="J32" s="95"/>
      <c r="K32" s="95"/>
      <c r="L32" s="95"/>
      <c r="M32" s="96"/>
      <c r="Q32" s="3"/>
      <c r="AA32" s="65">
        <f ca="1">ROUND(NORMINV(RAND(), $AA$42, $AA$42*$M$8/100*0.8)/(1000*'Исход. данные'!$B$6), 4)</f>
        <v>1.01E-2</v>
      </c>
      <c r="AB32" s="65"/>
      <c r="AC32" s="65"/>
      <c r="AD32" s="65"/>
      <c r="AE32" s="65"/>
    </row>
    <row r="33" spans="1:31">
      <c r="A33" s="76">
        <v>2</v>
      </c>
      <c r="B33" s="85"/>
      <c r="C33" s="86"/>
      <c r="D33" s="87">
        <v>0.01</v>
      </c>
      <c r="E33" s="88"/>
      <c r="F33" s="88"/>
      <c r="G33" s="88"/>
      <c r="H33" s="89"/>
      <c r="I33" s="90">
        <f>D33*1000*'Исход. данные'!$B$6</f>
        <v>10.031000000000001</v>
      </c>
      <c r="J33" s="95"/>
      <c r="K33" s="95"/>
      <c r="L33" s="95"/>
      <c r="M33" s="96"/>
      <c r="Q33" s="3"/>
      <c r="S33" s="2"/>
      <c r="AA33" s="65">
        <f ca="1">ROUND(NORMINV(RAND(), $AA$42, $AA$42*$M$8/100*0.8)/(1000*'Исход. данные'!$B$6), 4)</f>
        <v>9.9000000000000008E-3</v>
      </c>
      <c r="AB33" s="65"/>
      <c r="AC33" s="65"/>
      <c r="AD33" s="65"/>
      <c r="AE33" s="65"/>
    </row>
    <row r="34" spans="1:31">
      <c r="A34" s="76">
        <v>3</v>
      </c>
      <c r="B34" s="85"/>
      <c r="C34" s="86"/>
      <c r="D34" s="87">
        <v>9.9000000000000008E-3</v>
      </c>
      <c r="E34" s="88"/>
      <c r="F34" s="88"/>
      <c r="G34" s="88"/>
      <c r="H34" s="89"/>
      <c r="I34" s="90">
        <f>D34*1000*'Исход. данные'!$B$6</f>
        <v>9.930690000000002</v>
      </c>
      <c r="J34" s="95"/>
      <c r="K34" s="95"/>
      <c r="L34" s="95"/>
      <c r="M34" s="96"/>
      <c r="Q34" s="3"/>
      <c r="AA34" s="65">
        <f ca="1">ROUND(NORMINV(RAND(), $AA$42, $AA$42*$M$8/100*0.8)/(1000*'Исход. данные'!$B$6), 4)</f>
        <v>0.01</v>
      </c>
      <c r="AB34" s="65"/>
      <c r="AC34" s="65"/>
      <c r="AD34" s="65"/>
      <c r="AE34" s="65"/>
    </row>
    <row r="35" spans="1:31">
      <c r="A35" s="76">
        <v>4</v>
      </c>
      <c r="B35" s="85"/>
      <c r="C35" s="86"/>
      <c r="D35" s="87">
        <v>9.9000000000000008E-3</v>
      </c>
      <c r="E35" s="88"/>
      <c r="F35" s="88"/>
      <c r="G35" s="88"/>
      <c r="H35" s="89"/>
      <c r="I35" s="90">
        <f>D35*1000*'Исход. данные'!$B$6</f>
        <v>9.930690000000002</v>
      </c>
      <c r="J35" s="95"/>
      <c r="K35" s="95"/>
      <c r="L35" s="95"/>
      <c r="M35" s="96"/>
      <c r="Q35" s="3"/>
      <c r="AA35" s="65">
        <f ca="1">ROUND(NORMINV(RAND(), $AA$42, $AA$42*$M$8/100*0.8)/(1000*'Исход. данные'!$B$6), 4)</f>
        <v>0.01</v>
      </c>
      <c r="AB35" s="65"/>
      <c r="AC35" s="65"/>
      <c r="AD35" s="65"/>
      <c r="AE35" s="65"/>
    </row>
    <row r="36" spans="1:31">
      <c r="A36" s="76">
        <v>5</v>
      </c>
      <c r="B36" s="85"/>
      <c r="C36" s="86"/>
      <c r="D36" s="87">
        <v>0.01</v>
      </c>
      <c r="E36" s="88"/>
      <c r="F36" s="88"/>
      <c r="G36" s="88"/>
      <c r="H36" s="89"/>
      <c r="I36" s="90">
        <f>D36*1000*'Исход. данные'!$B$6</f>
        <v>10.031000000000001</v>
      </c>
      <c r="J36" s="95"/>
      <c r="K36" s="95"/>
      <c r="L36" s="95"/>
      <c r="M36" s="96"/>
      <c r="Q36" s="3"/>
      <c r="AA36" s="65">
        <f ca="1">ROUND(NORMINV(RAND(), $AA$42, $AA$42*$M$8/100*0.8)/(1000*'Исход. данные'!$B$6), 4)</f>
        <v>1.01E-2</v>
      </c>
      <c r="AB36" s="65"/>
      <c r="AC36" s="65"/>
      <c r="AD36" s="65"/>
      <c r="AE36" s="65"/>
    </row>
    <row r="37" spans="1:31">
      <c r="A37" s="76">
        <v>6</v>
      </c>
      <c r="B37" s="85"/>
      <c r="C37" s="86"/>
      <c r="D37" s="87">
        <v>9.9000000000000008E-3</v>
      </c>
      <c r="E37" s="88"/>
      <c r="F37" s="88"/>
      <c r="G37" s="88"/>
      <c r="H37" s="89"/>
      <c r="I37" s="90">
        <f>D37*1000*'Исход. данные'!$B$6</f>
        <v>9.930690000000002</v>
      </c>
      <c r="J37" s="95"/>
      <c r="K37" s="95"/>
      <c r="L37" s="95"/>
      <c r="M37" s="96"/>
      <c r="Q37" s="3"/>
      <c r="Y37" s="26"/>
      <c r="AA37" s="65">
        <f ca="1">ROUND(NORMINV(RAND(), $AA$42, $AA$42*$M$8/100*0.8)/(1000*'Исход. данные'!$B$6), 4)</f>
        <v>0.01</v>
      </c>
      <c r="AB37" s="65"/>
      <c r="AC37" s="65"/>
      <c r="AD37" s="65"/>
      <c r="AE37" s="65"/>
    </row>
    <row r="38" spans="1:31">
      <c r="A38" s="76">
        <v>7</v>
      </c>
      <c r="B38" s="85"/>
      <c r="C38" s="86"/>
      <c r="D38" s="87">
        <v>0.01</v>
      </c>
      <c r="E38" s="88"/>
      <c r="F38" s="88"/>
      <c r="G38" s="88"/>
      <c r="H38" s="89"/>
      <c r="I38" s="90">
        <f>D38*1000*'Исход. данные'!$B$6</f>
        <v>10.031000000000001</v>
      </c>
      <c r="J38" s="95"/>
      <c r="K38" s="95"/>
      <c r="L38" s="95"/>
      <c r="M38" s="96"/>
      <c r="Q38" s="3"/>
      <c r="AA38" s="65">
        <f ca="1">ROUND(NORMINV(RAND(), $AA$42, $AA$42*$M$8/100*0.8)/(1000*'Исход. данные'!$B$6), 4)</f>
        <v>1.01E-2</v>
      </c>
      <c r="AB38" s="65"/>
      <c r="AC38" s="65"/>
      <c r="AD38" s="65"/>
      <c r="AE38" s="65"/>
    </row>
    <row r="39" spans="1:31">
      <c r="A39" s="76">
        <v>8</v>
      </c>
      <c r="B39" s="85"/>
      <c r="C39" s="86"/>
      <c r="D39" s="87">
        <v>9.9000000000000008E-3</v>
      </c>
      <c r="E39" s="88"/>
      <c r="F39" s="88"/>
      <c r="G39" s="88"/>
      <c r="H39" s="89"/>
      <c r="I39" s="90">
        <f>D39*1000*'Исход. данные'!$B$6</f>
        <v>9.930690000000002</v>
      </c>
      <c r="J39" s="95"/>
      <c r="K39" s="95"/>
      <c r="L39" s="95"/>
      <c r="M39" s="96"/>
      <c r="Q39" s="3"/>
      <c r="AA39" s="65">
        <f ca="1">ROUND(NORMINV(RAND(), $AA$42, $AA$42*$M$8/100*0.8)/(1000*'Исход. данные'!$B$6), 4)</f>
        <v>9.9000000000000008E-3</v>
      </c>
      <c r="AB39" s="65"/>
      <c r="AC39" s="65"/>
      <c r="AD39" s="65"/>
      <c r="AE39" s="65"/>
    </row>
    <row r="40" spans="1:31">
      <c r="A40" s="76">
        <v>9</v>
      </c>
      <c r="B40" s="85"/>
      <c r="C40" s="86"/>
      <c r="D40" s="87">
        <v>1.01E-2</v>
      </c>
      <c r="E40" s="88"/>
      <c r="F40" s="88"/>
      <c r="G40" s="88"/>
      <c r="H40" s="89"/>
      <c r="I40" s="90">
        <f>D40*1000*'Исход. данные'!$B$6</f>
        <v>10.131310000000001</v>
      </c>
      <c r="J40" s="95"/>
      <c r="K40" s="95"/>
      <c r="L40" s="95"/>
      <c r="M40" s="96"/>
      <c r="Q40" s="3"/>
      <c r="AA40" s="65">
        <f ca="1">ROUND(NORMINV(RAND(), $AA$42, $AA$42*$M$8/100*0.8)/(1000*'Исход. данные'!$B$6), 4)</f>
        <v>0.01</v>
      </c>
      <c r="AB40" s="65"/>
      <c r="AC40" s="65"/>
      <c r="AD40" s="65"/>
      <c r="AE40" s="65"/>
    </row>
    <row r="41" spans="1:31">
      <c r="A41" s="76">
        <v>10</v>
      </c>
      <c r="B41" s="85"/>
      <c r="C41" s="86"/>
      <c r="D41" s="87">
        <v>0.01</v>
      </c>
      <c r="E41" s="88"/>
      <c r="F41" s="88"/>
      <c r="G41" s="88"/>
      <c r="H41" s="89"/>
      <c r="I41" s="90">
        <f>D41*1000*'Исход. данные'!$B$6</f>
        <v>10.031000000000001</v>
      </c>
      <c r="J41" s="95"/>
      <c r="K41" s="95"/>
      <c r="L41" s="95"/>
      <c r="M41" s="96"/>
      <c r="Q41" s="3"/>
      <c r="AA41" s="65">
        <f ca="1">ROUND(NORMINV(RAND(), $AA$42, $AA$42*$M$8/100*0.8)/(1000*'Исход. данные'!$B$6), 4)</f>
        <v>1.01E-2</v>
      </c>
      <c r="AB41" s="65"/>
      <c r="AC41" s="65"/>
      <c r="AD41" s="65"/>
      <c r="AE41" s="65"/>
    </row>
    <row r="42" spans="1:31">
      <c r="A42" s="76" t="s">
        <v>14</v>
      </c>
      <c r="B42" s="85"/>
      <c r="C42" s="86"/>
      <c r="D42" s="109">
        <f>AVERAGE(D32:H41)</f>
        <v>9.9600000000000001E-3</v>
      </c>
      <c r="E42" s="110"/>
      <c r="F42" s="110"/>
      <c r="G42" s="110"/>
      <c r="H42" s="110"/>
      <c r="I42" s="111">
        <f>AVERAGE(I32:M41)</f>
        <v>9.9908760000000019</v>
      </c>
      <c r="J42" s="111"/>
      <c r="K42" s="111"/>
      <c r="L42" s="111"/>
      <c r="M42" s="111"/>
      <c r="N42" s="8"/>
      <c r="O42" s="8"/>
      <c r="P42" s="8"/>
      <c r="Q42" s="8"/>
      <c r="R42" s="8"/>
      <c r="S42" s="8"/>
      <c r="T42" s="8"/>
      <c r="U42" s="8"/>
      <c r="V42" s="8"/>
      <c r="W42" s="8"/>
      <c r="X42" s="8"/>
      <c r="AA42" s="66">
        <f ca="1">G8+G8*J10/100*0.9*(RAND()-RAND())</f>
        <v>10.055375302664011</v>
      </c>
      <c r="AB42" s="66"/>
      <c r="AC42" s="66"/>
      <c r="AD42" s="66"/>
      <c r="AE42" s="66"/>
    </row>
    <row r="43" spans="1:31">
      <c r="A43" s="74" t="s">
        <v>15</v>
      </c>
      <c r="B43" s="74"/>
      <c r="C43" s="74"/>
      <c r="D43" s="112" t="str">
        <f>'Исход. данные'!$B$5</f>
        <v>Пупкин В.В.</v>
      </c>
      <c r="E43" s="112"/>
      <c r="F43" s="112"/>
      <c r="G43" s="112"/>
      <c r="H43" s="112"/>
      <c r="I43" s="112"/>
      <c r="J43" s="112"/>
      <c r="K43" s="112"/>
      <c r="L43" s="112"/>
      <c r="M43" s="112"/>
      <c r="N43" s="45"/>
      <c r="O43" s="45"/>
      <c r="P43" s="45"/>
      <c r="Q43" s="45"/>
      <c r="R43" s="45"/>
      <c r="S43" s="45"/>
      <c r="T43" s="8"/>
      <c r="U43" s="8"/>
      <c r="V43" s="8"/>
      <c r="W43" s="8"/>
      <c r="X43" s="8"/>
    </row>
    <row r="44" spans="1:31">
      <c r="A44" s="107" t="s">
        <v>16</v>
      </c>
      <c r="B44" s="107"/>
      <c r="C44" s="107"/>
      <c r="D44" s="107"/>
      <c r="E44" s="107"/>
      <c r="F44" s="107"/>
      <c r="G44" s="107"/>
      <c r="H44" s="107"/>
      <c r="I44" s="107"/>
      <c r="J44" s="107"/>
      <c r="K44" s="107"/>
      <c r="L44" s="107"/>
      <c r="M44" s="107"/>
      <c r="N44" s="16"/>
      <c r="O44" s="16"/>
      <c r="P44" s="16"/>
      <c r="Q44" s="16"/>
      <c r="R44" s="16"/>
      <c r="S44" s="16"/>
      <c r="T44" s="16"/>
      <c r="U44" s="16"/>
      <c r="V44" s="16"/>
      <c r="W44" s="16"/>
    </row>
    <row r="45" spans="1:31" ht="15" customHeight="1">
      <c r="A45" s="124" t="s">
        <v>5</v>
      </c>
      <c r="B45" s="125"/>
      <c r="C45" s="125"/>
      <c r="D45" s="115" t="s">
        <v>55</v>
      </c>
      <c r="E45" s="116"/>
      <c r="F45" s="116"/>
      <c r="G45" s="116"/>
      <c r="H45" s="117"/>
      <c r="I45" s="113" t="s">
        <v>57</v>
      </c>
      <c r="J45" s="113"/>
      <c r="K45" s="113"/>
      <c r="L45" s="113"/>
      <c r="M45" s="113"/>
      <c r="AA45">
        <f>IF(ABS(D46)&gt;J9, 0, IF(ABS(D47)&gt;J10, 0, IF(I46&gt;M7, 0, IF(I47&gt;M8, 0, 1))))</f>
        <v>1</v>
      </c>
    </row>
    <row r="46" spans="1:31">
      <c r="A46" s="76">
        <f>G7</f>
        <v>0.5</v>
      </c>
      <c r="B46" s="85"/>
      <c r="C46" s="86"/>
      <c r="D46" s="118">
        <f>ROUND(((I27-A46)/A46*100),2)</f>
        <v>0.31</v>
      </c>
      <c r="E46" s="119"/>
      <c r="F46" s="119"/>
      <c r="G46" s="119"/>
      <c r="H46" s="120"/>
      <c r="I46" s="114">
        <f>ROUND(STDEV(I17:I26)*100/I27,2)</f>
        <v>0</v>
      </c>
      <c r="J46" s="114"/>
      <c r="K46" s="114"/>
      <c r="L46" s="114"/>
      <c r="M46" s="114"/>
    </row>
    <row r="47" spans="1:31">
      <c r="A47" s="76">
        <f>G8</f>
        <v>10</v>
      </c>
      <c r="B47" s="85"/>
      <c r="C47" s="86"/>
      <c r="D47" s="118">
        <f>ROUND(((I42-A47)/A47*100),2)</f>
        <v>-0.09</v>
      </c>
      <c r="E47" s="119"/>
      <c r="F47" s="119"/>
      <c r="G47" s="119"/>
      <c r="H47" s="120"/>
      <c r="I47" s="114">
        <f>ROUND(STDEV(I32:I41)*100/I42,2)</f>
        <v>0.7</v>
      </c>
      <c r="J47" s="114"/>
      <c r="K47" s="114"/>
      <c r="L47" s="114"/>
      <c r="M47" s="114"/>
      <c r="N47" s="8"/>
      <c r="Q47" s="8"/>
    </row>
    <row r="48" spans="1:31" ht="15.75">
      <c r="A48" s="121" t="s">
        <v>17</v>
      </c>
      <c r="B48" s="121"/>
      <c r="C48" s="121"/>
      <c r="D48" s="121"/>
      <c r="E48" s="121"/>
      <c r="F48" s="121"/>
      <c r="G48" s="122" t="s">
        <v>18</v>
      </c>
      <c r="H48" s="122"/>
      <c r="I48" s="122"/>
      <c r="J48" s="122"/>
      <c r="K48" s="122"/>
      <c r="L48" s="122"/>
      <c r="M48" s="122"/>
      <c r="N48" s="44"/>
      <c r="O48" s="44"/>
      <c r="P48" s="44"/>
      <c r="Q48" s="44"/>
      <c r="R48" s="44"/>
      <c r="S48" s="44"/>
      <c r="T48" s="44"/>
      <c r="U48" s="44"/>
      <c r="V48" s="44"/>
      <c r="W48" s="44"/>
      <c r="X48" s="8"/>
    </row>
    <row r="49" spans="1:24">
      <c r="A49" s="79" t="s">
        <v>15</v>
      </c>
      <c r="B49" s="79"/>
      <c r="C49" s="79"/>
      <c r="D49" s="79"/>
      <c r="E49" s="79"/>
      <c r="F49" s="79"/>
      <c r="G49" s="107" t="str">
        <f>'Исход. данные'!$B$5</f>
        <v>Пупкин В.В.</v>
      </c>
      <c r="H49" s="107"/>
      <c r="I49" s="107"/>
      <c r="J49" s="107"/>
      <c r="K49" s="107"/>
      <c r="L49" s="107"/>
      <c r="M49" s="107"/>
      <c r="N49" s="16"/>
      <c r="O49" s="16"/>
      <c r="P49" s="16"/>
      <c r="Q49" s="16"/>
      <c r="R49" s="16"/>
      <c r="S49" s="16"/>
      <c r="T49" s="16"/>
      <c r="U49" s="16"/>
      <c r="V49" s="16"/>
      <c r="W49" s="16"/>
      <c r="X49" s="8"/>
    </row>
    <row r="50" spans="1:24">
      <c r="A50" s="56"/>
      <c r="B50" s="56"/>
      <c r="C50" s="56"/>
      <c r="D50" s="56"/>
      <c r="E50" s="56"/>
      <c r="F50" s="56"/>
      <c r="G50" s="123" t="s">
        <v>58</v>
      </c>
      <c r="H50" s="123"/>
      <c r="I50" s="123"/>
      <c r="J50" s="123"/>
      <c r="K50" s="123"/>
      <c r="L50" s="123"/>
      <c r="M50" s="123"/>
      <c r="N50" s="48"/>
      <c r="O50" s="48"/>
      <c r="P50" s="48"/>
      <c r="Q50" s="24"/>
      <c r="R50" s="24"/>
      <c r="S50" s="24"/>
      <c r="T50" s="24"/>
      <c r="U50" s="24"/>
      <c r="V50" s="24"/>
      <c r="W50" s="24"/>
    </row>
  </sheetData>
  <mergeCells count="154">
    <mergeCell ref="A47:C47"/>
    <mergeCell ref="A48:F48"/>
    <mergeCell ref="A49:F49"/>
    <mergeCell ref="I47:M47"/>
    <mergeCell ref="D47:H47"/>
    <mergeCell ref="G48:M48"/>
    <mergeCell ref="G49:M49"/>
    <mergeCell ref="G50:M50"/>
    <mergeCell ref="A45:C45"/>
    <mergeCell ref="A46:C46"/>
    <mergeCell ref="A42:C42"/>
    <mergeCell ref="D42:H42"/>
    <mergeCell ref="I42:M42"/>
    <mergeCell ref="A43:C43"/>
    <mergeCell ref="D43:M43"/>
    <mergeCell ref="I45:M45"/>
    <mergeCell ref="I46:M46"/>
    <mergeCell ref="D45:H45"/>
    <mergeCell ref="D46:H46"/>
    <mergeCell ref="A44:M44"/>
    <mergeCell ref="A40:C40"/>
    <mergeCell ref="D40:H40"/>
    <mergeCell ref="I40:M40"/>
    <mergeCell ref="A41:C41"/>
    <mergeCell ref="D41:H41"/>
    <mergeCell ref="I41:M41"/>
    <mergeCell ref="A38:C38"/>
    <mergeCell ref="D38:H38"/>
    <mergeCell ref="I38:M38"/>
    <mergeCell ref="A39:C39"/>
    <mergeCell ref="D39:H39"/>
    <mergeCell ref="I39:M39"/>
    <mergeCell ref="A36:C36"/>
    <mergeCell ref="D36:H36"/>
    <mergeCell ref="I36:M36"/>
    <mergeCell ref="A37:C37"/>
    <mergeCell ref="D37:H37"/>
    <mergeCell ref="I37:M37"/>
    <mergeCell ref="A34:C34"/>
    <mergeCell ref="D34:H34"/>
    <mergeCell ref="I34:M34"/>
    <mergeCell ref="A35:C35"/>
    <mergeCell ref="D35:H35"/>
    <mergeCell ref="I35:M35"/>
    <mergeCell ref="A33:C33"/>
    <mergeCell ref="D33:H33"/>
    <mergeCell ref="I33:M33"/>
    <mergeCell ref="A27:C27"/>
    <mergeCell ref="D27:H27"/>
    <mergeCell ref="I27:M27"/>
    <mergeCell ref="A28:C28"/>
    <mergeCell ref="D28:M28"/>
    <mergeCell ref="A30:C31"/>
    <mergeCell ref="D30:M30"/>
    <mergeCell ref="D31:H31"/>
    <mergeCell ref="I31:M31"/>
    <mergeCell ref="D29:H29"/>
    <mergeCell ref="I29:M29"/>
    <mergeCell ref="I26:M26"/>
    <mergeCell ref="A23:C23"/>
    <mergeCell ref="D23:H23"/>
    <mergeCell ref="I23:M23"/>
    <mergeCell ref="A24:C24"/>
    <mergeCell ref="D24:H24"/>
    <mergeCell ref="I24:M24"/>
    <mergeCell ref="A32:C32"/>
    <mergeCell ref="D32:H32"/>
    <mergeCell ref="I32:M32"/>
    <mergeCell ref="A1:M1"/>
    <mergeCell ref="A6:C6"/>
    <mergeCell ref="D6:F6"/>
    <mergeCell ref="G6:I6"/>
    <mergeCell ref="J6:L6"/>
    <mergeCell ref="A3:G3"/>
    <mergeCell ref="A11:J11"/>
    <mergeCell ref="A12:J12"/>
    <mergeCell ref="A13:J13"/>
    <mergeCell ref="A9:C9"/>
    <mergeCell ref="D9:F9"/>
    <mergeCell ref="G9:I9"/>
    <mergeCell ref="J9:L9"/>
    <mergeCell ref="A10:C10"/>
    <mergeCell ref="D10:F10"/>
    <mergeCell ref="G10:I10"/>
    <mergeCell ref="J10:L10"/>
    <mergeCell ref="K11:M11"/>
    <mergeCell ref="K12:M12"/>
    <mergeCell ref="K13:M13"/>
    <mergeCell ref="AA32:AE32"/>
    <mergeCell ref="AA33:AE33"/>
    <mergeCell ref="A7:C7"/>
    <mergeCell ref="D7:F7"/>
    <mergeCell ref="G7:I7"/>
    <mergeCell ref="J7:L7"/>
    <mergeCell ref="A8:C8"/>
    <mergeCell ref="D8:F8"/>
    <mergeCell ref="G8:I8"/>
    <mergeCell ref="J8:L8"/>
    <mergeCell ref="A17:C17"/>
    <mergeCell ref="D17:H17"/>
    <mergeCell ref="I17:M17"/>
    <mergeCell ref="A18:C18"/>
    <mergeCell ref="D18:H18"/>
    <mergeCell ref="I18:M18"/>
    <mergeCell ref="A14:J14"/>
    <mergeCell ref="A15:C16"/>
    <mergeCell ref="D15:M15"/>
    <mergeCell ref="D16:H16"/>
    <mergeCell ref="I16:M16"/>
    <mergeCell ref="K14:M14"/>
    <mergeCell ref="A21:C21"/>
    <mergeCell ref="D21:H21"/>
    <mergeCell ref="AA26:AE26"/>
    <mergeCell ref="AA27:AE27"/>
    <mergeCell ref="Q3:W3"/>
    <mergeCell ref="A4:G4"/>
    <mergeCell ref="Q4:W4"/>
    <mergeCell ref="A2:M2"/>
    <mergeCell ref="I3:M3"/>
    <mergeCell ref="I4:M4"/>
    <mergeCell ref="A5:M5"/>
    <mergeCell ref="I21:M21"/>
    <mergeCell ref="A22:C22"/>
    <mergeCell ref="D22:H22"/>
    <mergeCell ref="I22:M22"/>
    <mergeCell ref="A19:C19"/>
    <mergeCell ref="D19:H19"/>
    <mergeCell ref="I19:M19"/>
    <mergeCell ref="A20:C20"/>
    <mergeCell ref="D20:H20"/>
    <mergeCell ref="I20:M20"/>
    <mergeCell ref="A25:C25"/>
    <mergeCell ref="D25:H25"/>
    <mergeCell ref="I25:M25"/>
    <mergeCell ref="A26:C26"/>
    <mergeCell ref="D26:H26"/>
    <mergeCell ref="AA17:AE17"/>
    <mergeCell ref="AA18:AE18"/>
    <mergeCell ref="AA19:AE19"/>
    <mergeCell ref="AA20:AE20"/>
    <mergeCell ref="AA21:AE21"/>
    <mergeCell ref="AA22:AE22"/>
    <mergeCell ref="AA23:AE23"/>
    <mergeCell ref="AA24:AE24"/>
    <mergeCell ref="AA25:AE25"/>
    <mergeCell ref="AA42:AE42"/>
    <mergeCell ref="AA34:AE34"/>
    <mergeCell ref="AA35:AE35"/>
    <mergeCell ref="AA36:AE36"/>
    <mergeCell ref="AA37:AE37"/>
    <mergeCell ref="AA38:AE38"/>
    <mergeCell ref="AA39:AE39"/>
    <mergeCell ref="AA40:AE40"/>
    <mergeCell ref="AA41:AE41"/>
  </mergeCells>
  <conditionalFormatting sqref="D46">
    <cfRule type="expression" dxfId="211" priority="4">
      <formula>ABS($D$46)&gt;--MID($J$7,2,5)</formula>
    </cfRule>
  </conditionalFormatting>
  <conditionalFormatting sqref="D47">
    <cfRule type="expression" dxfId="210" priority="3">
      <formula>ABS($D$47)&gt;--MID($J$8,2,5)</formula>
    </cfRule>
  </conditionalFormatting>
  <conditionalFormatting sqref="I46">
    <cfRule type="cellIs" dxfId="209" priority="2" operator="greaterThan">
      <formula>$M$7</formula>
    </cfRule>
  </conditionalFormatting>
  <conditionalFormatting sqref="I47">
    <cfRule type="cellIs" dxfId="208" priority="1" operator="greaterThan">
      <formula>$M$8</formula>
    </cfRule>
  </conditionalFormatting>
  <pageMargins left="0.7" right="0.7" top="0.75" bottom="0.75" header="0.3" footer="0.3"/>
  <pageSetup paperSize="9" orientation="portrait" r:id="rId1"/>
</worksheet>
</file>

<file path=xl/worksheets/sheet25.xml><?xml version="1.0" encoding="utf-8"?>
<worksheet xmlns="http://schemas.openxmlformats.org/spreadsheetml/2006/main" xmlns:r="http://schemas.openxmlformats.org/officeDocument/2006/relationships">
  <sheetPr codeName="Лист31">
    <tabColor rgb="FF00B0F0"/>
  </sheetPr>
  <dimension ref="A1:AE50"/>
  <sheetViews>
    <sheetView zoomScale="90" zoomScaleNormal="90" workbookViewId="0">
      <selection activeCell="D32" sqref="D32:H41"/>
    </sheetView>
  </sheetViews>
  <sheetFormatPr defaultRowHeight="15"/>
  <cols>
    <col min="1" max="1" width="6.7109375" customWidth="1"/>
    <col min="2" max="2" width="6.5703125" customWidth="1"/>
    <col min="3" max="3" width="5.5703125" customWidth="1"/>
    <col min="4" max="4" width="7" customWidth="1"/>
    <col min="5" max="7" width="3.7109375" customWidth="1"/>
    <col min="8" max="8" width="11.7109375" customWidth="1"/>
    <col min="9" max="9" width="2.7109375" customWidth="1"/>
    <col min="10" max="10" width="6.7109375" customWidth="1"/>
    <col min="11" max="12" width="3.7109375" customWidth="1"/>
    <col min="13" max="13" width="14.7109375" customWidth="1"/>
    <col min="14" max="14" width="5.7109375" customWidth="1"/>
    <col min="15" max="16" width="0" hidden="1" customWidth="1"/>
    <col min="17" max="17" width="0.28515625" customWidth="1"/>
    <col min="18" max="23" width="0" hidden="1" customWidth="1"/>
    <col min="27" max="27" width="9.28515625" hidden="1" customWidth="1"/>
    <col min="28" max="31" width="9.140625" hidden="1" customWidth="1"/>
  </cols>
  <sheetData>
    <row r="1" spans="1:24">
      <c r="A1" s="67" t="s">
        <v>32</v>
      </c>
      <c r="B1" s="67"/>
      <c r="C1" s="67"/>
      <c r="D1" s="67"/>
      <c r="E1" s="67"/>
      <c r="F1" s="67"/>
      <c r="G1" s="67"/>
      <c r="H1" s="67"/>
      <c r="I1" s="67"/>
      <c r="J1" s="67"/>
      <c r="K1" s="67"/>
      <c r="L1" s="67"/>
      <c r="M1" s="67"/>
      <c r="N1" s="40"/>
      <c r="O1" s="40"/>
      <c r="P1" s="40"/>
      <c r="Q1" s="40"/>
      <c r="R1" s="40"/>
      <c r="S1" s="40"/>
      <c r="T1" s="40"/>
      <c r="U1" s="40"/>
      <c r="V1" s="40"/>
      <c r="W1" s="28"/>
    </row>
    <row r="2" spans="1:24">
      <c r="A2" s="71" t="s">
        <v>33</v>
      </c>
      <c r="B2" s="71"/>
      <c r="C2" s="71"/>
      <c r="D2" s="71"/>
      <c r="E2" s="71"/>
      <c r="F2" s="71"/>
      <c r="G2" s="71"/>
      <c r="H2" s="71"/>
      <c r="I2" s="71"/>
      <c r="J2" s="71"/>
      <c r="K2" s="71"/>
      <c r="L2" s="71"/>
      <c r="M2" s="71"/>
      <c r="N2" s="7"/>
      <c r="O2" s="7"/>
      <c r="P2" s="7"/>
      <c r="Q2" s="7"/>
      <c r="R2" s="7"/>
      <c r="S2" s="7"/>
      <c r="T2" s="7"/>
      <c r="U2" s="7"/>
      <c r="V2" s="7"/>
      <c r="W2" s="7"/>
    </row>
    <row r="3" spans="1:24" ht="15.75">
      <c r="A3" s="68" t="s">
        <v>19</v>
      </c>
      <c r="B3" s="68"/>
      <c r="C3" s="68"/>
      <c r="D3" s="68"/>
      <c r="E3" s="68"/>
      <c r="F3" s="68"/>
      <c r="G3" s="68"/>
      <c r="H3" s="56"/>
      <c r="I3" s="72" t="s">
        <v>36</v>
      </c>
      <c r="J3" s="72"/>
      <c r="K3" s="72"/>
      <c r="L3" s="72"/>
      <c r="M3" s="72"/>
      <c r="N3" s="16"/>
      <c r="O3" s="23"/>
      <c r="P3" s="25"/>
      <c r="Q3" s="69"/>
      <c r="R3" s="69"/>
      <c r="S3" s="69"/>
      <c r="T3" s="69"/>
      <c r="U3" s="69"/>
      <c r="V3" s="69"/>
      <c r="W3" s="69"/>
    </row>
    <row r="4" spans="1:24">
      <c r="A4" s="70" t="s">
        <v>0</v>
      </c>
      <c r="B4" s="70"/>
      <c r="C4" s="70"/>
      <c r="D4" s="70"/>
      <c r="E4" s="70"/>
      <c r="F4" s="70"/>
      <c r="G4" s="70"/>
      <c r="H4" s="56"/>
      <c r="I4" s="70" t="s">
        <v>1</v>
      </c>
      <c r="J4" s="70"/>
      <c r="K4" s="70"/>
      <c r="L4" s="70"/>
      <c r="M4" s="70"/>
      <c r="N4" s="46"/>
      <c r="O4" s="42"/>
      <c r="P4" s="25"/>
      <c r="Q4" s="69"/>
      <c r="R4" s="69"/>
      <c r="S4" s="69"/>
      <c r="T4" s="69"/>
      <c r="U4" s="69"/>
      <c r="V4" s="69"/>
      <c r="W4" s="69"/>
    </row>
    <row r="5" spans="1:24">
      <c r="A5" s="73" t="s">
        <v>2</v>
      </c>
      <c r="B5" s="73"/>
      <c r="C5" s="73"/>
      <c r="D5" s="73"/>
      <c r="E5" s="73"/>
      <c r="F5" s="73"/>
      <c r="G5" s="73"/>
      <c r="H5" s="73"/>
      <c r="I5" s="73"/>
      <c r="J5" s="73"/>
      <c r="K5" s="73"/>
      <c r="L5" s="73"/>
      <c r="M5" s="73"/>
      <c r="N5" s="14"/>
      <c r="O5" s="14"/>
      <c r="P5" s="14"/>
      <c r="Q5" s="14"/>
      <c r="R5" s="14"/>
      <c r="S5" s="14"/>
      <c r="T5" s="14"/>
      <c r="U5" s="14"/>
      <c r="V5" s="14"/>
      <c r="W5" s="14"/>
    </row>
    <row r="6" spans="1:24" ht="15" customHeight="1">
      <c r="A6" s="77" t="s">
        <v>3</v>
      </c>
      <c r="B6" s="77"/>
      <c r="C6" s="77"/>
      <c r="D6" s="77" t="s">
        <v>4</v>
      </c>
      <c r="E6" s="77"/>
      <c r="F6" s="77"/>
      <c r="G6" s="77" t="s">
        <v>5</v>
      </c>
      <c r="H6" s="77"/>
      <c r="I6" s="77"/>
      <c r="J6" s="77" t="s">
        <v>55</v>
      </c>
      <c r="K6" s="77"/>
      <c r="L6" s="78"/>
      <c r="M6" s="58" t="s">
        <v>56</v>
      </c>
      <c r="N6" s="35"/>
      <c r="O6" s="31"/>
      <c r="P6" s="32"/>
      <c r="Q6" s="28"/>
      <c r="R6" s="28"/>
      <c r="S6" s="28"/>
      <c r="T6" s="28"/>
      <c r="U6" s="28"/>
      <c r="V6" s="28"/>
      <c r="W6" s="28"/>
    </row>
    <row r="7" spans="1:24">
      <c r="A7" s="74">
        <v>1</v>
      </c>
      <c r="B7" s="74"/>
      <c r="C7" s="74"/>
      <c r="D7" s="75" t="str">
        <f>G7 &amp; " - " &amp; G8</f>
        <v>0,5 - 10</v>
      </c>
      <c r="E7" s="75"/>
      <c r="F7" s="75"/>
      <c r="G7" s="74">
        <v>0.5</v>
      </c>
      <c r="H7" s="74"/>
      <c r="I7" s="74"/>
      <c r="J7" s="136" t="s">
        <v>41</v>
      </c>
      <c r="K7" s="136"/>
      <c r="L7" s="137"/>
      <c r="M7" s="59">
        <v>7</v>
      </c>
      <c r="N7" s="36"/>
      <c r="O7" s="33"/>
      <c r="P7" s="34"/>
      <c r="Q7" s="28"/>
      <c r="R7" s="28"/>
      <c r="S7" s="28"/>
      <c r="T7" s="28"/>
      <c r="U7" s="28"/>
      <c r="V7" s="28"/>
      <c r="W7" s="28"/>
    </row>
    <row r="8" spans="1:24">
      <c r="A8" s="74"/>
      <c r="B8" s="74"/>
      <c r="C8" s="74"/>
      <c r="D8" s="74"/>
      <c r="E8" s="74"/>
      <c r="F8" s="74"/>
      <c r="G8" s="74">
        <v>10</v>
      </c>
      <c r="H8" s="74"/>
      <c r="I8" s="74"/>
      <c r="J8" s="136" t="s">
        <v>24</v>
      </c>
      <c r="K8" s="136"/>
      <c r="L8" s="137"/>
      <c r="M8" s="59">
        <v>3</v>
      </c>
      <c r="N8" s="36"/>
      <c r="O8" s="33"/>
      <c r="P8" s="34"/>
      <c r="Q8" s="28"/>
      <c r="R8" s="28"/>
      <c r="S8" s="28"/>
      <c r="T8" s="28"/>
      <c r="U8" s="28"/>
      <c r="V8" s="28"/>
      <c r="W8" s="28"/>
    </row>
    <row r="9" spans="1:24">
      <c r="A9" s="74"/>
      <c r="B9" s="74"/>
      <c r="C9" s="74"/>
      <c r="D9" s="74"/>
      <c r="E9" s="74"/>
      <c r="F9" s="74"/>
      <c r="G9" s="74"/>
      <c r="H9" s="74"/>
      <c r="I9" s="74"/>
      <c r="J9" s="80">
        <f>--MID(J7,2,3)</f>
        <v>8</v>
      </c>
      <c r="K9" s="80"/>
      <c r="L9" s="81"/>
      <c r="M9" s="57"/>
      <c r="N9" s="16"/>
      <c r="O9" s="27"/>
      <c r="P9" s="30"/>
      <c r="Q9" s="28"/>
      <c r="R9" s="28"/>
      <c r="S9" s="28"/>
      <c r="T9" s="28"/>
      <c r="U9" s="28"/>
      <c r="V9" s="28"/>
      <c r="W9" s="28"/>
    </row>
    <row r="10" spans="1:24">
      <c r="A10" s="74"/>
      <c r="B10" s="74"/>
      <c r="C10" s="74"/>
      <c r="D10" s="74"/>
      <c r="E10" s="74"/>
      <c r="F10" s="74"/>
      <c r="G10" s="74"/>
      <c r="H10" s="74"/>
      <c r="I10" s="74"/>
      <c r="J10" s="82">
        <f>--MID(J8,2,3)</f>
        <v>2.5</v>
      </c>
      <c r="K10" s="82"/>
      <c r="L10" s="83"/>
      <c r="M10" s="57"/>
      <c r="N10" s="16"/>
      <c r="O10" s="52"/>
      <c r="P10" s="54"/>
      <c r="Q10" s="28"/>
      <c r="R10" s="28"/>
      <c r="S10" s="28"/>
      <c r="T10" s="28"/>
      <c r="U10" s="28"/>
      <c r="V10" s="28"/>
      <c r="W10" s="28"/>
    </row>
    <row r="11" spans="1:24">
      <c r="A11" s="121" t="s">
        <v>7</v>
      </c>
      <c r="B11" s="121"/>
      <c r="C11" s="121"/>
      <c r="D11" s="121"/>
      <c r="E11" s="121"/>
      <c r="F11" s="121"/>
      <c r="G11" s="121"/>
      <c r="H11" s="121"/>
      <c r="I11" s="121"/>
      <c r="J11" s="121"/>
      <c r="K11" s="84" t="str">
        <f>'Исход. данные'!$B$1</f>
        <v>18.10.2024г.</v>
      </c>
      <c r="L11" s="84"/>
      <c r="M11" s="84"/>
      <c r="N11" s="15"/>
      <c r="O11" s="15"/>
      <c r="P11" s="15"/>
      <c r="Q11" s="15"/>
      <c r="R11" s="15"/>
      <c r="S11" s="15"/>
      <c r="T11" s="15"/>
      <c r="U11" s="15"/>
      <c r="V11" s="15"/>
      <c r="W11" s="15"/>
      <c r="X11" s="8"/>
    </row>
    <row r="12" spans="1:24">
      <c r="A12" s="79" t="s">
        <v>8</v>
      </c>
      <c r="B12" s="79"/>
      <c r="C12" s="79"/>
      <c r="D12" s="79"/>
      <c r="E12" s="79"/>
      <c r="F12" s="79"/>
      <c r="G12" s="79"/>
      <c r="H12" s="79"/>
      <c r="I12" s="79"/>
      <c r="J12" s="79"/>
      <c r="K12" s="85" t="str">
        <f>'Исход. данные'!$B$2</f>
        <v>ВР-300S № 181024</v>
      </c>
      <c r="L12" s="85"/>
      <c r="M12" s="85"/>
      <c r="N12" s="16"/>
      <c r="O12" s="16"/>
      <c r="P12" s="16"/>
      <c r="Q12" s="16"/>
      <c r="R12" s="16"/>
      <c r="S12" s="16"/>
      <c r="T12" s="16"/>
      <c r="U12" s="16"/>
      <c r="V12" s="16"/>
      <c r="W12" s="16"/>
      <c r="X12" s="8"/>
    </row>
    <row r="13" spans="1:24">
      <c r="A13" s="79" t="s">
        <v>9</v>
      </c>
      <c r="B13" s="79"/>
      <c r="C13" s="79"/>
      <c r="D13" s="79"/>
      <c r="E13" s="79"/>
      <c r="F13" s="79"/>
      <c r="G13" s="79"/>
      <c r="H13" s="79"/>
      <c r="I13" s="79"/>
      <c r="J13" s="79"/>
      <c r="K13" s="85">
        <f>'Исход. данные'!$B$3</f>
        <v>21.2</v>
      </c>
      <c r="L13" s="85"/>
      <c r="M13" s="85"/>
      <c r="N13" s="16"/>
      <c r="O13" s="16"/>
      <c r="P13" s="16"/>
      <c r="Q13" s="16"/>
      <c r="R13" s="16"/>
      <c r="S13" s="16"/>
      <c r="T13" s="16"/>
      <c r="U13" s="16"/>
      <c r="V13" s="16"/>
      <c r="W13" s="16"/>
      <c r="X13" s="8"/>
    </row>
    <row r="14" spans="1:24">
      <c r="A14" s="79" t="s">
        <v>10</v>
      </c>
      <c r="B14" s="79"/>
      <c r="C14" s="79"/>
      <c r="D14" s="79"/>
      <c r="E14" s="79"/>
      <c r="F14" s="79"/>
      <c r="G14" s="79"/>
      <c r="H14" s="79"/>
      <c r="I14" s="79"/>
      <c r="J14" s="79"/>
      <c r="K14" s="85">
        <f>'Исход. данные'!$B$4</f>
        <v>60.7</v>
      </c>
      <c r="L14" s="85"/>
      <c r="M14" s="85"/>
      <c r="N14" s="16"/>
      <c r="O14" s="16"/>
      <c r="P14" s="16"/>
      <c r="Q14" s="16"/>
      <c r="R14" s="16"/>
      <c r="S14" s="16"/>
      <c r="T14" s="16"/>
      <c r="U14" s="16"/>
      <c r="V14" s="16"/>
      <c r="W14" s="16"/>
      <c r="X14" s="8"/>
    </row>
    <row r="15" spans="1:24" ht="15" customHeight="1">
      <c r="A15" s="97" t="s">
        <v>11</v>
      </c>
      <c r="B15" s="98"/>
      <c r="C15" s="99"/>
      <c r="D15" s="76" t="str">
        <f>"Объем дозирования " &amp; G7 &amp; " мкл"</f>
        <v>Объем дозирования 0,5 мкл</v>
      </c>
      <c r="E15" s="85"/>
      <c r="F15" s="85"/>
      <c r="G15" s="85"/>
      <c r="H15" s="85"/>
      <c r="I15" s="85"/>
      <c r="J15" s="85"/>
      <c r="K15" s="85"/>
      <c r="L15" s="85"/>
      <c r="M15" s="86"/>
      <c r="N15" s="47"/>
      <c r="O15" s="28"/>
      <c r="P15" s="28"/>
      <c r="Q15" s="28"/>
      <c r="R15" s="28"/>
      <c r="S15" s="28"/>
      <c r="T15" s="28"/>
      <c r="U15" s="28"/>
      <c r="V15" s="28"/>
      <c r="W15" s="28"/>
    </row>
    <row r="16" spans="1:24">
      <c r="A16" s="100"/>
      <c r="B16" s="101"/>
      <c r="C16" s="102"/>
      <c r="D16" s="76" t="s">
        <v>42</v>
      </c>
      <c r="E16" s="85"/>
      <c r="F16" s="85"/>
      <c r="G16" s="85"/>
      <c r="H16" s="86"/>
      <c r="I16" s="76" t="s">
        <v>13</v>
      </c>
      <c r="J16" s="85"/>
      <c r="K16" s="85"/>
      <c r="L16" s="85"/>
      <c r="M16" s="86"/>
      <c r="N16" s="28"/>
      <c r="O16" s="28"/>
      <c r="P16" s="28"/>
      <c r="Q16" s="28"/>
      <c r="R16" s="28"/>
      <c r="S16" s="28"/>
      <c r="T16" s="28"/>
      <c r="U16" s="28"/>
      <c r="V16" s="28"/>
      <c r="W16" s="28"/>
    </row>
    <row r="17" spans="1:31">
      <c r="A17" s="76">
        <v>1</v>
      </c>
      <c r="B17" s="85"/>
      <c r="C17" s="86"/>
      <c r="D17" s="87">
        <v>5.0000000000000001E-4</v>
      </c>
      <c r="E17" s="88"/>
      <c r="F17" s="88"/>
      <c r="G17" s="88"/>
      <c r="H17" s="89"/>
      <c r="I17" s="90">
        <f>D17*1000*'Исход. данные'!$B$6</f>
        <v>0.50155000000000005</v>
      </c>
      <c r="J17" s="91"/>
      <c r="K17" s="91"/>
      <c r="L17" s="91"/>
      <c r="M17" s="92"/>
      <c r="N17" s="28"/>
      <c r="O17" s="28"/>
      <c r="P17" s="28"/>
      <c r="Q17" s="28"/>
      <c r="R17" s="28"/>
      <c r="S17" s="28"/>
      <c r="T17" s="28"/>
      <c r="U17" s="28"/>
      <c r="V17" s="28"/>
      <c r="W17" s="28"/>
      <c r="AA17" s="65">
        <f ca="1">ROUND(NORMINV(RAND(), $AA$27, $AA$27*$M$7/100*0.8)/(1000*'Исход. данные'!$B$6), 4)</f>
        <v>5.0000000000000001E-4</v>
      </c>
      <c r="AB17" s="65"/>
      <c r="AC17" s="65"/>
      <c r="AD17" s="65"/>
      <c r="AE17" s="65"/>
    </row>
    <row r="18" spans="1:31">
      <c r="A18" s="76">
        <v>2</v>
      </c>
      <c r="B18" s="85"/>
      <c r="C18" s="86"/>
      <c r="D18" s="87">
        <v>5.0000000000000001E-4</v>
      </c>
      <c r="E18" s="88"/>
      <c r="F18" s="88"/>
      <c r="G18" s="88"/>
      <c r="H18" s="89"/>
      <c r="I18" s="90">
        <f>D18*1000*'Исход. данные'!$B$6</f>
        <v>0.50155000000000005</v>
      </c>
      <c r="J18" s="95"/>
      <c r="K18" s="95"/>
      <c r="L18" s="95"/>
      <c r="M18" s="96"/>
      <c r="N18" s="28"/>
      <c r="O18" s="28"/>
      <c r="P18" s="28"/>
      <c r="Q18" s="28"/>
      <c r="R18" s="28"/>
      <c r="S18" s="28"/>
      <c r="T18" s="28"/>
      <c r="U18" s="28"/>
      <c r="V18" s="28"/>
      <c r="W18" s="28"/>
      <c r="AA18" s="65">
        <f ca="1">ROUND(NORMINV(RAND(), $AA$27, $AA$27*$M$7/100*0.8)/(1000*'Исход. данные'!$B$6), 4)</f>
        <v>5.0000000000000001E-4</v>
      </c>
      <c r="AB18" s="65"/>
      <c r="AC18" s="65"/>
      <c r="AD18" s="65"/>
      <c r="AE18" s="65"/>
    </row>
    <row r="19" spans="1:31">
      <c r="A19" s="76">
        <v>3</v>
      </c>
      <c r="B19" s="85"/>
      <c r="C19" s="86"/>
      <c r="D19" s="87">
        <v>5.9999999999999995E-4</v>
      </c>
      <c r="E19" s="88"/>
      <c r="F19" s="88"/>
      <c r="G19" s="88"/>
      <c r="H19" s="89"/>
      <c r="I19" s="90">
        <f>D19*1000*'Исход. данные'!$B$6</f>
        <v>0.60186000000000006</v>
      </c>
      <c r="J19" s="95"/>
      <c r="K19" s="95"/>
      <c r="L19" s="95"/>
      <c r="M19" s="96"/>
      <c r="N19" s="28"/>
      <c r="O19" s="28"/>
      <c r="P19" s="28"/>
      <c r="Q19" s="28"/>
      <c r="R19" s="28"/>
      <c r="S19" s="28"/>
      <c r="T19" s="28"/>
      <c r="U19" s="28"/>
      <c r="V19" s="28"/>
      <c r="W19" s="28"/>
      <c r="AA19" s="65">
        <f ca="1">ROUND(NORMINV(RAND(), $AA$27, $AA$27*$M$7/100*0.8)/(1000*'Исход. данные'!$B$6), 4)</f>
        <v>5.0000000000000001E-4</v>
      </c>
      <c r="AB19" s="65"/>
      <c r="AC19" s="65"/>
      <c r="AD19" s="65"/>
      <c r="AE19" s="65"/>
    </row>
    <row r="20" spans="1:31">
      <c r="A20" s="76">
        <v>4</v>
      </c>
      <c r="B20" s="85"/>
      <c r="C20" s="86"/>
      <c r="D20" s="87">
        <v>5.0000000000000001E-4</v>
      </c>
      <c r="E20" s="88"/>
      <c r="F20" s="88"/>
      <c r="G20" s="88"/>
      <c r="H20" s="89"/>
      <c r="I20" s="90">
        <f>D20*1000*'Исход. данные'!$B$6</f>
        <v>0.50155000000000005</v>
      </c>
      <c r="J20" s="95"/>
      <c r="K20" s="95"/>
      <c r="L20" s="95"/>
      <c r="M20" s="96"/>
      <c r="N20" s="28"/>
      <c r="O20" s="28"/>
      <c r="P20" s="28"/>
      <c r="Q20" s="28"/>
      <c r="R20" s="28"/>
      <c r="S20" s="28"/>
      <c r="T20" s="28"/>
      <c r="U20" s="28"/>
      <c r="V20" s="28"/>
      <c r="W20" s="28"/>
      <c r="AA20" s="65">
        <f ca="1">ROUND(NORMINV(RAND(), $AA$27, $AA$27*$M$7/100*0.8)/(1000*'Исход. данные'!$B$6), 4)</f>
        <v>5.0000000000000001E-4</v>
      </c>
      <c r="AB20" s="65"/>
      <c r="AC20" s="65"/>
      <c r="AD20" s="65"/>
      <c r="AE20" s="65"/>
    </row>
    <row r="21" spans="1:31">
      <c r="A21" s="76">
        <v>5</v>
      </c>
      <c r="B21" s="85"/>
      <c r="C21" s="86"/>
      <c r="D21" s="87">
        <v>5.0000000000000001E-4</v>
      </c>
      <c r="E21" s="88"/>
      <c r="F21" s="88"/>
      <c r="G21" s="88"/>
      <c r="H21" s="89"/>
      <c r="I21" s="90">
        <f>D21*1000*'Исход. данные'!$B$6</f>
        <v>0.50155000000000005</v>
      </c>
      <c r="J21" s="95"/>
      <c r="K21" s="95"/>
      <c r="L21" s="95"/>
      <c r="M21" s="96"/>
      <c r="N21" s="28"/>
      <c r="O21" s="28"/>
      <c r="P21" s="28"/>
      <c r="Q21" s="28"/>
      <c r="R21" s="28"/>
      <c r="S21" s="28"/>
      <c r="T21" s="28"/>
      <c r="U21" s="28"/>
      <c r="V21" s="28"/>
      <c r="W21" s="28"/>
      <c r="AA21" s="65">
        <f ca="1">ROUND(NORMINV(RAND(), $AA$27, $AA$27*$M$7/100*0.8)/(1000*'Исход. данные'!$B$6), 4)</f>
        <v>4.0000000000000002E-4</v>
      </c>
      <c r="AB21" s="65"/>
      <c r="AC21" s="65"/>
      <c r="AD21" s="65"/>
      <c r="AE21" s="65"/>
    </row>
    <row r="22" spans="1:31">
      <c r="A22" s="76">
        <v>6</v>
      </c>
      <c r="B22" s="85"/>
      <c r="C22" s="86"/>
      <c r="D22" s="87">
        <v>5.0000000000000001E-4</v>
      </c>
      <c r="E22" s="88"/>
      <c r="F22" s="88"/>
      <c r="G22" s="88"/>
      <c r="H22" s="89"/>
      <c r="I22" s="90">
        <f>D22*1000*'Исход. данные'!$B$6</f>
        <v>0.50155000000000005</v>
      </c>
      <c r="J22" s="95"/>
      <c r="K22" s="95"/>
      <c r="L22" s="95"/>
      <c r="M22" s="96"/>
      <c r="N22" s="28"/>
      <c r="O22" s="28"/>
      <c r="P22" s="28"/>
      <c r="Q22" s="28"/>
      <c r="R22" s="28"/>
      <c r="S22" s="28"/>
      <c r="T22" s="28"/>
      <c r="U22" s="28"/>
      <c r="V22" s="28"/>
      <c r="W22" s="28"/>
      <c r="AA22" s="65">
        <f ca="1">ROUND(NORMINV(RAND(), $AA$27, $AA$27*$M$7/100*0.8)/(1000*'Исход. данные'!$B$6), 4)</f>
        <v>5.0000000000000001E-4</v>
      </c>
      <c r="AB22" s="65"/>
      <c r="AC22" s="65"/>
      <c r="AD22" s="65"/>
      <c r="AE22" s="65"/>
    </row>
    <row r="23" spans="1:31">
      <c r="A23" s="76">
        <v>7</v>
      </c>
      <c r="B23" s="85"/>
      <c r="C23" s="86"/>
      <c r="D23" s="87">
        <v>5.0000000000000001E-4</v>
      </c>
      <c r="E23" s="88"/>
      <c r="F23" s="88"/>
      <c r="G23" s="88"/>
      <c r="H23" s="89"/>
      <c r="I23" s="90">
        <f>D23*1000*'Исход. данные'!$B$6</f>
        <v>0.50155000000000005</v>
      </c>
      <c r="J23" s="95"/>
      <c r="K23" s="95"/>
      <c r="L23" s="95"/>
      <c r="M23" s="96"/>
      <c r="N23" s="28"/>
      <c r="O23" s="28"/>
      <c r="P23" s="28"/>
      <c r="Q23" s="28"/>
      <c r="R23" s="28"/>
      <c r="S23" s="28"/>
      <c r="T23" s="28"/>
      <c r="U23" s="28"/>
      <c r="V23" s="28"/>
      <c r="W23" s="28"/>
      <c r="AA23" s="65">
        <f ca="1">ROUND(NORMINV(RAND(), $AA$27, $AA$27*$M$7/100*0.8)/(1000*'Исход. данные'!$B$6), 4)</f>
        <v>5.0000000000000001E-4</v>
      </c>
      <c r="AB23" s="65"/>
      <c r="AC23" s="65"/>
      <c r="AD23" s="65"/>
      <c r="AE23" s="65"/>
    </row>
    <row r="24" spans="1:31">
      <c r="A24" s="76">
        <v>8</v>
      </c>
      <c r="B24" s="85"/>
      <c r="C24" s="86"/>
      <c r="D24" s="87">
        <v>5.0000000000000001E-4</v>
      </c>
      <c r="E24" s="88"/>
      <c r="F24" s="88"/>
      <c r="G24" s="88"/>
      <c r="H24" s="89"/>
      <c r="I24" s="90">
        <f>D24*1000*'Исход. данные'!$B$6</f>
        <v>0.50155000000000005</v>
      </c>
      <c r="J24" s="95"/>
      <c r="K24" s="95"/>
      <c r="L24" s="95"/>
      <c r="M24" s="96"/>
      <c r="N24" s="28"/>
      <c r="O24" s="28"/>
      <c r="P24" s="28"/>
      <c r="Q24" s="28"/>
      <c r="R24" s="28"/>
      <c r="S24" s="28"/>
      <c r="T24" s="28"/>
      <c r="U24" s="28"/>
      <c r="V24" s="28"/>
      <c r="W24" s="28"/>
      <c r="AA24" s="65">
        <f ca="1">ROUND(NORMINV(RAND(), $AA$27, $AA$27*$M$7/100*0.8)/(1000*'Исход. данные'!$B$6), 4)</f>
        <v>5.0000000000000001E-4</v>
      </c>
      <c r="AB24" s="65"/>
      <c r="AC24" s="65"/>
      <c r="AD24" s="65"/>
      <c r="AE24" s="65"/>
    </row>
    <row r="25" spans="1:31">
      <c r="A25" s="76">
        <v>9</v>
      </c>
      <c r="B25" s="85"/>
      <c r="C25" s="86"/>
      <c r="D25" s="87">
        <v>5.0000000000000001E-4</v>
      </c>
      <c r="E25" s="88"/>
      <c r="F25" s="88"/>
      <c r="G25" s="88"/>
      <c r="H25" s="89"/>
      <c r="I25" s="90">
        <f>D25*1000*'Исход. данные'!$B$6</f>
        <v>0.50155000000000005</v>
      </c>
      <c r="J25" s="95"/>
      <c r="K25" s="95"/>
      <c r="L25" s="95"/>
      <c r="M25" s="96"/>
      <c r="N25" s="28"/>
      <c r="O25" s="28"/>
      <c r="P25" s="28"/>
      <c r="Q25" s="28"/>
      <c r="R25" s="28"/>
      <c r="S25" s="28"/>
      <c r="T25" s="28"/>
      <c r="U25" s="28"/>
      <c r="V25" s="29"/>
      <c r="W25" s="28"/>
      <c r="AA25" s="65">
        <f ca="1">ROUND(NORMINV(RAND(), $AA$27, $AA$27*$M$7/100*0.8)/(1000*'Исход. данные'!$B$6), 4)</f>
        <v>5.0000000000000001E-4</v>
      </c>
      <c r="AB25" s="65"/>
      <c r="AC25" s="65"/>
      <c r="AD25" s="65"/>
      <c r="AE25" s="65"/>
    </row>
    <row r="26" spans="1:31">
      <c r="A26" s="76">
        <v>10</v>
      </c>
      <c r="B26" s="85"/>
      <c r="C26" s="86"/>
      <c r="D26" s="87">
        <v>5.0000000000000001E-4</v>
      </c>
      <c r="E26" s="88"/>
      <c r="F26" s="88"/>
      <c r="G26" s="88"/>
      <c r="H26" s="89"/>
      <c r="I26" s="90">
        <f>D26*1000*'Исход. данные'!$B$6</f>
        <v>0.50155000000000005</v>
      </c>
      <c r="J26" s="95"/>
      <c r="K26" s="95"/>
      <c r="L26" s="95"/>
      <c r="M26" s="96"/>
      <c r="N26" s="28"/>
      <c r="O26" s="28"/>
      <c r="P26" s="28"/>
      <c r="Q26" s="28"/>
      <c r="R26" s="28"/>
      <c r="S26" s="28"/>
      <c r="T26" s="28"/>
      <c r="U26" s="28"/>
      <c r="V26" s="28"/>
      <c r="W26" s="28"/>
      <c r="AA26" s="65">
        <f ca="1">ROUND(NORMINV(RAND(), $AA$27, $AA$27*$M$7/100*0.8)/(1000*'Исход. данные'!$B$6), 4)</f>
        <v>5.0000000000000001E-4</v>
      </c>
      <c r="AB26" s="65"/>
      <c r="AC26" s="65"/>
      <c r="AD26" s="65"/>
      <c r="AE26" s="65"/>
    </row>
    <row r="27" spans="1:31">
      <c r="A27" s="76" t="s">
        <v>14</v>
      </c>
      <c r="B27" s="85"/>
      <c r="C27" s="86"/>
      <c r="D27" s="87">
        <f>AVERAGE(D17:H26)</f>
        <v>5.1000000000000004E-4</v>
      </c>
      <c r="E27" s="126"/>
      <c r="F27" s="126"/>
      <c r="G27" s="126"/>
      <c r="H27" s="127"/>
      <c r="I27" s="90">
        <f>AVERAGE(I17:M26)</f>
        <v>0.51158099999999995</v>
      </c>
      <c r="J27" s="95"/>
      <c r="K27" s="95"/>
      <c r="L27" s="95"/>
      <c r="M27" s="96"/>
      <c r="N27" s="47"/>
      <c r="O27" s="28"/>
      <c r="P27" s="28"/>
      <c r="Q27" s="28"/>
      <c r="R27" s="28"/>
      <c r="S27" s="28"/>
      <c r="T27" s="28"/>
      <c r="U27" s="28"/>
      <c r="V27" s="28"/>
      <c r="W27" s="28"/>
      <c r="AA27" s="66">
        <f ca="1">G7+G7*J9/100*0.9*(RAND()-RAND())</f>
        <v>0.48395141930037033</v>
      </c>
      <c r="AB27" s="66"/>
      <c r="AC27" s="66"/>
      <c r="AD27" s="66"/>
      <c r="AE27" s="66"/>
    </row>
    <row r="28" spans="1:31">
      <c r="A28" s="76" t="s">
        <v>15</v>
      </c>
      <c r="B28" s="85"/>
      <c r="C28" s="86"/>
      <c r="D28" s="106" t="str">
        <f>'Исход. данные'!$B$5</f>
        <v>Пупкин В.В.</v>
      </c>
      <c r="E28" s="107"/>
      <c r="F28" s="107"/>
      <c r="G28" s="107"/>
      <c r="H28" s="107"/>
      <c r="I28" s="107"/>
      <c r="J28" s="107"/>
      <c r="K28" s="107"/>
      <c r="L28" s="107"/>
      <c r="M28" s="108"/>
      <c r="N28" s="51"/>
      <c r="O28" s="51"/>
      <c r="P28" s="51"/>
      <c r="Q28" s="51"/>
      <c r="R28" s="51"/>
      <c r="S28" s="51"/>
      <c r="T28" s="51"/>
      <c r="U28" s="28"/>
      <c r="V28" s="28"/>
      <c r="W28" s="28"/>
    </row>
    <row r="29" spans="1:31">
      <c r="A29" s="56"/>
      <c r="B29" s="56"/>
      <c r="C29" s="56"/>
      <c r="D29" s="85"/>
      <c r="E29" s="85"/>
      <c r="F29" s="85"/>
      <c r="G29" s="85"/>
      <c r="H29" s="85"/>
      <c r="I29" s="85"/>
      <c r="J29" s="85"/>
      <c r="K29" s="85"/>
      <c r="L29" s="85"/>
      <c r="M29" s="85"/>
      <c r="N29" s="9"/>
      <c r="O29" s="9"/>
      <c r="P29" s="9"/>
      <c r="Q29" s="9"/>
      <c r="R29" s="9"/>
      <c r="S29" s="9"/>
      <c r="T29" s="9"/>
      <c r="U29" s="9"/>
      <c r="V29" s="9"/>
      <c r="W29" s="9"/>
    </row>
    <row r="30" spans="1:31" ht="15" customHeight="1">
      <c r="A30" s="97" t="s">
        <v>11</v>
      </c>
      <c r="B30" s="98"/>
      <c r="C30" s="99"/>
      <c r="D30" s="76" t="str">
        <f>"Объем дозирования " &amp; G8 &amp; " мкл"</f>
        <v>Объем дозирования 10 мкл</v>
      </c>
      <c r="E30" s="85"/>
      <c r="F30" s="85"/>
      <c r="G30" s="85"/>
      <c r="H30" s="85"/>
      <c r="I30" s="85"/>
      <c r="J30" s="85"/>
      <c r="K30" s="85"/>
      <c r="L30" s="85"/>
      <c r="M30" s="86"/>
      <c r="V30" s="3"/>
    </row>
    <row r="31" spans="1:31">
      <c r="A31" s="100"/>
      <c r="B31" s="101"/>
      <c r="C31" s="102"/>
      <c r="D31" s="76" t="s">
        <v>42</v>
      </c>
      <c r="E31" s="85"/>
      <c r="F31" s="85"/>
      <c r="G31" s="85"/>
      <c r="H31" s="86"/>
      <c r="I31" s="76" t="s">
        <v>13</v>
      </c>
      <c r="J31" s="85"/>
      <c r="K31" s="85"/>
      <c r="L31" s="85"/>
      <c r="M31" s="86"/>
      <c r="Q31" s="3"/>
      <c r="S31" s="2"/>
    </row>
    <row r="32" spans="1:31">
      <c r="A32" s="76">
        <v>1</v>
      </c>
      <c r="B32" s="85"/>
      <c r="C32" s="86"/>
      <c r="D32" s="133">
        <v>9.4999999999999998E-3</v>
      </c>
      <c r="E32" s="134"/>
      <c r="F32" s="134"/>
      <c r="G32" s="134"/>
      <c r="H32" s="135"/>
      <c r="I32" s="90">
        <f>D32*1000*'Исход. данные'!$B$6</f>
        <v>9.5294500000000006</v>
      </c>
      <c r="J32" s="95"/>
      <c r="K32" s="95"/>
      <c r="L32" s="95"/>
      <c r="M32" s="96"/>
      <c r="Q32" s="3"/>
      <c r="AA32" s="65">
        <f ca="1">ROUND(NORMINV(RAND(), $AA$42, $AA$42*$M$8/100*0.8)/(1000*'Исход. данные'!$B$6), 4)</f>
        <v>1.03E-2</v>
      </c>
      <c r="AB32" s="65"/>
      <c r="AC32" s="65"/>
      <c r="AD32" s="65"/>
      <c r="AE32" s="65"/>
    </row>
    <row r="33" spans="1:31">
      <c r="A33" s="76">
        <v>2</v>
      </c>
      <c r="B33" s="85"/>
      <c r="C33" s="86"/>
      <c r="D33" s="133">
        <v>9.4999999999999998E-3</v>
      </c>
      <c r="E33" s="134"/>
      <c r="F33" s="134"/>
      <c r="G33" s="134"/>
      <c r="H33" s="135"/>
      <c r="I33" s="90">
        <f>D33*1000*'Исход. данные'!$B$6</f>
        <v>9.5294500000000006</v>
      </c>
      <c r="J33" s="95"/>
      <c r="K33" s="95"/>
      <c r="L33" s="95"/>
      <c r="M33" s="96"/>
      <c r="Q33" s="3"/>
      <c r="S33" s="2"/>
      <c r="AA33" s="65">
        <f ca="1">ROUND(NORMINV(RAND(), $AA$42, $AA$42*$M$8/100*0.8)/(1000*'Исход. данные'!$B$6), 4)</f>
        <v>9.4999999999999998E-3</v>
      </c>
      <c r="AB33" s="65"/>
      <c r="AC33" s="65"/>
      <c r="AD33" s="65"/>
      <c r="AE33" s="65"/>
    </row>
    <row r="34" spans="1:31">
      <c r="A34" s="76">
        <v>3</v>
      </c>
      <c r="B34" s="85"/>
      <c r="C34" s="86"/>
      <c r="D34" s="133">
        <v>0.01</v>
      </c>
      <c r="E34" s="134"/>
      <c r="F34" s="134"/>
      <c r="G34" s="134"/>
      <c r="H34" s="135"/>
      <c r="I34" s="90">
        <f>D34*1000*'Исход. данные'!$B$6</f>
        <v>10.031000000000001</v>
      </c>
      <c r="J34" s="95"/>
      <c r="K34" s="95"/>
      <c r="L34" s="95"/>
      <c r="M34" s="96"/>
      <c r="Q34" s="3"/>
      <c r="AA34" s="65">
        <f ca="1">ROUND(NORMINV(RAND(), $AA$42, $AA$42*$M$8/100*0.8)/(1000*'Исход. данные'!$B$6), 4)</f>
        <v>9.4999999999999998E-3</v>
      </c>
      <c r="AB34" s="65"/>
      <c r="AC34" s="65"/>
      <c r="AD34" s="65"/>
      <c r="AE34" s="65"/>
    </row>
    <row r="35" spans="1:31">
      <c r="A35" s="76">
        <v>4</v>
      </c>
      <c r="B35" s="85"/>
      <c r="C35" s="86"/>
      <c r="D35" s="133">
        <v>9.7999999999999997E-3</v>
      </c>
      <c r="E35" s="134"/>
      <c r="F35" s="134"/>
      <c r="G35" s="134"/>
      <c r="H35" s="135"/>
      <c r="I35" s="90">
        <f>D35*1000*'Исход. данные'!$B$6</f>
        <v>9.8303799999999999</v>
      </c>
      <c r="J35" s="95"/>
      <c r="K35" s="95"/>
      <c r="L35" s="95"/>
      <c r="M35" s="96"/>
      <c r="Q35" s="3"/>
      <c r="AA35" s="65">
        <f ca="1">ROUND(NORMINV(RAND(), $AA$42, $AA$42*$M$8/100*0.8)/(1000*'Исход. данные'!$B$6), 4)</f>
        <v>9.9000000000000008E-3</v>
      </c>
      <c r="AB35" s="65"/>
      <c r="AC35" s="65"/>
      <c r="AD35" s="65"/>
      <c r="AE35" s="65"/>
    </row>
    <row r="36" spans="1:31">
      <c r="A36" s="76">
        <v>5</v>
      </c>
      <c r="B36" s="85"/>
      <c r="C36" s="86"/>
      <c r="D36" s="133">
        <v>0.01</v>
      </c>
      <c r="E36" s="134"/>
      <c r="F36" s="134"/>
      <c r="G36" s="134"/>
      <c r="H36" s="135"/>
      <c r="I36" s="90">
        <f>D36*1000*'Исход. данные'!$B$6</f>
        <v>10.031000000000001</v>
      </c>
      <c r="J36" s="95"/>
      <c r="K36" s="95"/>
      <c r="L36" s="95"/>
      <c r="M36" s="96"/>
      <c r="Q36" s="3"/>
      <c r="AA36" s="65">
        <f ca="1">ROUND(NORMINV(RAND(), $AA$42, $AA$42*$M$8/100*0.8)/(1000*'Исход. данные'!$B$6), 4)</f>
        <v>0.01</v>
      </c>
      <c r="AB36" s="65"/>
      <c r="AC36" s="65"/>
      <c r="AD36" s="65"/>
      <c r="AE36" s="65"/>
    </row>
    <row r="37" spans="1:31">
      <c r="A37" s="76">
        <v>6</v>
      </c>
      <c r="B37" s="85"/>
      <c r="C37" s="86"/>
      <c r="D37" s="133">
        <v>1.03E-2</v>
      </c>
      <c r="E37" s="134"/>
      <c r="F37" s="134"/>
      <c r="G37" s="134"/>
      <c r="H37" s="135"/>
      <c r="I37" s="90">
        <f>D37*1000*'Исход. данные'!$B$6</f>
        <v>10.331930000000002</v>
      </c>
      <c r="J37" s="95"/>
      <c r="K37" s="95"/>
      <c r="L37" s="95"/>
      <c r="M37" s="96"/>
      <c r="Q37" s="3"/>
      <c r="Y37" s="26"/>
      <c r="AA37" s="65">
        <f ca="1">ROUND(NORMINV(RAND(), $AA$42, $AA$42*$M$8/100*0.8)/(1000*'Исход. данные'!$B$6), 4)</f>
        <v>1.01E-2</v>
      </c>
      <c r="AB37" s="65"/>
      <c r="AC37" s="65"/>
      <c r="AD37" s="65"/>
      <c r="AE37" s="65"/>
    </row>
    <row r="38" spans="1:31">
      <c r="A38" s="76">
        <v>7</v>
      </c>
      <c r="B38" s="85"/>
      <c r="C38" s="86"/>
      <c r="D38" s="133">
        <v>9.9000000000000008E-3</v>
      </c>
      <c r="E38" s="134"/>
      <c r="F38" s="134"/>
      <c r="G38" s="134"/>
      <c r="H38" s="135"/>
      <c r="I38" s="90">
        <f>D38*1000*'Исход. данные'!$B$6</f>
        <v>9.930690000000002</v>
      </c>
      <c r="J38" s="95"/>
      <c r="K38" s="95"/>
      <c r="L38" s="95"/>
      <c r="M38" s="96"/>
      <c r="Q38" s="3"/>
      <c r="AA38" s="65">
        <f ca="1">ROUND(NORMINV(RAND(), $AA$42, $AA$42*$M$8/100*0.8)/(1000*'Исход. данные'!$B$6), 4)</f>
        <v>1.03E-2</v>
      </c>
      <c r="AB38" s="65"/>
      <c r="AC38" s="65"/>
      <c r="AD38" s="65"/>
      <c r="AE38" s="65"/>
    </row>
    <row r="39" spans="1:31">
      <c r="A39" s="76">
        <v>8</v>
      </c>
      <c r="B39" s="85"/>
      <c r="C39" s="86"/>
      <c r="D39" s="133">
        <v>9.9000000000000008E-3</v>
      </c>
      <c r="E39" s="134"/>
      <c r="F39" s="134"/>
      <c r="G39" s="134"/>
      <c r="H39" s="135"/>
      <c r="I39" s="90">
        <f>D39*1000*'Исход. данные'!$B$6</f>
        <v>9.930690000000002</v>
      </c>
      <c r="J39" s="95"/>
      <c r="K39" s="95"/>
      <c r="L39" s="95"/>
      <c r="M39" s="96"/>
      <c r="Q39" s="3"/>
      <c r="AA39" s="65">
        <f ca="1">ROUND(NORMINV(RAND(), $AA$42, $AA$42*$M$8/100*0.8)/(1000*'Исход. данные'!$B$6), 4)</f>
        <v>9.5999999999999992E-3</v>
      </c>
      <c r="AB39" s="65"/>
      <c r="AC39" s="65"/>
      <c r="AD39" s="65"/>
      <c r="AE39" s="65"/>
    </row>
    <row r="40" spans="1:31">
      <c r="A40" s="76">
        <v>9</v>
      </c>
      <c r="B40" s="85"/>
      <c r="C40" s="86"/>
      <c r="D40" s="133">
        <v>1.04E-2</v>
      </c>
      <c r="E40" s="134"/>
      <c r="F40" s="134"/>
      <c r="G40" s="134"/>
      <c r="H40" s="135"/>
      <c r="I40" s="90">
        <f>D40*1000*'Исход. данные'!$B$6</f>
        <v>10.432240000000002</v>
      </c>
      <c r="J40" s="95"/>
      <c r="K40" s="95"/>
      <c r="L40" s="95"/>
      <c r="M40" s="96"/>
      <c r="Q40" s="3"/>
      <c r="AA40" s="65">
        <f ca="1">ROUND(NORMINV(RAND(), $AA$42, $AA$42*$M$8/100*0.8)/(1000*'Исход. данные'!$B$6), 4)</f>
        <v>1.01E-2</v>
      </c>
      <c r="AB40" s="65"/>
      <c r="AC40" s="65"/>
      <c r="AD40" s="65"/>
      <c r="AE40" s="65"/>
    </row>
    <row r="41" spans="1:31">
      <c r="A41" s="76">
        <v>10</v>
      </c>
      <c r="B41" s="85"/>
      <c r="C41" s="86"/>
      <c r="D41" s="133">
        <v>9.7999999999999997E-3</v>
      </c>
      <c r="E41" s="134"/>
      <c r="F41" s="134"/>
      <c r="G41" s="134"/>
      <c r="H41" s="135"/>
      <c r="I41" s="90">
        <f>D41*1000*'Исход. данные'!$B$6</f>
        <v>9.8303799999999999</v>
      </c>
      <c r="J41" s="95"/>
      <c r="K41" s="95"/>
      <c r="L41" s="95"/>
      <c r="M41" s="96"/>
      <c r="Q41" s="3"/>
      <c r="AA41" s="65">
        <f ca="1">ROUND(NORMINV(RAND(), $AA$42, $AA$42*$M$8/100*0.8)/(1000*'Исход. данные'!$B$6), 4)</f>
        <v>1.0200000000000001E-2</v>
      </c>
      <c r="AB41" s="65"/>
      <c r="AC41" s="65"/>
      <c r="AD41" s="65"/>
      <c r="AE41" s="65"/>
    </row>
    <row r="42" spans="1:31">
      <c r="A42" s="76" t="s">
        <v>14</v>
      </c>
      <c r="B42" s="85"/>
      <c r="C42" s="86"/>
      <c r="D42" s="109">
        <f>AVERAGE(D32:H41)</f>
        <v>9.9100000000000021E-3</v>
      </c>
      <c r="E42" s="110"/>
      <c r="F42" s="110"/>
      <c r="G42" s="110"/>
      <c r="H42" s="110"/>
      <c r="I42" s="111">
        <f>AVERAGE(I32:M41)</f>
        <v>9.9407209999999999</v>
      </c>
      <c r="J42" s="111"/>
      <c r="K42" s="111"/>
      <c r="L42" s="111"/>
      <c r="M42" s="111"/>
      <c r="N42" s="8"/>
      <c r="O42" s="8"/>
      <c r="P42" s="8"/>
      <c r="Q42" s="8"/>
      <c r="R42" s="8"/>
      <c r="S42" s="8"/>
      <c r="T42" s="8"/>
      <c r="U42" s="8"/>
      <c r="V42" s="8"/>
      <c r="W42" s="8"/>
      <c r="X42" s="8"/>
      <c r="AA42" s="66">
        <f ca="1">G8+G8*J10/100*0.9*(RAND()-RAND())</f>
        <v>10.018307544156281</v>
      </c>
      <c r="AB42" s="66"/>
      <c r="AC42" s="66"/>
      <c r="AD42" s="66"/>
      <c r="AE42" s="66"/>
    </row>
    <row r="43" spans="1:31">
      <c r="A43" s="74" t="s">
        <v>15</v>
      </c>
      <c r="B43" s="74"/>
      <c r="C43" s="74"/>
      <c r="D43" s="112" t="str">
        <f>'Исход. данные'!$B$5</f>
        <v>Пупкин В.В.</v>
      </c>
      <c r="E43" s="112"/>
      <c r="F43" s="112"/>
      <c r="G43" s="112"/>
      <c r="H43" s="112"/>
      <c r="I43" s="112"/>
      <c r="J43" s="112"/>
      <c r="K43" s="112"/>
      <c r="L43" s="112"/>
      <c r="M43" s="112"/>
      <c r="N43" s="45"/>
      <c r="O43" s="45"/>
      <c r="P43" s="45"/>
      <c r="Q43" s="45"/>
      <c r="R43" s="45"/>
      <c r="S43" s="45"/>
      <c r="T43" s="8"/>
      <c r="U43" s="8"/>
      <c r="V43" s="8"/>
      <c r="W43" s="8"/>
      <c r="X43" s="8"/>
    </row>
    <row r="44" spans="1:31">
      <c r="A44" s="107" t="s">
        <v>16</v>
      </c>
      <c r="B44" s="107"/>
      <c r="C44" s="107"/>
      <c r="D44" s="107"/>
      <c r="E44" s="107"/>
      <c r="F44" s="107"/>
      <c r="G44" s="107"/>
      <c r="H44" s="107"/>
      <c r="I44" s="107"/>
      <c r="J44" s="107"/>
      <c r="K44" s="107"/>
      <c r="L44" s="107"/>
      <c r="M44" s="107"/>
      <c r="N44" s="16"/>
      <c r="O44" s="16"/>
      <c r="P44" s="16"/>
      <c r="Q44" s="16"/>
      <c r="R44" s="16"/>
      <c r="S44" s="16"/>
      <c r="T44" s="16"/>
      <c r="U44" s="16"/>
      <c r="V44" s="16"/>
      <c r="W44" s="16"/>
    </row>
    <row r="45" spans="1:31" ht="15" customHeight="1">
      <c r="A45" s="124" t="s">
        <v>5</v>
      </c>
      <c r="B45" s="125"/>
      <c r="C45" s="125"/>
      <c r="D45" s="115" t="s">
        <v>55</v>
      </c>
      <c r="E45" s="116"/>
      <c r="F45" s="116"/>
      <c r="G45" s="116"/>
      <c r="H45" s="117"/>
      <c r="I45" s="113" t="s">
        <v>57</v>
      </c>
      <c r="J45" s="113"/>
      <c r="K45" s="113"/>
      <c r="L45" s="113"/>
      <c r="M45" s="113"/>
      <c r="AA45">
        <f>IF(ABS(D46)&gt;J9, 0, IF(ABS(D47)&gt;J10, 0, IF(I46&gt;M7, 0, IF(I47&gt;M8, 0, 1))))</f>
        <v>1</v>
      </c>
    </row>
    <row r="46" spans="1:31">
      <c r="A46" s="76">
        <f>G7</f>
        <v>0.5</v>
      </c>
      <c r="B46" s="85"/>
      <c r="C46" s="86"/>
      <c r="D46" s="118">
        <f>ROUND(((I27-A46)/A46*100),2)</f>
        <v>2.3199999999999998</v>
      </c>
      <c r="E46" s="119"/>
      <c r="F46" s="119"/>
      <c r="G46" s="119"/>
      <c r="H46" s="120"/>
      <c r="I46" s="114">
        <f>ROUND(STDEV(I17:I26)*100/I27,2)</f>
        <v>6.2</v>
      </c>
      <c r="J46" s="114"/>
      <c r="K46" s="114"/>
      <c r="L46" s="114"/>
      <c r="M46" s="114"/>
    </row>
    <row r="47" spans="1:31">
      <c r="A47" s="76">
        <f>G8</f>
        <v>10</v>
      </c>
      <c r="B47" s="85"/>
      <c r="C47" s="86"/>
      <c r="D47" s="118">
        <f>ROUND(((I42-A47)/A47*100),2)</f>
        <v>-0.59</v>
      </c>
      <c r="E47" s="119"/>
      <c r="F47" s="119"/>
      <c r="G47" s="119"/>
      <c r="H47" s="120"/>
      <c r="I47" s="114">
        <f>ROUND(STDEV(I32:I41)*100/I42,2)</f>
        <v>2.95</v>
      </c>
      <c r="J47" s="114"/>
      <c r="K47" s="114"/>
      <c r="L47" s="114"/>
      <c r="M47" s="114"/>
      <c r="N47" s="8"/>
      <c r="Q47" s="8"/>
    </row>
    <row r="48" spans="1:31" ht="15.75">
      <c r="A48" s="121" t="s">
        <v>17</v>
      </c>
      <c r="B48" s="121"/>
      <c r="C48" s="121"/>
      <c r="D48" s="121"/>
      <c r="E48" s="121"/>
      <c r="F48" s="121"/>
      <c r="G48" s="122" t="s">
        <v>18</v>
      </c>
      <c r="H48" s="122"/>
      <c r="I48" s="122"/>
      <c r="J48" s="122"/>
      <c r="K48" s="122"/>
      <c r="L48" s="122"/>
      <c r="M48" s="122"/>
      <c r="N48" s="44"/>
      <c r="O48" s="44"/>
      <c r="P48" s="44"/>
      <c r="Q48" s="44"/>
      <c r="R48" s="44"/>
      <c r="S48" s="44"/>
      <c r="T48" s="44"/>
      <c r="U48" s="44"/>
      <c r="V48" s="44"/>
      <c r="W48" s="44"/>
      <c r="X48" s="8"/>
    </row>
    <row r="49" spans="1:24">
      <c r="A49" s="79" t="s">
        <v>15</v>
      </c>
      <c r="B49" s="79"/>
      <c r="C49" s="79"/>
      <c r="D49" s="79"/>
      <c r="E49" s="79"/>
      <c r="F49" s="79"/>
      <c r="G49" s="107" t="str">
        <f>'Исход. данные'!$B$5</f>
        <v>Пупкин В.В.</v>
      </c>
      <c r="H49" s="107"/>
      <c r="I49" s="107"/>
      <c r="J49" s="107"/>
      <c r="K49" s="107"/>
      <c r="L49" s="107"/>
      <c r="M49" s="107"/>
      <c r="N49" s="16"/>
      <c r="O49" s="16"/>
      <c r="P49" s="16"/>
      <c r="Q49" s="16"/>
      <c r="R49" s="16"/>
      <c r="S49" s="16"/>
      <c r="T49" s="16"/>
      <c r="U49" s="16"/>
      <c r="V49" s="16"/>
      <c r="W49" s="16"/>
      <c r="X49" s="8"/>
    </row>
    <row r="50" spans="1:24">
      <c r="A50" s="56"/>
      <c r="B50" s="56"/>
      <c r="C50" s="56"/>
      <c r="D50" s="56"/>
      <c r="E50" s="56"/>
      <c r="F50" s="56"/>
      <c r="G50" s="123" t="s">
        <v>58</v>
      </c>
      <c r="H50" s="123"/>
      <c r="I50" s="123"/>
      <c r="J50" s="123"/>
      <c r="K50" s="123"/>
      <c r="L50" s="123"/>
      <c r="M50" s="123"/>
      <c r="N50" s="48"/>
      <c r="O50" s="48"/>
      <c r="P50" s="48"/>
      <c r="Q50" s="24"/>
      <c r="R50" s="24"/>
      <c r="S50" s="24"/>
      <c r="T50" s="24"/>
      <c r="U50" s="24"/>
      <c r="V50" s="24"/>
      <c r="W50" s="24"/>
    </row>
  </sheetData>
  <mergeCells count="154">
    <mergeCell ref="A47:C47"/>
    <mergeCell ref="A48:F48"/>
    <mergeCell ref="A49:F49"/>
    <mergeCell ref="I47:M47"/>
    <mergeCell ref="D47:H47"/>
    <mergeCell ref="G48:M48"/>
    <mergeCell ref="G49:M49"/>
    <mergeCell ref="G50:M50"/>
    <mergeCell ref="A45:C45"/>
    <mergeCell ref="A46:C46"/>
    <mergeCell ref="A42:C42"/>
    <mergeCell ref="D42:H42"/>
    <mergeCell ref="I42:M42"/>
    <mergeCell ref="A43:C43"/>
    <mergeCell ref="D43:M43"/>
    <mergeCell ref="I45:M45"/>
    <mergeCell ref="I46:M46"/>
    <mergeCell ref="D45:H45"/>
    <mergeCell ref="D46:H46"/>
    <mergeCell ref="A44:M44"/>
    <mergeCell ref="A40:C40"/>
    <mergeCell ref="D40:H40"/>
    <mergeCell ref="I40:M40"/>
    <mergeCell ref="A41:C41"/>
    <mergeCell ref="D41:H41"/>
    <mergeCell ref="I41:M41"/>
    <mergeCell ref="A38:C38"/>
    <mergeCell ref="D38:H38"/>
    <mergeCell ref="I38:M38"/>
    <mergeCell ref="A39:C39"/>
    <mergeCell ref="D39:H39"/>
    <mergeCell ref="I39:M39"/>
    <mergeCell ref="A36:C36"/>
    <mergeCell ref="D36:H36"/>
    <mergeCell ref="I36:M36"/>
    <mergeCell ref="A37:C37"/>
    <mergeCell ref="D37:H37"/>
    <mergeCell ref="I37:M37"/>
    <mergeCell ref="A34:C34"/>
    <mergeCell ref="D34:H34"/>
    <mergeCell ref="I34:M34"/>
    <mergeCell ref="A35:C35"/>
    <mergeCell ref="D35:H35"/>
    <mergeCell ref="I35:M35"/>
    <mergeCell ref="A32:C32"/>
    <mergeCell ref="D32:H32"/>
    <mergeCell ref="I32:M32"/>
    <mergeCell ref="A33:C33"/>
    <mergeCell ref="D33:H33"/>
    <mergeCell ref="I33:M33"/>
    <mergeCell ref="A27:C27"/>
    <mergeCell ref="D27:H27"/>
    <mergeCell ref="I27:M27"/>
    <mergeCell ref="A28:C28"/>
    <mergeCell ref="D28:M28"/>
    <mergeCell ref="A30:C31"/>
    <mergeCell ref="D30:M30"/>
    <mergeCell ref="D31:H31"/>
    <mergeCell ref="I31:M31"/>
    <mergeCell ref="D29:H29"/>
    <mergeCell ref="I29:M29"/>
    <mergeCell ref="A25:C25"/>
    <mergeCell ref="D25:H25"/>
    <mergeCell ref="I25:M25"/>
    <mergeCell ref="A26:C26"/>
    <mergeCell ref="D26:H26"/>
    <mergeCell ref="I26:M26"/>
    <mergeCell ref="A23:C23"/>
    <mergeCell ref="D23:H23"/>
    <mergeCell ref="I23:M23"/>
    <mergeCell ref="A24:C24"/>
    <mergeCell ref="D24:H24"/>
    <mergeCell ref="I24:M24"/>
    <mergeCell ref="A21:C21"/>
    <mergeCell ref="D21:H21"/>
    <mergeCell ref="I21:M21"/>
    <mergeCell ref="A22:C22"/>
    <mergeCell ref="D22:H22"/>
    <mergeCell ref="I22:M22"/>
    <mergeCell ref="A19:C19"/>
    <mergeCell ref="D19:H19"/>
    <mergeCell ref="I19:M19"/>
    <mergeCell ref="A20:C20"/>
    <mergeCell ref="D20:H20"/>
    <mergeCell ref="I20:M20"/>
    <mergeCell ref="A17:C17"/>
    <mergeCell ref="D17:H17"/>
    <mergeCell ref="I17:M17"/>
    <mergeCell ref="A18:C18"/>
    <mergeCell ref="D18:H18"/>
    <mergeCell ref="I18:M18"/>
    <mergeCell ref="A14:J14"/>
    <mergeCell ref="A15:C16"/>
    <mergeCell ref="D15:M15"/>
    <mergeCell ref="D16:H16"/>
    <mergeCell ref="I16:M16"/>
    <mergeCell ref="K14:M14"/>
    <mergeCell ref="A11:J11"/>
    <mergeCell ref="A12:J12"/>
    <mergeCell ref="A13:J13"/>
    <mergeCell ref="A9:C9"/>
    <mergeCell ref="D9:F9"/>
    <mergeCell ref="G9:I9"/>
    <mergeCell ref="J9:L9"/>
    <mergeCell ref="A10:C10"/>
    <mergeCell ref="D10:F10"/>
    <mergeCell ref="G10:I10"/>
    <mergeCell ref="J10:L10"/>
    <mergeCell ref="K11:M11"/>
    <mergeCell ref="K12:M12"/>
    <mergeCell ref="K13:M13"/>
    <mergeCell ref="A7:C7"/>
    <mergeCell ref="D7:F7"/>
    <mergeCell ref="G7:I7"/>
    <mergeCell ref="J7:L7"/>
    <mergeCell ref="A8:C8"/>
    <mergeCell ref="D8:F8"/>
    <mergeCell ref="G8:I8"/>
    <mergeCell ref="J8:L8"/>
    <mergeCell ref="A6:C6"/>
    <mergeCell ref="D6:F6"/>
    <mergeCell ref="G6:I6"/>
    <mergeCell ref="J6:L6"/>
    <mergeCell ref="A2:M2"/>
    <mergeCell ref="A3:G3"/>
    <mergeCell ref="Q3:W3"/>
    <mergeCell ref="A4:G4"/>
    <mergeCell ref="Q4:W4"/>
    <mergeCell ref="A1:M1"/>
    <mergeCell ref="I3:M3"/>
    <mergeCell ref="I4:M4"/>
    <mergeCell ref="A5:M5"/>
    <mergeCell ref="AA42:AE42"/>
    <mergeCell ref="AA41:AE41"/>
    <mergeCell ref="AA17:AE17"/>
    <mergeCell ref="AA18:AE18"/>
    <mergeCell ref="AA19:AE19"/>
    <mergeCell ref="AA20:AE20"/>
    <mergeCell ref="AA21:AE21"/>
    <mergeCell ref="AA22:AE22"/>
    <mergeCell ref="AA23:AE23"/>
    <mergeCell ref="AA24:AE24"/>
    <mergeCell ref="AA25:AE25"/>
    <mergeCell ref="AA26:AE26"/>
    <mergeCell ref="AA27:AE27"/>
    <mergeCell ref="AA32:AE32"/>
    <mergeCell ref="AA33:AE33"/>
    <mergeCell ref="AA34:AE34"/>
    <mergeCell ref="AA35:AE35"/>
    <mergeCell ref="AA36:AE36"/>
    <mergeCell ref="AA37:AE37"/>
    <mergeCell ref="AA38:AE38"/>
    <mergeCell ref="AA39:AE39"/>
    <mergeCell ref="AA40:AE40"/>
  </mergeCells>
  <conditionalFormatting sqref="D46">
    <cfRule type="expression" dxfId="207" priority="4">
      <formula>ABS($D$46)&gt;--MID($J$7,2,5)</formula>
    </cfRule>
  </conditionalFormatting>
  <conditionalFormatting sqref="D47">
    <cfRule type="expression" dxfId="206" priority="3">
      <formula>ABS($D$47)&gt;--MID($J$8,2,5)</formula>
    </cfRule>
  </conditionalFormatting>
  <conditionalFormatting sqref="I46">
    <cfRule type="cellIs" dxfId="205" priority="2" operator="greaterThan">
      <formula>$M$7</formula>
    </cfRule>
  </conditionalFormatting>
  <conditionalFormatting sqref="I47">
    <cfRule type="cellIs" dxfId="204" priority="1" operator="greaterThan">
      <formula>$M$8</formula>
    </cfRule>
  </conditionalFormatting>
  <pageMargins left="0.7" right="0.7" top="0.75" bottom="0.75" header="0.3" footer="0.3"/>
  <pageSetup paperSize="9" orientation="portrait" r:id="rId1"/>
</worksheet>
</file>

<file path=xl/worksheets/sheet26.xml><?xml version="1.0" encoding="utf-8"?>
<worksheet xmlns="http://schemas.openxmlformats.org/spreadsheetml/2006/main" xmlns:r="http://schemas.openxmlformats.org/officeDocument/2006/relationships">
  <sheetPr codeName="Лист32">
    <tabColor rgb="FF00B0F0"/>
  </sheetPr>
  <dimension ref="A1:AE50"/>
  <sheetViews>
    <sheetView zoomScale="90" zoomScaleNormal="90" workbookViewId="0">
      <selection activeCell="D32" sqref="D32:H41"/>
    </sheetView>
  </sheetViews>
  <sheetFormatPr defaultRowHeight="15"/>
  <cols>
    <col min="1" max="1" width="6.7109375" customWidth="1"/>
    <col min="2" max="2" width="6.5703125" customWidth="1"/>
    <col min="3" max="3" width="5.5703125" customWidth="1"/>
    <col min="4" max="4" width="7" customWidth="1"/>
    <col min="5" max="7" width="3.7109375" customWidth="1"/>
    <col min="8" max="8" width="11.7109375" customWidth="1"/>
    <col min="9" max="9" width="2.7109375" customWidth="1"/>
    <col min="10" max="10" width="6.7109375" customWidth="1"/>
    <col min="11" max="12" width="3.7109375" customWidth="1"/>
    <col min="13" max="13" width="14.7109375" customWidth="1"/>
    <col min="14" max="14" width="5.7109375" customWidth="1"/>
    <col min="15" max="15" width="3.42578125" hidden="1" customWidth="1"/>
    <col min="16" max="16" width="15.140625" hidden="1" customWidth="1"/>
    <col min="17" max="18" width="3.7109375" hidden="1" customWidth="1"/>
    <col min="19" max="19" width="0.28515625" customWidth="1"/>
    <col min="20" max="21" width="3.7109375" hidden="1" customWidth="1"/>
    <col min="22" max="22" width="2" hidden="1" customWidth="1"/>
    <col min="23" max="23" width="0" hidden="1" customWidth="1"/>
    <col min="27" max="27" width="10.42578125" hidden="1" customWidth="1"/>
    <col min="28" max="31" width="9.140625" hidden="1" customWidth="1"/>
  </cols>
  <sheetData>
    <row r="1" spans="1:24" s="6" customFormat="1" ht="15" customHeight="1">
      <c r="A1" s="138" t="s">
        <v>32</v>
      </c>
      <c r="B1" s="138"/>
      <c r="C1" s="138"/>
      <c r="D1" s="138"/>
      <c r="E1" s="138"/>
      <c r="F1" s="138"/>
      <c r="G1" s="138"/>
      <c r="H1" s="138"/>
      <c r="I1" s="138"/>
      <c r="J1" s="138"/>
      <c r="K1" s="138"/>
      <c r="L1" s="138"/>
      <c r="M1" s="138"/>
      <c r="N1" s="39"/>
      <c r="O1" s="39"/>
      <c r="P1" s="39"/>
      <c r="Q1" s="39"/>
      <c r="R1" s="39"/>
      <c r="S1" s="39"/>
      <c r="T1" s="39"/>
      <c r="U1" s="39"/>
      <c r="V1" s="39"/>
    </row>
    <row r="2" spans="1:24">
      <c r="A2" s="71" t="s">
        <v>33</v>
      </c>
      <c r="B2" s="71"/>
      <c r="C2" s="71"/>
      <c r="D2" s="71"/>
      <c r="E2" s="71"/>
      <c r="F2" s="71"/>
      <c r="G2" s="71"/>
      <c r="H2" s="71"/>
      <c r="I2" s="71"/>
      <c r="J2" s="71"/>
      <c r="K2" s="71"/>
      <c r="L2" s="71"/>
      <c r="M2" s="71"/>
      <c r="N2" s="7"/>
      <c r="O2" s="7"/>
      <c r="P2" s="7"/>
      <c r="Q2" s="7"/>
      <c r="R2" s="7"/>
      <c r="S2" s="7"/>
      <c r="T2" s="7"/>
      <c r="U2" s="7"/>
      <c r="V2" s="7"/>
      <c r="W2" s="7"/>
    </row>
    <row r="3" spans="1:24" ht="15.75">
      <c r="A3" s="68" t="s">
        <v>25</v>
      </c>
      <c r="B3" s="68"/>
      <c r="C3" s="68"/>
      <c r="D3" s="68"/>
      <c r="E3" s="68"/>
      <c r="F3" s="68"/>
      <c r="G3" s="68"/>
      <c r="H3" s="56"/>
      <c r="I3" s="72">
        <v>17536406</v>
      </c>
      <c r="J3" s="72"/>
      <c r="K3" s="72"/>
      <c r="L3" s="72"/>
      <c r="M3" s="72"/>
      <c r="N3" s="16"/>
      <c r="O3" s="23"/>
      <c r="P3" s="25"/>
      <c r="Q3" s="69"/>
      <c r="R3" s="69"/>
      <c r="S3" s="69"/>
      <c r="T3" s="69"/>
      <c r="U3" s="69"/>
      <c r="V3" s="69"/>
      <c r="W3" s="69"/>
    </row>
    <row r="4" spans="1:24">
      <c r="A4" s="70" t="s">
        <v>0</v>
      </c>
      <c r="B4" s="70"/>
      <c r="C4" s="70"/>
      <c r="D4" s="70"/>
      <c r="E4" s="70"/>
      <c r="F4" s="70"/>
      <c r="G4" s="70"/>
      <c r="H4" s="56"/>
      <c r="I4" s="70" t="s">
        <v>1</v>
      </c>
      <c r="J4" s="70"/>
      <c r="K4" s="70"/>
      <c r="L4" s="70"/>
      <c r="M4" s="70"/>
      <c r="N4" s="46"/>
      <c r="O4" s="42"/>
      <c r="P4" s="25"/>
      <c r="Q4" s="69"/>
      <c r="R4" s="69"/>
      <c r="S4" s="69"/>
      <c r="T4" s="69"/>
      <c r="U4" s="69"/>
      <c r="V4" s="69"/>
      <c r="W4" s="69"/>
    </row>
    <row r="5" spans="1:24">
      <c r="A5" s="73" t="s">
        <v>2</v>
      </c>
      <c r="B5" s="73"/>
      <c r="C5" s="73"/>
      <c r="D5" s="73"/>
      <c r="E5" s="73"/>
      <c r="F5" s="73"/>
      <c r="G5" s="73"/>
      <c r="H5" s="73"/>
      <c r="I5" s="73"/>
      <c r="J5" s="73"/>
      <c r="K5" s="73"/>
      <c r="L5" s="73"/>
      <c r="M5" s="73"/>
      <c r="N5" s="14"/>
      <c r="O5" s="14"/>
      <c r="P5" s="14"/>
      <c r="Q5" s="14"/>
      <c r="R5" s="14"/>
      <c r="S5" s="14"/>
      <c r="T5" s="14"/>
      <c r="U5" s="14"/>
      <c r="V5" s="14"/>
      <c r="W5" s="14"/>
    </row>
    <row r="6" spans="1:24">
      <c r="A6" s="77" t="s">
        <v>3</v>
      </c>
      <c r="B6" s="77"/>
      <c r="C6" s="77"/>
      <c r="D6" s="77" t="s">
        <v>4</v>
      </c>
      <c r="E6" s="77"/>
      <c r="F6" s="77"/>
      <c r="G6" s="77" t="s">
        <v>5</v>
      </c>
      <c r="H6" s="77"/>
      <c r="I6" s="77"/>
      <c r="J6" s="77" t="s">
        <v>55</v>
      </c>
      <c r="K6" s="77"/>
      <c r="L6" s="78"/>
      <c r="M6" s="58" t="s">
        <v>56</v>
      </c>
      <c r="N6" s="35"/>
      <c r="O6" s="31"/>
      <c r="P6" s="32"/>
      <c r="Q6" s="28"/>
      <c r="R6" s="28"/>
      <c r="S6" s="28"/>
      <c r="T6" s="28"/>
      <c r="U6" s="28"/>
      <c r="V6" s="28"/>
      <c r="W6" s="28"/>
    </row>
    <row r="7" spans="1:24">
      <c r="A7" s="74">
        <v>1</v>
      </c>
      <c r="B7" s="74"/>
      <c r="C7" s="74"/>
      <c r="D7" s="75" t="str">
        <f>G7 &amp; " - " &amp; G8</f>
        <v>1000 - 10000</v>
      </c>
      <c r="E7" s="75"/>
      <c r="F7" s="75"/>
      <c r="G7" s="74">
        <v>1000</v>
      </c>
      <c r="H7" s="74"/>
      <c r="I7" s="74"/>
      <c r="J7" s="74" t="s">
        <v>44</v>
      </c>
      <c r="K7" s="74"/>
      <c r="L7" s="76"/>
      <c r="M7" s="59">
        <v>0.6</v>
      </c>
      <c r="N7" s="36"/>
      <c r="O7" s="33"/>
      <c r="P7" s="34"/>
      <c r="Q7" s="28"/>
      <c r="R7" s="28"/>
      <c r="S7" s="28"/>
      <c r="T7" s="28"/>
      <c r="U7" s="28"/>
      <c r="V7" s="28"/>
      <c r="W7" s="28"/>
    </row>
    <row r="8" spans="1:24">
      <c r="A8" s="74"/>
      <c r="B8" s="74"/>
      <c r="C8" s="74"/>
      <c r="D8" s="74"/>
      <c r="E8" s="74"/>
      <c r="F8" s="74"/>
      <c r="G8" s="74">
        <v>10000</v>
      </c>
      <c r="H8" s="74"/>
      <c r="I8" s="74"/>
      <c r="J8" s="74" t="s">
        <v>23</v>
      </c>
      <c r="K8" s="74"/>
      <c r="L8" s="76"/>
      <c r="M8" s="59">
        <v>0.3</v>
      </c>
      <c r="N8" s="16"/>
      <c r="O8" s="27"/>
      <c r="P8" s="30"/>
      <c r="Q8" s="28"/>
      <c r="R8" s="28"/>
      <c r="S8" s="28"/>
      <c r="T8" s="28"/>
      <c r="U8" s="28"/>
      <c r="V8" s="28"/>
      <c r="W8" s="28"/>
    </row>
    <row r="9" spans="1:24">
      <c r="A9" s="74"/>
      <c r="B9" s="74"/>
      <c r="C9" s="74"/>
      <c r="D9" s="74"/>
      <c r="E9" s="74"/>
      <c r="F9" s="74"/>
      <c r="G9" s="74"/>
      <c r="H9" s="74"/>
      <c r="I9" s="74"/>
      <c r="J9" s="80">
        <f>--MID(J7,2,3)</f>
        <v>3</v>
      </c>
      <c r="K9" s="80"/>
      <c r="L9" s="81"/>
      <c r="M9" s="57"/>
      <c r="N9" s="16"/>
      <c r="O9" s="27"/>
      <c r="P9" s="30"/>
      <c r="Q9" s="28"/>
      <c r="R9" s="28"/>
      <c r="S9" s="28"/>
      <c r="T9" s="28"/>
      <c r="U9" s="28"/>
      <c r="V9" s="28"/>
      <c r="W9" s="28"/>
    </row>
    <row r="10" spans="1:24">
      <c r="A10" s="74"/>
      <c r="B10" s="74"/>
      <c r="C10" s="74"/>
      <c r="D10" s="74"/>
      <c r="E10" s="74"/>
      <c r="F10" s="74"/>
      <c r="G10" s="74"/>
      <c r="H10" s="74"/>
      <c r="I10" s="74"/>
      <c r="J10" s="82">
        <f>--MID(J8,2,3)</f>
        <v>0.6</v>
      </c>
      <c r="K10" s="82"/>
      <c r="L10" s="83"/>
      <c r="M10" s="57"/>
      <c r="N10" s="16"/>
      <c r="O10" s="52"/>
      <c r="P10" s="54"/>
      <c r="Q10" s="28"/>
      <c r="R10" s="28"/>
      <c r="S10" s="28"/>
      <c r="T10" s="28"/>
      <c r="U10" s="28"/>
      <c r="V10" s="28"/>
      <c r="W10" s="28"/>
    </row>
    <row r="11" spans="1:24">
      <c r="A11" s="79" t="s">
        <v>7</v>
      </c>
      <c r="B11" s="79"/>
      <c r="C11" s="79"/>
      <c r="D11" s="79"/>
      <c r="E11" s="79"/>
      <c r="F11" s="79"/>
      <c r="G11" s="79"/>
      <c r="H11" s="79"/>
      <c r="I11" s="79"/>
      <c r="J11" s="79"/>
      <c r="K11" s="84" t="str">
        <f>'Исход. данные'!$B$1</f>
        <v>18.10.2024г.</v>
      </c>
      <c r="L11" s="84"/>
      <c r="M11" s="84"/>
      <c r="N11" s="15"/>
      <c r="O11" s="15"/>
      <c r="P11" s="15"/>
      <c r="Q11" s="15"/>
      <c r="R11" s="15"/>
      <c r="S11" s="15"/>
      <c r="T11" s="15"/>
      <c r="U11" s="15"/>
      <c r="V11" s="15"/>
      <c r="W11" s="15"/>
      <c r="X11" s="8"/>
    </row>
    <row r="12" spans="1:24">
      <c r="A12" s="79" t="s">
        <v>8</v>
      </c>
      <c r="B12" s="79"/>
      <c r="C12" s="79"/>
      <c r="D12" s="79"/>
      <c r="E12" s="79"/>
      <c r="F12" s="79"/>
      <c r="G12" s="79"/>
      <c r="H12" s="79"/>
      <c r="I12" s="79"/>
      <c r="J12" s="79"/>
      <c r="K12" s="85" t="str">
        <f>'Исход. данные'!$B$2</f>
        <v>ВР-300S № 181024</v>
      </c>
      <c r="L12" s="85"/>
      <c r="M12" s="85"/>
      <c r="N12" s="16"/>
      <c r="O12" s="16"/>
      <c r="P12" s="16"/>
      <c r="Q12" s="16"/>
      <c r="R12" s="16"/>
      <c r="S12" s="16"/>
      <c r="T12" s="16"/>
      <c r="U12" s="16"/>
      <c r="V12" s="16"/>
      <c r="W12" s="16"/>
      <c r="X12" s="8"/>
    </row>
    <row r="13" spans="1:24">
      <c r="A13" s="79" t="s">
        <v>9</v>
      </c>
      <c r="B13" s="79"/>
      <c r="C13" s="79"/>
      <c r="D13" s="79"/>
      <c r="E13" s="79"/>
      <c r="F13" s="79"/>
      <c r="G13" s="79"/>
      <c r="H13" s="79"/>
      <c r="I13" s="79"/>
      <c r="J13" s="79"/>
      <c r="K13" s="85">
        <f>'Исход. данные'!$B$3</f>
        <v>21.2</v>
      </c>
      <c r="L13" s="85"/>
      <c r="M13" s="85"/>
      <c r="N13" s="16"/>
      <c r="O13" s="16"/>
      <c r="P13" s="16"/>
      <c r="Q13" s="16"/>
      <c r="R13" s="16"/>
      <c r="S13" s="16"/>
      <c r="T13" s="16"/>
      <c r="U13" s="16"/>
      <c r="V13" s="16"/>
      <c r="W13" s="16"/>
      <c r="X13" s="8"/>
    </row>
    <row r="14" spans="1:24">
      <c r="A14" s="79" t="s">
        <v>10</v>
      </c>
      <c r="B14" s="79"/>
      <c r="C14" s="79"/>
      <c r="D14" s="79"/>
      <c r="E14" s="79"/>
      <c r="F14" s="79"/>
      <c r="G14" s="79"/>
      <c r="H14" s="79"/>
      <c r="I14" s="79"/>
      <c r="J14" s="79"/>
      <c r="K14" s="85">
        <f>'Исход. данные'!$B$4</f>
        <v>60.7</v>
      </c>
      <c r="L14" s="85"/>
      <c r="M14" s="85"/>
      <c r="N14" s="16"/>
      <c r="O14" s="16"/>
      <c r="P14" s="16"/>
      <c r="Q14" s="16"/>
      <c r="R14" s="16"/>
      <c r="S14" s="16"/>
      <c r="T14" s="16"/>
      <c r="U14" s="16"/>
      <c r="V14" s="16"/>
      <c r="W14" s="16"/>
      <c r="X14" s="8"/>
    </row>
    <row r="15" spans="1:24">
      <c r="A15" s="97" t="s">
        <v>11</v>
      </c>
      <c r="B15" s="98"/>
      <c r="C15" s="99"/>
      <c r="D15" s="76" t="str">
        <f>"Объем дозирования " &amp; G7 &amp; " мкл"</f>
        <v>Объем дозирования 1000 мкл</v>
      </c>
      <c r="E15" s="85"/>
      <c r="F15" s="85"/>
      <c r="G15" s="85"/>
      <c r="H15" s="85"/>
      <c r="I15" s="85"/>
      <c r="J15" s="85"/>
      <c r="K15" s="85"/>
      <c r="L15" s="85"/>
      <c r="M15" s="86"/>
      <c r="N15" s="47"/>
      <c r="O15" s="28"/>
      <c r="P15" s="28"/>
      <c r="Q15" s="28"/>
      <c r="R15" s="28"/>
      <c r="S15" s="28"/>
      <c r="T15" s="28"/>
      <c r="U15" s="28"/>
      <c r="V15" s="28"/>
      <c r="W15" s="28"/>
    </row>
    <row r="16" spans="1:24">
      <c r="A16" s="100"/>
      <c r="B16" s="101"/>
      <c r="C16" s="102"/>
      <c r="D16" s="76" t="s">
        <v>42</v>
      </c>
      <c r="E16" s="85"/>
      <c r="F16" s="85"/>
      <c r="G16" s="85"/>
      <c r="H16" s="86"/>
      <c r="I16" s="76" t="s">
        <v>13</v>
      </c>
      <c r="J16" s="85"/>
      <c r="K16" s="85"/>
      <c r="L16" s="85"/>
      <c r="M16" s="86"/>
      <c r="N16" s="28"/>
      <c r="O16" s="28"/>
      <c r="P16" s="28"/>
      <c r="Q16" s="28"/>
      <c r="R16" s="28"/>
      <c r="S16" s="28"/>
      <c r="T16" s="28"/>
      <c r="U16" s="28"/>
      <c r="V16" s="28"/>
      <c r="W16" s="28"/>
    </row>
    <row r="17" spans="1:31">
      <c r="A17" s="76">
        <v>1</v>
      </c>
      <c r="B17" s="85"/>
      <c r="C17" s="86"/>
      <c r="D17" s="133">
        <v>1.0084</v>
      </c>
      <c r="E17" s="134"/>
      <c r="F17" s="134"/>
      <c r="G17" s="134"/>
      <c r="H17" s="135"/>
      <c r="I17" s="90">
        <f>D17*1000*'Исход. данные'!$B$6</f>
        <v>1011.5260400000001</v>
      </c>
      <c r="J17" s="91"/>
      <c r="K17" s="91"/>
      <c r="L17" s="91"/>
      <c r="M17" s="92"/>
      <c r="N17" s="28"/>
      <c r="O17" s="28"/>
      <c r="P17" s="28"/>
      <c r="Q17" s="28"/>
      <c r="R17" s="28"/>
      <c r="S17" s="28"/>
      <c r="T17" s="28"/>
      <c r="U17" s="28"/>
      <c r="V17" s="28"/>
      <c r="W17" s="28"/>
      <c r="AA17" s="65">
        <f ca="1">ROUND(NORMINV(RAND(), $AA$27, $AA$27*$M$7/100*0.8)/(1000*'Исход. данные'!$B$6), 4)</f>
        <v>0.99770000000000003</v>
      </c>
      <c r="AB17" s="65"/>
      <c r="AC17" s="65"/>
      <c r="AD17" s="65"/>
      <c r="AE17" s="65"/>
    </row>
    <row r="18" spans="1:31">
      <c r="A18" s="76">
        <v>2</v>
      </c>
      <c r="B18" s="85"/>
      <c r="C18" s="86"/>
      <c r="D18" s="133">
        <v>1.0065</v>
      </c>
      <c r="E18" s="134"/>
      <c r="F18" s="134"/>
      <c r="G18" s="134"/>
      <c r="H18" s="135"/>
      <c r="I18" s="90">
        <f>D18*1000*'Исход. данные'!$B$6</f>
        <v>1009.6201500000001</v>
      </c>
      <c r="J18" s="95"/>
      <c r="K18" s="95"/>
      <c r="L18" s="95"/>
      <c r="M18" s="96"/>
      <c r="N18" s="28"/>
      <c r="O18" s="28"/>
      <c r="P18" s="28"/>
      <c r="Q18" s="28"/>
      <c r="R18" s="28"/>
      <c r="S18" s="28"/>
      <c r="T18" s="28"/>
      <c r="U18" s="28"/>
      <c r="V18" s="28"/>
      <c r="W18" s="28"/>
      <c r="AA18" s="65">
        <f ca="1">ROUND(NORMINV(RAND(), $AA$27, $AA$27*$M$7/100*0.8)/(1000*'Исход. данные'!$B$6), 4)</f>
        <v>0.98580000000000001</v>
      </c>
      <c r="AB18" s="65"/>
      <c r="AC18" s="65"/>
      <c r="AD18" s="65"/>
      <c r="AE18" s="65"/>
    </row>
    <row r="19" spans="1:31">
      <c r="A19" s="76">
        <v>3</v>
      </c>
      <c r="B19" s="85"/>
      <c r="C19" s="86"/>
      <c r="D19" s="133">
        <v>1.0038</v>
      </c>
      <c r="E19" s="134"/>
      <c r="F19" s="134"/>
      <c r="G19" s="134"/>
      <c r="H19" s="135"/>
      <c r="I19" s="90">
        <f>D19*1000*'Исход. данные'!$B$6</f>
        <v>1006.9117800000001</v>
      </c>
      <c r="J19" s="95"/>
      <c r="K19" s="95"/>
      <c r="L19" s="95"/>
      <c r="M19" s="96"/>
      <c r="N19" s="28"/>
      <c r="O19" s="28"/>
      <c r="P19" s="28"/>
      <c r="Q19" s="28"/>
      <c r="R19" s="28"/>
      <c r="S19" s="28"/>
      <c r="T19" s="28"/>
      <c r="U19" s="28"/>
      <c r="V19" s="28"/>
      <c r="W19" s="28"/>
      <c r="AA19" s="65">
        <f ca="1">ROUND(NORMINV(RAND(), $AA$27, $AA$27*$M$7/100*0.8)/(1000*'Исход. данные'!$B$6), 4)</f>
        <v>0.99309999999999998</v>
      </c>
      <c r="AB19" s="65"/>
      <c r="AC19" s="65"/>
      <c r="AD19" s="65"/>
      <c r="AE19" s="65"/>
    </row>
    <row r="20" spans="1:31">
      <c r="A20" s="76">
        <v>4</v>
      </c>
      <c r="B20" s="85"/>
      <c r="C20" s="86"/>
      <c r="D20" s="133">
        <v>1.0015000000000001</v>
      </c>
      <c r="E20" s="134"/>
      <c r="F20" s="134"/>
      <c r="G20" s="134"/>
      <c r="H20" s="135"/>
      <c r="I20" s="90">
        <f>D20*1000*'Исход. данные'!$B$6</f>
        <v>1004.6046500000001</v>
      </c>
      <c r="J20" s="95"/>
      <c r="K20" s="95"/>
      <c r="L20" s="95"/>
      <c r="M20" s="96"/>
      <c r="N20" s="28"/>
      <c r="O20" s="28"/>
      <c r="P20" s="28"/>
      <c r="Q20" s="28"/>
      <c r="R20" s="28"/>
      <c r="S20" s="28"/>
      <c r="T20" s="28"/>
      <c r="U20" s="28"/>
      <c r="V20" s="28"/>
      <c r="W20" s="28"/>
      <c r="AA20" s="65">
        <f ca="1">ROUND(NORMINV(RAND(), $AA$27, $AA$27*$M$7/100*0.8)/(1000*'Исход. данные'!$B$6), 4)</f>
        <v>0.98640000000000005</v>
      </c>
      <c r="AB20" s="65"/>
      <c r="AC20" s="65"/>
      <c r="AD20" s="65"/>
      <c r="AE20" s="65"/>
    </row>
    <row r="21" spans="1:31">
      <c r="A21" s="76">
        <v>5</v>
      </c>
      <c r="B21" s="85"/>
      <c r="C21" s="86"/>
      <c r="D21" s="133">
        <v>1.0053000000000001</v>
      </c>
      <c r="E21" s="134"/>
      <c r="F21" s="134"/>
      <c r="G21" s="134"/>
      <c r="H21" s="135"/>
      <c r="I21" s="90">
        <f>D21*1000*'Исход. данные'!$B$6</f>
        <v>1008.4164300000002</v>
      </c>
      <c r="J21" s="95"/>
      <c r="K21" s="95"/>
      <c r="L21" s="95"/>
      <c r="M21" s="96"/>
      <c r="N21" s="28"/>
      <c r="O21" s="28"/>
      <c r="P21" s="28"/>
      <c r="Q21" s="28"/>
      <c r="R21" s="28"/>
      <c r="S21" s="28"/>
      <c r="T21" s="28"/>
      <c r="U21" s="28"/>
      <c r="V21" s="28"/>
      <c r="W21" s="28"/>
      <c r="AA21" s="65">
        <f ca="1">ROUND(NORMINV(RAND(), $AA$27, $AA$27*$M$7/100*0.8)/(1000*'Исход. данные'!$B$6), 4)</f>
        <v>0.98550000000000004</v>
      </c>
      <c r="AB21" s="65"/>
      <c r="AC21" s="65"/>
      <c r="AD21" s="65"/>
      <c r="AE21" s="65"/>
    </row>
    <row r="22" spans="1:31">
      <c r="A22" s="76">
        <v>6</v>
      </c>
      <c r="B22" s="85"/>
      <c r="C22" s="86"/>
      <c r="D22" s="133">
        <v>0.99890000000000001</v>
      </c>
      <c r="E22" s="134"/>
      <c r="F22" s="134"/>
      <c r="G22" s="134"/>
      <c r="H22" s="135"/>
      <c r="I22" s="90">
        <f>D22*1000*'Исход. данные'!$B$6</f>
        <v>1001.9965900000001</v>
      </c>
      <c r="J22" s="95"/>
      <c r="K22" s="95"/>
      <c r="L22" s="95"/>
      <c r="M22" s="96"/>
      <c r="N22" s="28"/>
      <c r="O22" s="28"/>
      <c r="P22" s="28"/>
      <c r="Q22" s="28"/>
      <c r="R22" s="28"/>
      <c r="S22" s="28"/>
      <c r="T22" s="28"/>
      <c r="U22" s="28"/>
      <c r="V22" s="28"/>
      <c r="W22" s="28"/>
      <c r="AA22" s="65">
        <f ca="1">ROUND(NORMINV(RAND(), $AA$27, $AA$27*$M$7/100*0.8)/(1000*'Исход. данные'!$B$6), 4)</f>
        <v>0.98929999999999996</v>
      </c>
      <c r="AB22" s="65"/>
      <c r="AC22" s="65"/>
      <c r="AD22" s="65"/>
      <c r="AE22" s="65"/>
    </row>
    <row r="23" spans="1:31">
      <c r="A23" s="76">
        <v>7</v>
      </c>
      <c r="B23" s="85"/>
      <c r="C23" s="86"/>
      <c r="D23" s="133">
        <v>1.002</v>
      </c>
      <c r="E23" s="134"/>
      <c r="F23" s="134"/>
      <c r="G23" s="134"/>
      <c r="H23" s="135"/>
      <c r="I23" s="90">
        <f>D23*1000*'Исход. данные'!$B$6</f>
        <v>1005.1062000000001</v>
      </c>
      <c r="J23" s="95"/>
      <c r="K23" s="95"/>
      <c r="L23" s="95"/>
      <c r="M23" s="96"/>
      <c r="N23" s="28"/>
      <c r="O23" s="28"/>
      <c r="P23" s="28"/>
      <c r="Q23" s="28"/>
      <c r="R23" s="28"/>
      <c r="S23" s="28"/>
      <c r="T23" s="28"/>
      <c r="U23" s="28"/>
      <c r="V23" s="28"/>
      <c r="W23" s="28"/>
      <c r="AA23" s="65">
        <f ca="1">ROUND(NORMINV(RAND(), $AA$27, $AA$27*$M$7/100*0.8)/(1000*'Исход. данные'!$B$6), 4)</f>
        <v>0.99429999999999996</v>
      </c>
      <c r="AB23" s="65"/>
      <c r="AC23" s="65"/>
      <c r="AD23" s="65"/>
      <c r="AE23" s="65"/>
    </row>
    <row r="24" spans="1:31">
      <c r="A24" s="76">
        <v>8</v>
      </c>
      <c r="B24" s="85"/>
      <c r="C24" s="86"/>
      <c r="D24" s="133">
        <v>1.0048999999999999</v>
      </c>
      <c r="E24" s="134"/>
      <c r="F24" s="134"/>
      <c r="G24" s="134"/>
      <c r="H24" s="135"/>
      <c r="I24" s="90">
        <f>D24*1000*'Исход. данные'!$B$6</f>
        <v>1008.01519</v>
      </c>
      <c r="J24" s="95"/>
      <c r="K24" s="95"/>
      <c r="L24" s="95"/>
      <c r="M24" s="96"/>
      <c r="N24" s="28"/>
      <c r="O24" s="28"/>
      <c r="P24" s="28"/>
      <c r="Q24" s="28"/>
      <c r="R24" s="28"/>
      <c r="S24" s="28"/>
      <c r="T24" s="28"/>
      <c r="U24" s="28"/>
      <c r="V24" s="28"/>
      <c r="W24" s="28"/>
      <c r="AA24" s="65">
        <f ca="1">ROUND(NORMINV(RAND(), $AA$27, $AA$27*$M$7/100*0.8)/(1000*'Исход. данные'!$B$6), 4)</f>
        <v>0.99790000000000001</v>
      </c>
      <c r="AB24" s="65"/>
      <c r="AC24" s="65"/>
      <c r="AD24" s="65"/>
      <c r="AE24" s="65"/>
    </row>
    <row r="25" spans="1:31">
      <c r="A25" s="76">
        <v>9</v>
      </c>
      <c r="B25" s="85"/>
      <c r="C25" s="86"/>
      <c r="D25" s="133">
        <v>1.0022</v>
      </c>
      <c r="E25" s="134"/>
      <c r="F25" s="134"/>
      <c r="G25" s="134"/>
      <c r="H25" s="135"/>
      <c r="I25" s="90">
        <f>D25*1000*'Исход. данные'!$B$6</f>
        <v>1005.30682</v>
      </c>
      <c r="J25" s="95"/>
      <c r="K25" s="95"/>
      <c r="L25" s="95"/>
      <c r="M25" s="96"/>
      <c r="N25" s="28"/>
      <c r="O25" s="28"/>
      <c r="P25" s="28"/>
      <c r="Q25" s="28"/>
      <c r="R25" s="28"/>
      <c r="S25" s="28"/>
      <c r="T25" s="28"/>
      <c r="U25" s="28"/>
      <c r="V25" s="29"/>
      <c r="W25" s="28"/>
      <c r="AA25" s="65">
        <f ca="1">ROUND(NORMINV(RAND(), $AA$27, $AA$27*$M$7/100*0.8)/(1000*'Исход. данные'!$B$6), 4)</f>
        <v>0.99670000000000003</v>
      </c>
      <c r="AB25" s="65"/>
      <c r="AC25" s="65"/>
      <c r="AD25" s="65"/>
      <c r="AE25" s="65"/>
    </row>
    <row r="26" spans="1:31">
      <c r="A26" s="76">
        <v>10</v>
      </c>
      <c r="B26" s="85"/>
      <c r="C26" s="86"/>
      <c r="D26" s="133">
        <v>1.0043</v>
      </c>
      <c r="E26" s="134"/>
      <c r="F26" s="134"/>
      <c r="G26" s="134"/>
      <c r="H26" s="135"/>
      <c r="I26" s="90">
        <f>D26*1000*'Исход. данные'!$B$6</f>
        <v>1007.4133300000001</v>
      </c>
      <c r="J26" s="95"/>
      <c r="K26" s="95"/>
      <c r="L26" s="95"/>
      <c r="M26" s="96"/>
      <c r="N26" s="28"/>
      <c r="O26" s="28"/>
      <c r="P26" s="28"/>
      <c r="Q26" s="28"/>
      <c r="R26" s="28"/>
      <c r="S26" s="28"/>
      <c r="T26" s="28"/>
      <c r="U26" s="28"/>
      <c r="V26" s="28"/>
      <c r="W26" s="28"/>
      <c r="AA26" s="65">
        <f ca="1">ROUND(NORMINV(RAND(), $AA$27, $AA$27*$M$7/100*0.8)/(1000*'Исход. данные'!$B$6), 4)</f>
        <v>0.99850000000000005</v>
      </c>
      <c r="AB26" s="65"/>
      <c r="AC26" s="65"/>
      <c r="AD26" s="65"/>
      <c r="AE26" s="65"/>
    </row>
    <row r="27" spans="1:31">
      <c r="A27" s="76" t="s">
        <v>14</v>
      </c>
      <c r="B27" s="85"/>
      <c r="C27" s="86"/>
      <c r="D27" s="87">
        <f>AVERAGE(D17:H26)</f>
        <v>1.0037800000000001</v>
      </c>
      <c r="E27" s="126"/>
      <c r="F27" s="126"/>
      <c r="G27" s="126"/>
      <c r="H27" s="127"/>
      <c r="I27" s="90">
        <f>AVERAGE(I17:M26)</f>
        <v>1006.8917180000001</v>
      </c>
      <c r="J27" s="95"/>
      <c r="K27" s="95"/>
      <c r="L27" s="95"/>
      <c r="M27" s="96"/>
      <c r="N27" s="47"/>
      <c r="O27" s="28"/>
      <c r="P27" s="28"/>
      <c r="Q27" s="28"/>
      <c r="R27" s="28"/>
      <c r="S27" s="28"/>
      <c r="T27" s="28"/>
      <c r="U27" s="28"/>
      <c r="V27" s="28"/>
      <c r="W27" s="28"/>
      <c r="AA27" s="66">
        <f ca="1">G7+G7*J9/100*0.9*(RAND()-RAND())</f>
        <v>995.63192223043143</v>
      </c>
      <c r="AB27" s="66"/>
      <c r="AC27" s="66"/>
      <c r="AD27" s="66"/>
      <c r="AE27" s="66"/>
    </row>
    <row r="28" spans="1:31">
      <c r="A28" s="76" t="s">
        <v>15</v>
      </c>
      <c r="B28" s="85"/>
      <c r="C28" s="86"/>
      <c r="D28" s="106" t="str">
        <f>'Исход. данные'!$B$5</f>
        <v>Пупкин В.В.</v>
      </c>
      <c r="E28" s="107"/>
      <c r="F28" s="107"/>
      <c r="G28" s="107"/>
      <c r="H28" s="107"/>
      <c r="I28" s="107"/>
      <c r="J28" s="107"/>
      <c r="K28" s="107"/>
      <c r="L28" s="107"/>
      <c r="M28" s="108"/>
      <c r="N28" s="51"/>
      <c r="O28" s="51"/>
      <c r="P28" s="51"/>
      <c r="Q28" s="51"/>
      <c r="R28" s="51"/>
      <c r="S28" s="51"/>
      <c r="T28" s="51"/>
      <c r="U28" s="28"/>
      <c r="V28" s="28"/>
      <c r="W28" s="28"/>
    </row>
    <row r="29" spans="1:31">
      <c r="A29" s="56"/>
      <c r="B29" s="56"/>
      <c r="C29" s="56"/>
      <c r="D29" s="85"/>
      <c r="E29" s="85"/>
      <c r="F29" s="85"/>
      <c r="G29" s="85"/>
      <c r="H29" s="85"/>
      <c r="I29" s="85"/>
      <c r="J29" s="85"/>
      <c r="K29" s="85"/>
      <c r="L29" s="85"/>
      <c r="M29" s="85"/>
      <c r="N29" s="1"/>
      <c r="O29" s="1"/>
      <c r="P29" s="1"/>
      <c r="Q29" s="1"/>
      <c r="R29" s="1"/>
      <c r="S29" s="1"/>
      <c r="T29" s="1"/>
      <c r="U29" s="1"/>
      <c r="V29" s="1"/>
      <c r="W29" s="1"/>
    </row>
    <row r="30" spans="1:31">
      <c r="A30" s="97" t="s">
        <v>11</v>
      </c>
      <c r="B30" s="98"/>
      <c r="C30" s="99"/>
      <c r="D30" s="76" t="str">
        <f>"Объем дозирования " &amp; G8 &amp; " мкл"</f>
        <v>Объем дозирования 10000 мкл</v>
      </c>
      <c r="E30" s="85"/>
      <c r="F30" s="85"/>
      <c r="G30" s="85"/>
      <c r="H30" s="85"/>
      <c r="I30" s="85"/>
      <c r="J30" s="85"/>
      <c r="K30" s="85"/>
      <c r="L30" s="85"/>
      <c r="M30" s="86"/>
      <c r="V30" s="3"/>
    </row>
    <row r="31" spans="1:31">
      <c r="A31" s="100"/>
      <c r="B31" s="101"/>
      <c r="C31" s="102"/>
      <c r="D31" s="76" t="s">
        <v>42</v>
      </c>
      <c r="E31" s="85"/>
      <c r="F31" s="85"/>
      <c r="G31" s="85"/>
      <c r="H31" s="86"/>
      <c r="I31" s="76" t="s">
        <v>13</v>
      </c>
      <c r="J31" s="85"/>
      <c r="K31" s="85"/>
      <c r="L31" s="85"/>
      <c r="M31" s="86"/>
      <c r="Q31" s="3"/>
      <c r="S31" s="2"/>
    </row>
    <row r="32" spans="1:31">
      <c r="A32" s="76">
        <v>1</v>
      </c>
      <c r="B32" s="85"/>
      <c r="C32" s="86"/>
      <c r="D32" s="133">
        <v>9.9589999999999996</v>
      </c>
      <c r="E32" s="134"/>
      <c r="F32" s="134"/>
      <c r="G32" s="134"/>
      <c r="H32" s="135"/>
      <c r="I32" s="90">
        <f>D32*1000*'Исход. данные'!$B$6</f>
        <v>9989.8729000000003</v>
      </c>
      <c r="J32" s="95"/>
      <c r="K32" s="95"/>
      <c r="L32" s="95"/>
      <c r="M32" s="96"/>
      <c r="Q32" s="3"/>
      <c r="AA32" s="65">
        <f ca="1">ROUND(NORMINV(RAND(), $AA$42, $AA$42*$M$8/100*0.8)/(1000*'Исход. данные'!$B$6), 4)</f>
        <v>9.9990000000000006</v>
      </c>
      <c r="AB32" s="65"/>
      <c r="AC32" s="65"/>
      <c r="AD32" s="65"/>
      <c r="AE32" s="65"/>
    </row>
    <row r="33" spans="1:31">
      <c r="A33" s="76">
        <v>2</v>
      </c>
      <c r="B33" s="85"/>
      <c r="C33" s="86"/>
      <c r="D33" s="133">
        <v>9.9476999999999993</v>
      </c>
      <c r="E33" s="134"/>
      <c r="F33" s="134"/>
      <c r="G33" s="134"/>
      <c r="H33" s="135"/>
      <c r="I33" s="90">
        <f>D33*1000*'Исход. данные'!$B$6</f>
        <v>9978.5378700000001</v>
      </c>
      <c r="J33" s="95"/>
      <c r="K33" s="95"/>
      <c r="L33" s="95"/>
      <c r="M33" s="96"/>
      <c r="Q33" s="3"/>
      <c r="S33" s="2"/>
      <c r="AA33" s="65">
        <f ca="1">ROUND(NORMINV(RAND(), $AA$42, $AA$42*$M$8/100*0.8)/(1000*'Исход. данные'!$B$6), 4)</f>
        <v>10.005100000000001</v>
      </c>
      <c r="AB33" s="65"/>
      <c r="AC33" s="65"/>
      <c r="AD33" s="65"/>
      <c r="AE33" s="65"/>
    </row>
    <row r="34" spans="1:31">
      <c r="A34" s="76">
        <v>3</v>
      </c>
      <c r="B34" s="85"/>
      <c r="C34" s="86"/>
      <c r="D34" s="133">
        <v>9.9232999999999993</v>
      </c>
      <c r="E34" s="134"/>
      <c r="F34" s="134"/>
      <c r="G34" s="134"/>
      <c r="H34" s="135"/>
      <c r="I34" s="90">
        <f>D34*1000*'Исход. данные'!$B$6</f>
        <v>9954.0622299999995</v>
      </c>
      <c r="J34" s="95"/>
      <c r="K34" s="95"/>
      <c r="L34" s="95"/>
      <c r="M34" s="96"/>
      <c r="Q34" s="3"/>
      <c r="AA34" s="65">
        <f ca="1">ROUND(NORMINV(RAND(), $AA$42, $AA$42*$M$8/100*0.8)/(1000*'Исход. данные'!$B$6), 4)</f>
        <v>10.004099999999999</v>
      </c>
      <c r="AB34" s="65"/>
      <c r="AC34" s="65"/>
      <c r="AD34" s="65"/>
      <c r="AE34" s="65"/>
    </row>
    <row r="35" spans="1:31">
      <c r="A35" s="76">
        <v>4</v>
      </c>
      <c r="B35" s="85"/>
      <c r="C35" s="86"/>
      <c r="D35" s="133">
        <v>9.9819999999999993</v>
      </c>
      <c r="E35" s="134"/>
      <c r="F35" s="134"/>
      <c r="G35" s="134"/>
      <c r="H35" s="135"/>
      <c r="I35" s="90">
        <f>D35*1000*'Исход. данные'!$B$6</f>
        <v>10012.944200000002</v>
      </c>
      <c r="J35" s="95"/>
      <c r="K35" s="95"/>
      <c r="L35" s="95"/>
      <c r="M35" s="96"/>
      <c r="Q35" s="3"/>
      <c r="AA35" s="65">
        <f ca="1">ROUND(NORMINV(RAND(), $AA$42, $AA$42*$M$8/100*0.8)/(1000*'Исход. данные'!$B$6), 4)</f>
        <v>9.9905000000000008</v>
      </c>
      <c r="AB35" s="65"/>
      <c r="AC35" s="65"/>
      <c r="AD35" s="65"/>
      <c r="AE35" s="65"/>
    </row>
    <row r="36" spans="1:31">
      <c r="A36" s="76">
        <v>5</v>
      </c>
      <c r="B36" s="85"/>
      <c r="C36" s="86"/>
      <c r="D36" s="133">
        <v>9.9585000000000008</v>
      </c>
      <c r="E36" s="134"/>
      <c r="F36" s="134"/>
      <c r="G36" s="134"/>
      <c r="H36" s="135"/>
      <c r="I36" s="90">
        <f>D36*1000*'Исход. данные'!$B$6</f>
        <v>9989.3713500000013</v>
      </c>
      <c r="J36" s="95"/>
      <c r="K36" s="95"/>
      <c r="L36" s="95"/>
      <c r="M36" s="96"/>
      <c r="Q36" s="3"/>
      <c r="AA36" s="65">
        <f ca="1">ROUND(NORMINV(RAND(), $AA$42, $AA$42*$M$8/100*0.8)/(1000*'Исход. данные'!$B$6), 4)</f>
        <v>10.0527</v>
      </c>
      <c r="AB36" s="65"/>
      <c r="AC36" s="65"/>
      <c r="AD36" s="65"/>
      <c r="AE36" s="65"/>
    </row>
    <row r="37" spans="1:31">
      <c r="A37" s="76">
        <v>6</v>
      </c>
      <c r="B37" s="85"/>
      <c r="C37" s="86"/>
      <c r="D37" s="133">
        <v>9.9756999999999998</v>
      </c>
      <c r="E37" s="134"/>
      <c r="F37" s="134"/>
      <c r="G37" s="134"/>
      <c r="H37" s="135"/>
      <c r="I37" s="90">
        <f>D37*1000*'Исход. данные'!$B$6</f>
        <v>10006.624669999999</v>
      </c>
      <c r="J37" s="95"/>
      <c r="K37" s="95"/>
      <c r="L37" s="95"/>
      <c r="M37" s="96"/>
      <c r="Q37" s="3"/>
      <c r="Y37" s="26"/>
      <c r="AA37" s="65">
        <f ca="1">ROUND(NORMINV(RAND(), $AA$42, $AA$42*$M$8/100*0.8)/(1000*'Исход. данные'!$B$6), 4)</f>
        <v>9.9977</v>
      </c>
      <c r="AB37" s="65"/>
      <c r="AC37" s="65"/>
      <c r="AD37" s="65"/>
      <c r="AE37" s="65"/>
    </row>
    <row r="38" spans="1:31">
      <c r="A38" s="76">
        <v>7</v>
      </c>
      <c r="B38" s="85"/>
      <c r="C38" s="86"/>
      <c r="D38" s="133">
        <v>9.9148999999999994</v>
      </c>
      <c r="E38" s="134"/>
      <c r="F38" s="134"/>
      <c r="G38" s="134"/>
      <c r="H38" s="135"/>
      <c r="I38" s="90">
        <f>D38*1000*'Исход. данные'!$B$6</f>
        <v>9945.6361900000011</v>
      </c>
      <c r="J38" s="95"/>
      <c r="K38" s="95"/>
      <c r="L38" s="95"/>
      <c r="M38" s="96"/>
      <c r="Q38" s="3"/>
      <c r="AA38" s="65">
        <f ca="1">ROUND(NORMINV(RAND(), $AA$42, $AA$42*$M$8/100*0.8)/(1000*'Исход. данные'!$B$6), 4)</f>
        <v>10.0235</v>
      </c>
      <c r="AB38" s="65"/>
      <c r="AC38" s="65"/>
      <c r="AD38" s="65"/>
      <c r="AE38" s="65"/>
    </row>
    <row r="39" spans="1:31">
      <c r="A39" s="76">
        <v>8</v>
      </c>
      <c r="B39" s="85"/>
      <c r="C39" s="86"/>
      <c r="D39" s="133">
        <v>9.9268999999999998</v>
      </c>
      <c r="E39" s="134"/>
      <c r="F39" s="134"/>
      <c r="G39" s="134"/>
      <c r="H39" s="135"/>
      <c r="I39" s="90">
        <f>D39*1000*'Исход. данные'!$B$6</f>
        <v>9957.6733899999999</v>
      </c>
      <c r="J39" s="95"/>
      <c r="K39" s="95"/>
      <c r="L39" s="95"/>
      <c r="M39" s="96"/>
      <c r="Q39" s="3"/>
      <c r="AA39" s="65">
        <f ca="1">ROUND(NORMINV(RAND(), $AA$42, $AA$42*$M$8/100*0.8)/(1000*'Исход. данные'!$B$6), 4)</f>
        <v>9.9811999999999994</v>
      </c>
      <c r="AB39" s="65"/>
      <c r="AC39" s="65"/>
      <c r="AD39" s="65"/>
      <c r="AE39" s="65"/>
    </row>
    <row r="40" spans="1:31">
      <c r="A40" s="76">
        <v>9</v>
      </c>
      <c r="B40" s="85"/>
      <c r="C40" s="86"/>
      <c r="D40" s="133">
        <v>9.9535</v>
      </c>
      <c r="E40" s="134"/>
      <c r="F40" s="134"/>
      <c r="G40" s="134"/>
      <c r="H40" s="135"/>
      <c r="I40" s="90">
        <f>D40*1000*'Исход. данные'!$B$6</f>
        <v>9984.3558500000017</v>
      </c>
      <c r="J40" s="95"/>
      <c r="K40" s="95"/>
      <c r="L40" s="95"/>
      <c r="M40" s="96"/>
      <c r="Q40" s="3"/>
      <c r="AA40" s="65">
        <f ca="1">ROUND(NORMINV(RAND(), $AA$42, $AA$42*$M$8/100*0.8)/(1000*'Исход. данные'!$B$6), 4)</f>
        <v>10.013299999999999</v>
      </c>
      <c r="AB40" s="65"/>
      <c r="AC40" s="65"/>
      <c r="AD40" s="65"/>
      <c r="AE40" s="65"/>
    </row>
    <row r="41" spans="1:31">
      <c r="A41" s="76">
        <v>10</v>
      </c>
      <c r="B41" s="85"/>
      <c r="C41" s="86"/>
      <c r="D41" s="133">
        <v>9.9113000000000007</v>
      </c>
      <c r="E41" s="134"/>
      <c r="F41" s="134"/>
      <c r="G41" s="134"/>
      <c r="H41" s="135"/>
      <c r="I41" s="90">
        <f>D41*1000*'Исход. данные'!$B$6</f>
        <v>9942.0250300000025</v>
      </c>
      <c r="J41" s="95"/>
      <c r="K41" s="95"/>
      <c r="L41" s="95"/>
      <c r="M41" s="96"/>
      <c r="Q41" s="3"/>
      <c r="AA41" s="65">
        <f ca="1">ROUND(NORMINV(RAND(), $AA$42, $AA$42*$M$8/100*0.8)/(1000*'Исход. данные'!$B$6), 4)</f>
        <v>9.9594000000000005</v>
      </c>
      <c r="AB41" s="65"/>
      <c r="AC41" s="65"/>
      <c r="AD41" s="65"/>
      <c r="AE41" s="65"/>
    </row>
    <row r="42" spans="1:31">
      <c r="A42" s="76" t="s">
        <v>14</v>
      </c>
      <c r="B42" s="85"/>
      <c r="C42" s="86"/>
      <c r="D42" s="109">
        <f>AVERAGE(D32:H41)</f>
        <v>9.9452800000000003</v>
      </c>
      <c r="E42" s="110"/>
      <c r="F42" s="110"/>
      <c r="G42" s="110"/>
      <c r="H42" s="110"/>
      <c r="I42" s="111">
        <f>AVERAGE(I32:M41)</f>
        <v>9976.1103680000015</v>
      </c>
      <c r="J42" s="111"/>
      <c r="K42" s="111"/>
      <c r="L42" s="111"/>
      <c r="M42" s="111"/>
      <c r="N42" s="8"/>
      <c r="O42" s="8"/>
      <c r="P42" s="8"/>
      <c r="Q42" s="8"/>
      <c r="R42" s="8"/>
      <c r="S42" s="8"/>
      <c r="T42" s="8"/>
      <c r="U42" s="8"/>
      <c r="V42" s="8"/>
      <c r="W42" s="8"/>
      <c r="X42" s="8"/>
      <c r="AA42" s="66">
        <f ca="1">G8+G8*J10/100*0.9*(RAND()-RAND())</f>
        <v>10043.601037859042</v>
      </c>
      <c r="AB42" s="66"/>
      <c r="AC42" s="66"/>
      <c r="AD42" s="66"/>
      <c r="AE42" s="66"/>
    </row>
    <row r="43" spans="1:31">
      <c r="A43" s="74" t="s">
        <v>15</v>
      </c>
      <c r="B43" s="74"/>
      <c r="C43" s="74"/>
      <c r="D43" s="112" t="str">
        <f>'Исход. данные'!$B$5</f>
        <v>Пупкин В.В.</v>
      </c>
      <c r="E43" s="112"/>
      <c r="F43" s="112"/>
      <c r="G43" s="112"/>
      <c r="H43" s="112"/>
      <c r="I43" s="112"/>
      <c r="J43" s="112"/>
      <c r="K43" s="112"/>
      <c r="L43" s="112"/>
      <c r="M43" s="112"/>
      <c r="N43" s="45"/>
      <c r="O43" s="45"/>
      <c r="P43" s="45"/>
      <c r="Q43" s="45"/>
      <c r="R43" s="45"/>
      <c r="S43" s="45"/>
      <c r="T43" s="8"/>
      <c r="U43" s="8"/>
      <c r="V43" s="8"/>
      <c r="W43" s="8"/>
      <c r="X43" s="8"/>
    </row>
    <row r="44" spans="1:31">
      <c r="A44" s="107" t="s">
        <v>16</v>
      </c>
      <c r="B44" s="107"/>
      <c r="C44" s="107"/>
      <c r="D44" s="107"/>
      <c r="E44" s="107"/>
      <c r="F44" s="107"/>
      <c r="G44" s="107"/>
      <c r="H44" s="107"/>
      <c r="I44" s="107"/>
      <c r="J44" s="107"/>
      <c r="K44" s="107"/>
      <c r="L44" s="107"/>
      <c r="M44" s="107"/>
      <c r="N44" s="16"/>
      <c r="O44" s="16"/>
      <c r="P44" s="16"/>
      <c r="Q44" s="16"/>
      <c r="R44" s="16"/>
      <c r="S44" s="16"/>
      <c r="T44" s="16"/>
      <c r="U44" s="16"/>
      <c r="V44" s="16"/>
      <c r="W44" s="16"/>
    </row>
    <row r="45" spans="1:31" ht="15" customHeight="1">
      <c r="A45" s="124" t="s">
        <v>5</v>
      </c>
      <c r="B45" s="125"/>
      <c r="C45" s="125"/>
      <c r="D45" s="115" t="s">
        <v>55</v>
      </c>
      <c r="E45" s="116"/>
      <c r="F45" s="116"/>
      <c r="G45" s="116"/>
      <c r="H45" s="117"/>
      <c r="I45" s="113" t="s">
        <v>57</v>
      </c>
      <c r="J45" s="113"/>
      <c r="K45" s="113"/>
      <c r="L45" s="113"/>
      <c r="M45" s="113"/>
      <c r="AA45">
        <f>IF(ABS(D46)&gt;J9, 0, IF(ABS(D47)&gt;J10, 0, IF(I46&gt;M7, 0, IF(I47&gt;M8, 0, 1))))</f>
        <v>1</v>
      </c>
    </row>
    <row r="46" spans="1:31">
      <c r="A46" s="76">
        <f>G7</f>
        <v>1000</v>
      </c>
      <c r="B46" s="85"/>
      <c r="C46" s="86"/>
      <c r="D46" s="118">
        <f>ROUND(((I27-A46)/A46*100),2)</f>
        <v>0.69</v>
      </c>
      <c r="E46" s="119"/>
      <c r="F46" s="119"/>
      <c r="G46" s="119"/>
      <c r="H46" s="120"/>
      <c r="I46" s="114">
        <f>ROUND(STDEV(I17:I26)*100/I27,2)</f>
        <v>0.27</v>
      </c>
      <c r="J46" s="114"/>
      <c r="K46" s="114"/>
      <c r="L46" s="114"/>
      <c r="M46" s="114"/>
    </row>
    <row r="47" spans="1:31">
      <c r="A47" s="76">
        <f>G8</f>
        <v>10000</v>
      </c>
      <c r="B47" s="85"/>
      <c r="C47" s="86"/>
      <c r="D47" s="118">
        <f>ROUND(((I42-A47)/A47*100),2)</f>
        <v>-0.24</v>
      </c>
      <c r="E47" s="119"/>
      <c r="F47" s="119"/>
      <c r="G47" s="119"/>
      <c r="H47" s="120"/>
      <c r="I47" s="114">
        <f>ROUND(STDEV(I32:I41)*100/I42,2)</f>
        <v>0.25</v>
      </c>
      <c r="J47" s="114"/>
      <c r="K47" s="114"/>
      <c r="L47" s="114"/>
      <c r="M47" s="114"/>
      <c r="N47" s="8"/>
      <c r="Q47" s="8"/>
    </row>
    <row r="48" spans="1:31" ht="15.75">
      <c r="A48" s="121" t="s">
        <v>17</v>
      </c>
      <c r="B48" s="121"/>
      <c r="C48" s="121"/>
      <c r="D48" s="121"/>
      <c r="E48" s="121"/>
      <c r="F48" s="121"/>
      <c r="G48" s="122" t="s">
        <v>18</v>
      </c>
      <c r="H48" s="122"/>
      <c r="I48" s="122"/>
      <c r="J48" s="122"/>
      <c r="K48" s="122"/>
      <c r="L48" s="122"/>
      <c r="M48" s="122"/>
      <c r="N48" s="44"/>
      <c r="O48" s="44"/>
      <c r="P48" s="44"/>
      <c r="Q48" s="44"/>
      <c r="R48" s="44"/>
      <c r="S48" s="44"/>
      <c r="T48" s="44"/>
      <c r="U48" s="44"/>
      <c r="V48" s="44"/>
      <c r="W48" s="44"/>
      <c r="X48" s="8"/>
    </row>
    <row r="49" spans="1:24">
      <c r="A49" s="79" t="s">
        <v>15</v>
      </c>
      <c r="B49" s="79"/>
      <c r="C49" s="79"/>
      <c r="D49" s="79"/>
      <c r="E49" s="79"/>
      <c r="F49" s="79"/>
      <c r="G49" s="107" t="str">
        <f>'Исход. данные'!$B$5</f>
        <v>Пупкин В.В.</v>
      </c>
      <c r="H49" s="107"/>
      <c r="I49" s="107"/>
      <c r="J49" s="107"/>
      <c r="K49" s="107"/>
      <c r="L49" s="107"/>
      <c r="M49" s="107"/>
      <c r="N49" s="16"/>
      <c r="O49" s="16"/>
      <c r="P49" s="16"/>
      <c r="Q49" s="16"/>
      <c r="R49" s="16"/>
      <c r="S49" s="16"/>
      <c r="T49" s="16"/>
      <c r="U49" s="16"/>
      <c r="V49" s="16"/>
      <c r="W49" s="16"/>
      <c r="X49" s="8"/>
    </row>
    <row r="50" spans="1:24">
      <c r="A50" s="56"/>
      <c r="B50" s="56"/>
      <c r="C50" s="56"/>
      <c r="D50" s="56"/>
      <c r="E50" s="56"/>
      <c r="F50" s="56"/>
      <c r="G50" s="128" t="s">
        <v>58</v>
      </c>
      <c r="H50" s="128"/>
      <c r="I50" s="128"/>
      <c r="J50" s="128"/>
      <c r="K50" s="128"/>
      <c r="L50" s="128"/>
      <c r="M50" s="128"/>
      <c r="N50" s="48"/>
      <c r="O50" s="48"/>
      <c r="P50" s="48"/>
      <c r="Q50" s="24"/>
      <c r="R50" s="24"/>
      <c r="S50" s="24"/>
      <c r="T50" s="24"/>
      <c r="U50" s="24"/>
      <c r="V50" s="24"/>
      <c r="W50" s="24"/>
    </row>
  </sheetData>
  <mergeCells count="154">
    <mergeCell ref="G50:M50"/>
    <mergeCell ref="D29:H29"/>
    <mergeCell ref="I29:M29"/>
    <mergeCell ref="I45:M45"/>
    <mergeCell ref="I46:M46"/>
    <mergeCell ref="I47:M47"/>
    <mergeCell ref="D45:H45"/>
    <mergeCell ref="D46:H46"/>
    <mergeCell ref="D47:H47"/>
    <mergeCell ref="A44:M44"/>
    <mergeCell ref="A47:C47"/>
    <mergeCell ref="A48:F48"/>
    <mergeCell ref="A49:F49"/>
    <mergeCell ref="A45:C45"/>
    <mergeCell ref="A46:C46"/>
    <mergeCell ref="A42:C42"/>
    <mergeCell ref="D42:H42"/>
    <mergeCell ref="I42:M42"/>
    <mergeCell ref="A43:C43"/>
    <mergeCell ref="D43:M43"/>
    <mergeCell ref="G48:M48"/>
    <mergeCell ref="G49:M49"/>
    <mergeCell ref="A40:C40"/>
    <mergeCell ref="D40:H40"/>
    <mergeCell ref="I3:M3"/>
    <mergeCell ref="I4:M4"/>
    <mergeCell ref="A5:M5"/>
    <mergeCell ref="K11:M11"/>
    <mergeCell ref="K12:M12"/>
    <mergeCell ref="K13:M13"/>
    <mergeCell ref="K14:M14"/>
    <mergeCell ref="A1:M1"/>
    <mergeCell ref="A2:M2"/>
    <mergeCell ref="A11:J11"/>
    <mergeCell ref="A12:J12"/>
    <mergeCell ref="A13:J13"/>
    <mergeCell ref="A9:C9"/>
    <mergeCell ref="D9:F9"/>
    <mergeCell ref="G9:I9"/>
    <mergeCell ref="J9:L9"/>
    <mergeCell ref="A10:C10"/>
    <mergeCell ref="D10:F10"/>
    <mergeCell ref="G10:I10"/>
    <mergeCell ref="J10:L10"/>
    <mergeCell ref="A7:C7"/>
    <mergeCell ref="D7:F7"/>
    <mergeCell ref="G7:I7"/>
    <mergeCell ref="J7:L7"/>
    <mergeCell ref="I40:M40"/>
    <mergeCell ref="A41:C41"/>
    <mergeCell ref="D41:H41"/>
    <mergeCell ref="I41:M41"/>
    <mergeCell ref="A38:C38"/>
    <mergeCell ref="D38:H38"/>
    <mergeCell ref="I38:M38"/>
    <mergeCell ref="A39:C39"/>
    <mergeCell ref="D39:H39"/>
    <mergeCell ref="I39:M39"/>
    <mergeCell ref="A36:C36"/>
    <mergeCell ref="D36:H36"/>
    <mergeCell ref="I36:M36"/>
    <mergeCell ref="A37:C37"/>
    <mergeCell ref="D37:H37"/>
    <mergeCell ref="I37:M37"/>
    <mergeCell ref="A34:C34"/>
    <mergeCell ref="D34:H34"/>
    <mergeCell ref="I34:M34"/>
    <mergeCell ref="A35:C35"/>
    <mergeCell ref="D35:H35"/>
    <mergeCell ref="I35:M35"/>
    <mergeCell ref="A32:C32"/>
    <mergeCell ref="D32:H32"/>
    <mergeCell ref="I32:M32"/>
    <mergeCell ref="A33:C33"/>
    <mergeCell ref="D33:H33"/>
    <mergeCell ref="I33:M33"/>
    <mergeCell ref="A27:C27"/>
    <mergeCell ref="D27:H27"/>
    <mergeCell ref="I27:M27"/>
    <mergeCell ref="A28:C28"/>
    <mergeCell ref="D28:M28"/>
    <mergeCell ref="A30:C31"/>
    <mergeCell ref="D30:M30"/>
    <mergeCell ref="D31:H31"/>
    <mergeCell ref="I31:M31"/>
    <mergeCell ref="A25:C25"/>
    <mergeCell ref="D25:H25"/>
    <mergeCell ref="I25:M25"/>
    <mergeCell ref="A26:C26"/>
    <mergeCell ref="D26:H26"/>
    <mergeCell ref="I26:M26"/>
    <mergeCell ref="A23:C23"/>
    <mergeCell ref="D23:H23"/>
    <mergeCell ref="I23:M23"/>
    <mergeCell ref="A24:C24"/>
    <mergeCell ref="D24:H24"/>
    <mergeCell ref="I24:M24"/>
    <mergeCell ref="A14:J14"/>
    <mergeCell ref="A15:C16"/>
    <mergeCell ref="D15:M15"/>
    <mergeCell ref="D16:H16"/>
    <mergeCell ref="I16:M16"/>
    <mergeCell ref="A21:C21"/>
    <mergeCell ref="D21:H21"/>
    <mergeCell ref="I21:M21"/>
    <mergeCell ref="A22:C22"/>
    <mergeCell ref="D22:H22"/>
    <mergeCell ref="I22:M22"/>
    <mergeCell ref="A19:C19"/>
    <mergeCell ref="D19:H19"/>
    <mergeCell ref="I19:M19"/>
    <mergeCell ref="A20:C20"/>
    <mergeCell ref="D20:H20"/>
    <mergeCell ref="I20:M20"/>
    <mergeCell ref="Q3:W3"/>
    <mergeCell ref="A4:G4"/>
    <mergeCell ref="Q4:W4"/>
    <mergeCell ref="AA32:AE32"/>
    <mergeCell ref="AA33:AE33"/>
    <mergeCell ref="AA34:AE34"/>
    <mergeCell ref="AA35:AE35"/>
    <mergeCell ref="AA36:AE36"/>
    <mergeCell ref="AA37:AE37"/>
    <mergeCell ref="A8:C8"/>
    <mergeCell ref="D8:F8"/>
    <mergeCell ref="G8:I8"/>
    <mergeCell ref="J8:L8"/>
    <mergeCell ref="A6:C6"/>
    <mergeCell ref="D6:F6"/>
    <mergeCell ref="G6:I6"/>
    <mergeCell ref="J6:L6"/>
    <mergeCell ref="A3:G3"/>
    <mergeCell ref="A17:C17"/>
    <mergeCell ref="D17:H17"/>
    <mergeCell ref="I17:M17"/>
    <mergeCell ref="A18:C18"/>
    <mergeCell ref="D18:H18"/>
    <mergeCell ref="I18:M18"/>
    <mergeCell ref="AA42:AE42"/>
    <mergeCell ref="AA38:AE38"/>
    <mergeCell ref="AA39:AE39"/>
    <mergeCell ref="AA40:AE40"/>
    <mergeCell ref="AA41:AE41"/>
    <mergeCell ref="AA17:AE17"/>
    <mergeCell ref="AA18:AE18"/>
    <mergeCell ref="AA19:AE19"/>
    <mergeCell ref="AA20:AE20"/>
    <mergeCell ref="AA21:AE21"/>
    <mergeCell ref="AA22:AE22"/>
    <mergeCell ref="AA23:AE23"/>
    <mergeCell ref="AA24:AE24"/>
    <mergeCell ref="AA25:AE25"/>
    <mergeCell ref="AA26:AE26"/>
    <mergeCell ref="AA27:AE27"/>
  </mergeCells>
  <conditionalFormatting sqref="D46">
    <cfRule type="expression" dxfId="203" priority="4">
      <formula>ABS($D$46)&gt;--MID($J$7,2,5)</formula>
    </cfRule>
  </conditionalFormatting>
  <conditionalFormatting sqref="D47">
    <cfRule type="expression" dxfId="202" priority="3">
      <formula>ABS($D$47)&gt;--MID($J$8,2,5)</formula>
    </cfRule>
  </conditionalFormatting>
  <conditionalFormatting sqref="I46">
    <cfRule type="cellIs" dxfId="201" priority="2" operator="greaterThan">
      <formula>$M$7</formula>
    </cfRule>
  </conditionalFormatting>
  <conditionalFormatting sqref="I47">
    <cfRule type="cellIs" dxfId="200" priority="1" operator="greaterThan">
      <formula>$M$8</formula>
    </cfRule>
  </conditionalFormatting>
  <pageMargins left="0.7" right="0.7" top="0.75" bottom="0.75" header="0.3" footer="0.3"/>
  <pageSetup paperSize="9" orientation="portrait" r:id="rId1"/>
</worksheet>
</file>

<file path=xl/worksheets/sheet27.xml><?xml version="1.0" encoding="utf-8"?>
<worksheet xmlns="http://schemas.openxmlformats.org/spreadsheetml/2006/main" xmlns:r="http://schemas.openxmlformats.org/officeDocument/2006/relationships">
  <sheetPr codeName="Лист33">
    <tabColor rgb="FF00B0F0"/>
  </sheetPr>
  <dimension ref="A1:AE50"/>
  <sheetViews>
    <sheetView zoomScale="90" zoomScaleNormal="90" workbookViewId="0">
      <selection activeCell="D32" sqref="D32:H41"/>
    </sheetView>
  </sheetViews>
  <sheetFormatPr defaultRowHeight="15"/>
  <cols>
    <col min="1" max="1" width="6.7109375" customWidth="1"/>
    <col min="2" max="2" width="6.5703125" customWidth="1"/>
    <col min="3" max="3" width="5.5703125" customWidth="1"/>
    <col min="4" max="4" width="7" customWidth="1"/>
    <col min="5" max="7" width="3.7109375" customWidth="1"/>
    <col min="8" max="8" width="11.7109375" customWidth="1"/>
    <col min="9" max="9" width="2.7109375" customWidth="1"/>
    <col min="10" max="10" width="6.7109375" customWidth="1"/>
    <col min="11" max="12" width="3.7109375" customWidth="1"/>
    <col min="13" max="13" width="14.7109375" customWidth="1"/>
    <col min="14" max="14" width="5.7109375" customWidth="1"/>
    <col min="15" max="18" width="0" hidden="1" customWidth="1"/>
    <col min="19" max="19" width="0.28515625" customWidth="1"/>
    <col min="20" max="23" width="0" hidden="1" customWidth="1"/>
    <col min="27" max="27" width="10.42578125" hidden="1" customWidth="1"/>
    <col min="28" max="31" width="9.140625" hidden="1" customWidth="1"/>
  </cols>
  <sheetData>
    <row r="1" spans="1:24">
      <c r="A1" s="138" t="s">
        <v>32</v>
      </c>
      <c r="B1" s="138"/>
      <c r="C1" s="138"/>
      <c r="D1" s="138"/>
      <c r="E1" s="138"/>
      <c r="F1" s="138"/>
      <c r="G1" s="138"/>
      <c r="H1" s="138"/>
      <c r="I1" s="138"/>
      <c r="J1" s="138"/>
      <c r="K1" s="138"/>
      <c r="L1" s="138"/>
      <c r="M1" s="138"/>
      <c r="N1" s="39"/>
      <c r="O1" s="39"/>
      <c r="P1" s="39"/>
      <c r="Q1" s="39"/>
      <c r="R1" s="39"/>
      <c r="S1" s="39"/>
      <c r="T1" s="39"/>
      <c r="U1" s="39"/>
      <c r="V1" s="39"/>
      <c r="W1" s="6"/>
    </row>
    <row r="2" spans="1:24">
      <c r="A2" s="71" t="s">
        <v>33</v>
      </c>
      <c r="B2" s="71"/>
      <c r="C2" s="71"/>
      <c r="D2" s="71"/>
      <c r="E2" s="71"/>
      <c r="F2" s="71"/>
      <c r="G2" s="71"/>
      <c r="H2" s="71"/>
      <c r="I2" s="71"/>
      <c r="J2" s="71"/>
      <c r="K2" s="71"/>
      <c r="L2" s="71"/>
      <c r="M2" s="71"/>
      <c r="N2" s="7"/>
      <c r="O2" s="7"/>
      <c r="P2" s="7"/>
      <c r="Q2" s="7"/>
      <c r="R2" s="7"/>
      <c r="S2" s="7"/>
      <c r="T2" s="7"/>
      <c r="U2" s="7"/>
      <c r="V2" s="7"/>
      <c r="W2" s="7"/>
    </row>
    <row r="3" spans="1:24" ht="15.75">
      <c r="A3" s="68" t="s">
        <v>25</v>
      </c>
      <c r="B3" s="68"/>
      <c r="C3" s="68"/>
      <c r="D3" s="68"/>
      <c r="E3" s="68"/>
      <c r="F3" s="68"/>
      <c r="G3" s="68"/>
      <c r="H3" s="56"/>
      <c r="I3" s="72">
        <v>17536407</v>
      </c>
      <c r="J3" s="72"/>
      <c r="K3" s="72"/>
      <c r="L3" s="72"/>
      <c r="M3" s="72"/>
      <c r="N3" s="16"/>
      <c r="O3" s="23"/>
      <c r="P3" s="25"/>
      <c r="Q3" s="69"/>
      <c r="R3" s="69"/>
      <c r="S3" s="69"/>
      <c r="T3" s="69"/>
      <c r="U3" s="69"/>
      <c r="V3" s="69"/>
      <c r="W3" s="69"/>
    </row>
    <row r="4" spans="1:24">
      <c r="A4" s="70" t="s">
        <v>0</v>
      </c>
      <c r="B4" s="70"/>
      <c r="C4" s="70"/>
      <c r="D4" s="70"/>
      <c r="E4" s="70"/>
      <c r="F4" s="70"/>
      <c r="G4" s="70"/>
      <c r="H4" s="56"/>
      <c r="I4" s="70" t="s">
        <v>1</v>
      </c>
      <c r="J4" s="70"/>
      <c r="K4" s="70"/>
      <c r="L4" s="70"/>
      <c r="M4" s="70"/>
      <c r="N4" s="46"/>
      <c r="O4" s="42"/>
      <c r="P4" s="25"/>
      <c r="Q4" s="69"/>
      <c r="R4" s="69"/>
      <c r="S4" s="69"/>
      <c r="T4" s="69"/>
      <c r="U4" s="69"/>
      <c r="V4" s="69"/>
      <c r="W4" s="69"/>
    </row>
    <row r="5" spans="1:24">
      <c r="A5" s="73" t="s">
        <v>2</v>
      </c>
      <c r="B5" s="73"/>
      <c r="C5" s="73"/>
      <c r="D5" s="73"/>
      <c r="E5" s="73"/>
      <c r="F5" s="73"/>
      <c r="G5" s="73"/>
      <c r="H5" s="73"/>
      <c r="I5" s="73"/>
      <c r="J5" s="73"/>
      <c r="K5" s="73"/>
      <c r="L5" s="73"/>
      <c r="M5" s="73"/>
      <c r="N5" s="14"/>
      <c r="O5" s="14"/>
      <c r="P5" s="14"/>
      <c r="Q5" s="14"/>
      <c r="R5" s="14"/>
      <c r="S5" s="14"/>
      <c r="T5" s="14"/>
      <c r="U5" s="14"/>
      <c r="V5" s="14"/>
      <c r="W5" s="14"/>
    </row>
    <row r="6" spans="1:24" ht="15" customHeight="1">
      <c r="A6" s="77" t="s">
        <v>3</v>
      </c>
      <c r="B6" s="77"/>
      <c r="C6" s="77"/>
      <c r="D6" s="77" t="s">
        <v>4</v>
      </c>
      <c r="E6" s="77"/>
      <c r="F6" s="77"/>
      <c r="G6" s="77" t="s">
        <v>5</v>
      </c>
      <c r="H6" s="77"/>
      <c r="I6" s="77"/>
      <c r="J6" s="77" t="s">
        <v>55</v>
      </c>
      <c r="K6" s="77"/>
      <c r="L6" s="78"/>
      <c r="M6" s="58" t="s">
        <v>56</v>
      </c>
      <c r="N6" s="35"/>
      <c r="O6" s="31"/>
      <c r="P6" s="32"/>
      <c r="Q6" s="28"/>
      <c r="R6" s="28"/>
      <c r="S6" s="28"/>
      <c r="T6" s="28"/>
      <c r="U6" s="28"/>
      <c r="V6" s="28"/>
      <c r="W6" s="28"/>
    </row>
    <row r="7" spans="1:24">
      <c r="A7" s="74">
        <v>1</v>
      </c>
      <c r="B7" s="74"/>
      <c r="C7" s="74"/>
      <c r="D7" s="75" t="str">
        <f>G7 &amp; " - " &amp; G8</f>
        <v>1000 - 10000</v>
      </c>
      <c r="E7" s="75"/>
      <c r="F7" s="75"/>
      <c r="G7" s="74">
        <v>1000</v>
      </c>
      <c r="H7" s="74"/>
      <c r="I7" s="74"/>
      <c r="J7" s="74" t="s">
        <v>44</v>
      </c>
      <c r="K7" s="74"/>
      <c r="L7" s="76"/>
      <c r="M7" s="59">
        <v>0.6</v>
      </c>
      <c r="N7" s="36"/>
      <c r="O7" s="33"/>
      <c r="P7" s="34"/>
      <c r="Q7" s="28"/>
      <c r="R7" s="28"/>
      <c r="S7" s="28"/>
      <c r="T7" s="28"/>
      <c r="U7" s="28"/>
      <c r="V7" s="28"/>
      <c r="W7" s="28"/>
    </row>
    <row r="8" spans="1:24">
      <c r="A8" s="74"/>
      <c r="B8" s="74"/>
      <c r="C8" s="74"/>
      <c r="D8" s="74"/>
      <c r="E8" s="74"/>
      <c r="F8" s="74"/>
      <c r="G8" s="74">
        <v>10000</v>
      </c>
      <c r="H8" s="74"/>
      <c r="I8" s="74"/>
      <c r="J8" s="74" t="s">
        <v>23</v>
      </c>
      <c r="K8" s="74"/>
      <c r="L8" s="76"/>
      <c r="M8" s="59">
        <v>0.3</v>
      </c>
      <c r="N8" s="16"/>
      <c r="O8" s="27"/>
      <c r="P8" s="30"/>
      <c r="Q8" s="28"/>
      <c r="R8" s="28"/>
      <c r="S8" s="28"/>
      <c r="T8" s="28"/>
      <c r="U8" s="28"/>
      <c r="V8" s="28"/>
      <c r="W8" s="28"/>
    </row>
    <row r="9" spans="1:24">
      <c r="A9" s="74"/>
      <c r="B9" s="74"/>
      <c r="C9" s="74"/>
      <c r="D9" s="74"/>
      <c r="E9" s="74"/>
      <c r="F9" s="74"/>
      <c r="G9" s="74"/>
      <c r="H9" s="74"/>
      <c r="I9" s="74"/>
      <c r="J9" s="80">
        <f>--MID(J7,2,3)</f>
        <v>3</v>
      </c>
      <c r="K9" s="80"/>
      <c r="L9" s="81"/>
      <c r="M9" s="57"/>
      <c r="N9" s="16"/>
      <c r="O9" s="27"/>
      <c r="P9" s="30"/>
      <c r="Q9" s="28"/>
      <c r="R9" s="28"/>
      <c r="S9" s="28"/>
      <c r="T9" s="28"/>
      <c r="U9" s="28"/>
      <c r="V9" s="28"/>
      <c r="W9" s="28"/>
    </row>
    <row r="10" spans="1:24">
      <c r="A10" s="74"/>
      <c r="B10" s="74"/>
      <c r="C10" s="74"/>
      <c r="D10" s="74"/>
      <c r="E10" s="74"/>
      <c r="F10" s="74"/>
      <c r="G10" s="74"/>
      <c r="H10" s="74"/>
      <c r="I10" s="74"/>
      <c r="J10" s="82">
        <f>--MID(J8,2,3)</f>
        <v>0.6</v>
      </c>
      <c r="K10" s="82"/>
      <c r="L10" s="83"/>
      <c r="M10" s="57"/>
      <c r="N10" s="16"/>
      <c r="O10" s="52"/>
      <c r="P10" s="54"/>
      <c r="Q10" s="28"/>
      <c r="R10" s="28"/>
      <c r="S10" s="28"/>
      <c r="T10" s="28"/>
      <c r="U10" s="28"/>
      <c r="V10" s="28"/>
      <c r="W10" s="28"/>
    </row>
    <row r="11" spans="1:24">
      <c r="A11" s="79" t="s">
        <v>7</v>
      </c>
      <c r="B11" s="79"/>
      <c r="C11" s="79"/>
      <c r="D11" s="79"/>
      <c r="E11" s="79"/>
      <c r="F11" s="79"/>
      <c r="G11" s="79"/>
      <c r="H11" s="79"/>
      <c r="I11" s="79"/>
      <c r="J11" s="79"/>
      <c r="K11" s="84" t="str">
        <f>'Исход. данные'!$B$1</f>
        <v>18.10.2024г.</v>
      </c>
      <c r="L11" s="84"/>
      <c r="M11" s="84"/>
      <c r="N11" s="15"/>
      <c r="O11" s="15"/>
      <c r="P11" s="15"/>
      <c r="Q11" s="15"/>
      <c r="R11" s="15"/>
      <c r="S11" s="15"/>
      <c r="T11" s="15"/>
      <c r="U11" s="15"/>
      <c r="V11" s="15"/>
      <c r="W11" s="15"/>
      <c r="X11" s="8"/>
    </row>
    <row r="12" spans="1:24">
      <c r="A12" s="79" t="s">
        <v>8</v>
      </c>
      <c r="B12" s="79"/>
      <c r="C12" s="79"/>
      <c r="D12" s="79"/>
      <c r="E12" s="79"/>
      <c r="F12" s="79"/>
      <c r="G12" s="79"/>
      <c r="H12" s="79"/>
      <c r="I12" s="79"/>
      <c r="J12" s="79"/>
      <c r="K12" s="85" t="str">
        <f>'Исход. данные'!$B$2</f>
        <v>ВР-300S № 181024</v>
      </c>
      <c r="L12" s="85"/>
      <c r="M12" s="85"/>
      <c r="N12" s="16"/>
      <c r="O12" s="16"/>
      <c r="P12" s="16"/>
      <c r="Q12" s="16"/>
      <c r="R12" s="16"/>
      <c r="S12" s="16"/>
      <c r="T12" s="16"/>
      <c r="U12" s="16"/>
      <c r="V12" s="16"/>
      <c r="W12" s="16"/>
      <c r="X12" s="8"/>
    </row>
    <row r="13" spans="1:24">
      <c r="A13" s="79" t="s">
        <v>9</v>
      </c>
      <c r="B13" s="79"/>
      <c r="C13" s="79"/>
      <c r="D13" s="79"/>
      <c r="E13" s="79"/>
      <c r="F13" s="79"/>
      <c r="G13" s="79"/>
      <c r="H13" s="79"/>
      <c r="I13" s="79"/>
      <c r="J13" s="79"/>
      <c r="K13" s="85">
        <f>'Исход. данные'!$B$3</f>
        <v>21.2</v>
      </c>
      <c r="L13" s="85"/>
      <c r="M13" s="85"/>
      <c r="N13" s="16"/>
      <c r="O13" s="16"/>
      <c r="P13" s="16"/>
      <c r="Q13" s="16"/>
      <c r="R13" s="16"/>
      <c r="S13" s="16"/>
      <c r="T13" s="16"/>
      <c r="U13" s="16"/>
      <c r="V13" s="16"/>
      <c r="W13" s="16"/>
      <c r="X13" s="8"/>
    </row>
    <row r="14" spans="1:24">
      <c r="A14" s="79" t="s">
        <v>10</v>
      </c>
      <c r="B14" s="79"/>
      <c r="C14" s="79"/>
      <c r="D14" s="79"/>
      <c r="E14" s="79"/>
      <c r="F14" s="79"/>
      <c r="G14" s="79"/>
      <c r="H14" s="79"/>
      <c r="I14" s="79"/>
      <c r="J14" s="79"/>
      <c r="K14" s="85">
        <f>'Исход. данные'!$B$4</f>
        <v>60.7</v>
      </c>
      <c r="L14" s="85"/>
      <c r="M14" s="85"/>
      <c r="N14" s="16"/>
      <c r="O14" s="16"/>
      <c r="P14" s="16"/>
      <c r="Q14" s="16"/>
      <c r="R14" s="16"/>
      <c r="S14" s="16"/>
      <c r="T14" s="16"/>
      <c r="U14" s="16"/>
      <c r="V14" s="16"/>
      <c r="W14" s="16"/>
      <c r="X14" s="8"/>
    </row>
    <row r="15" spans="1:24" ht="15" customHeight="1">
      <c r="A15" s="97" t="s">
        <v>11</v>
      </c>
      <c r="B15" s="98"/>
      <c r="C15" s="99"/>
      <c r="D15" s="76" t="str">
        <f>"Объем дозирования " &amp; G7 &amp; " мкл"</f>
        <v>Объем дозирования 1000 мкл</v>
      </c>
      <c r="E15" s="85"/>
      <c r="F15" s="85"/>
      <c r="G15" s="85"/>
      <c r="H15" s="85"/>
      <c r="I15" s="85"/>
      <c r="J15" s="85"/>
      <c r="K15" s="85"/>
      <c r="L15" s="85"/>
      <c r="M15" s="86"/>
      <c r="N15" s="47"/>
      <c r="O15" s="28"/>
      <c r="P15" s="28"/>
      <c r="Q15" s="28"/>
      <c r="R15" s="28"/>
      <c r="S15" s="28"/>
      <c r="T15" s="28"/>
      <c r="U15" s="28"/>
      <c r="V15" s="28"/>
      <c r="W15" s="28"/>
    </row>
    <row r="16" spans="1:24">
      <c r="A16" s="100"/>
      <c r="B16" s="101"/>
      <c r="C16" s="102"/>
      <c r="D16" s="76" t="s">
        <v>42</v>
      </c>
      <c r="E16" s="85"/>
      <c r="F16" s="85"/>
      <c r="G16" s="85"/>
      <c r="H16" s="86"/>
      <c r="I16" s="76" t="s">
        <v>13</v>
      </c>
      <c r="J16" s="85"/>
      <c r="K16" s="85"/>
      <c r="L16" s="85"/>
      <c r="M16" s="86"/>
      <c r="N16" s="28"/>
      <c r="O16" s="28"/>
      <c r="P16" s="28"/>
      <c r="Q16" s="28"/>
      <c r="R16" s="28"/>
      <c r="S16" s="28"/>
      <c r="T16" s="28"/>
      <c r="U16" s="28"/>
      <c r="V16" s="28"/>
      <c r="W16" s="28"/>
    </row>
    <row r="17" spans="1:31">
      <c r="A17" s="76">
        <v>1</v>
      </c>
      <c r="B17" s="85"/>
      <c r="C17" s="86"/>
      <c r="D17" s="133">
        <v>1.018</v>
      </c>
      <c r="E17" s="134"/>
      <c r="F17" s="134"/>
      <c r="G17" s="134"/>
      <c r="H17" s="135"/>
      <c r="I17" s="90">
        <f>D17*1000*'Исход. данные'!$B$6</f>
        <v>1021.1558000000001</v>
      </c>
      <c r="J17" s="91"/>
      <c r="K17" s="91"/>
      <c r="L17" s="91"/>
      <c r="M17" s="92"/>
      <c r="N17" s="28"/>
      <c r="O17" s="28"/>
      <c r="P17" s="28"/>
      <c r="Q17" s="28"/>
      <c r="R17" s="28"/>
      <c r="S17" s="28"/>
      <c r="T17" s="28"/>
      <c r="U17" s="28"/>
      <c r="V17" s="28"/>
      <c r="W17" s="28"/>
      <c r="AA17" s="65">
        <f ca="1">ROUND(NORMINV(RAND(), $AA$27, $AA$27*$M$7/100*0.8)/(1000*'Исход. данные'!$B$6), 4)</f>
        <v>0.97640000000000005</v>
      </c>
      <c r="AB17" s="65"/>
      <c r="AC17" s="65"/>
      <c r="AD17" s="65"/>
      <c r="AE17" s="65"/>
    </row>
    <row r="18" spans="1:31">
      <c r="A18" s="76">
        <v>2</v>
      </c>
      <c r="B18" s="85"/>
      <c r="C18" s="86"/>
      <c r="D18" s="133">
        <v>1.0224</v>
      </c>
      <c r="E18" s="134"/>
      <c r="F18" s="134"/>
      <c r="G18" s="134"/>
      <c r="H18" s="135"/>
      <c r="I18" s="90">
        <f>D18*1000*'Исход. данные'!$B$6</f>
        <v>1025.56944</v>
      </c>
      <c r="J18" s="95"/>
      <c r="K18" s="95"/>
      <c r="L18" s="95"/>
      <c r="M18" s="96"/>
      <c r="N18" s="28"/>
      <c r="O18" s="28"/>
      <c r="P18" s="28"/>
      <c r="Q18" s="28"/>
      <c r="R18" s="28"/>
      <c r="S18" s="28"/>
      <c r="T18" s="28"/>
      <c r="U18" s="28"/>
      <c r="V18" s="28"/>
      <c r="W18" s="28"/>
      <c r="AA18" s="65">
        <f ca="1">ROUND(NORMINV(RAND(), $AA$27, $AA$27*$M$7/100*0.8)/(1000*'Исход. данные'!$B$6), 4)</f>
        <v>0.98119999999999996</v>
      </c>
      <c r="AB18" s="65"/>
      <c r="AC18" s="65"/>
      <c r="AD18" s="65"/>
      <c r="AE18" s="65"/>
    </row>
    <row r="19" spans="1:31">
      <c r="A19" s="76">
        <v>3</v>
      </c>
      <c r="B19" s="85"/>
      <c r="C19" s="86"/>
      <c r="D19" s="133">
        <v>1.0091000000000001</v>
      </c>
      <c r="E19" s="134"/>
      <c r="F19" s="134"/>
      <c r="G19" s="134"/>
      <c r="H19" s="135"/>
      <c r="I19" s="90">
        <f>D19*1000*'Исход. данные'!$B$6</f>
        <v>1012.2282100000002</v>
      </c>
      <c r="J19" s="95"/>
      <c r="K19" s="95"/>
      <c r="L19" s="95"/>
      <c r="M19" s="96"/>
      <c r="N19" s="28"/>
      <c r="O19" s="28"/>
      <c r="P19" s="28"/>
      <c r="Q19" s="28"/>
      <c r="R19" s="28"/>
      <c r="S19" s="28"/>
      <c r="T19" s="28"/>
      <c r="U19" s="28"/>
      <c r="V19" s="28"/>
      <c r="W19" s="28"/>
      <c r="AA19" s="65">
        <f ca="1">ROUND(NORMINV(RAND(), $AA$27, $AA$27*$M$7/100*0.8)/(1000*'Исход. данные'!$B$6), 4)</f>
        <v>0.97360000000000002</v>
      </c>
      <c r="AB19" s="65"/>
      <c r="AC19" s="65"/>
      <c r="AD19" s="65"/>
      <c r="AE19" s="65"/>
    </row>
    <row r="20" spans="1:31">
      <c r="A20" s="76">
        <v>4</v>
      </c>
      <c r="B20" s="85"/>
      <c r="C20" s="86"/>
      <c r="D20" s="133">
        <v>1.0033000000000001</v>
      </c>
      <c r="E20" s="134"/>
      <c r="F20" s="134"/>
      <c r="G20" s="134"/>
      <c r="H20" s="135"/>
      <c r="I20" s="90">
        <f>D20*1000*'Исход. данные'!$B$6</f>
        <v>1006.4102300000002</v>
      </c>
      <c r="J20" s="95"/>
      <c r="K20" s="95"/>
      <c r="L20" s="95"/>
      <c r="M20" s="96"/>
      <c r="N20" s="28"/>
      <c r="O20" s="28"/>
      <c r="P20" s="28"/>
      <c r="Q20" s="28"/>
      <c r="R20" s="28"/>
      <c r="S20" s="28"/>
      <c r="T20" s="28"/>
      <c r="U20" s="28"/>
      <c r="V20" s="28"/>
      <c r="W20" s="28"/>
      <c r="AA20" s="65">
        <f ca="1">ROUND(NORMINV(RAND(), $AA$27, $AA$27*$M$7/100*0.8)/(1000*'Исход. данные'!$B$6), 4)</f>
        <v>0.97660000000000002</v>
      </c>
      <c r="AB20" s="65"/>
      <c r="AC20" s="65"/>
      <c r="AD20" s="65"/>
      <c r="AE20" s="65"/>
    </row>
    <row r="21" spans="1:31">
      <c r="A21" s="76">
        <v>5</v>
      </c>
      <c r="B21" s="85"/>
      <c r="C21" s="86"/>
      <c r="D21" s="133">
        <v>1.0145999999999999</v>
      </c>
      <c r="E21" s="134"/>
      <c r="F21" s="134"/>
      <c r="G21" s="134"/>
      <c r="H21" s="135"/>
      <c r="I21" s="90">
        <f>D21*1000*'Исход. данные'!$B$6</f>
        <v>1017.74526</v>
      </c>
      <c r="J21" s="95"/>
      <c r="K21" s="95"/>
      <c r="L21" s="95"/>
      <c r="M21" s="96"/>
      <c r="N21" s="28"/>
      <c r="O21" s="28"/>
      <c r="P21" s="28"/>
      <c r="Q21" s="28"/>
      <c r="R21" s="28"/>
      <c r="S21" s="28"/>
      <c r="T21" s="28"/>
      <c r="U21" s="28"/>
      <c r="V21" s="28"/>
      <c r="W21" s="28"/>
      <c r="AA21" s="65">
        <f ca="1">ROUND(NORMINV(RAND(), $AA$27, $AA$27*$M$7/100*0.8)/(1000*'Исход. данные'!$B$6), 4)</f>
        <v>0.98099999999999998</v>
      </c>
      <c r="AB21" s="65"/>
      <c r="AC21" s="65"/>
      <c r="AD21" s="65"/>
      <c r="AE21" s="65"/>
    </row>
    <row r="22" spans="1:31">
      <c r="A22" s="76">
        <v>6</v>
      </c>
      <c r="B22" s="85"/>
      <c r="C22" s="86"/>
      <c r="D22" s="133">
        <v>1.0127999999999999</v>
      </c>
      <c r="E22" s="134"/>
      <c r="F22" s="134"/>
      <c r="G22" s="134"/>
      <c r="H22" s="135"/>
      <c r="I22" s="90">
        <f>D22*1000*'Исход. данные'!$B$6</f>
        <v>1015.9396800000001</v>
      </c>
      <c r="J22" s="95"/>
      <c r="K22" s="95"/>
      <c r="L22" s="95"/>
      <c r="M22" s="96"/>
      <c r="N22" s="28"/>
      <c r="O22" s="28"/>
      <c r="P22" s="28"/>
      <c r="Q22" s="28"/>
      <c r="R22" s="28"/>
      <c r="S22" s="28"/>
      <c r="T22" s="28"/>
      <c r="U22" s="28"/>
      <c r="V22" s="28"/>
      <c r="W22" s="28"/>
      <c r="AA22" s="65">
        <f ca="1">ROUND(NORMINV(RAND(), $AA$27, $AA$27*$M$7/100*0.8)/(1000*'Исход. данные'!$B$6), 4)</f>
        <v>0.97250000000000003</v>
      </c>
      <c r="AB22" s="65"/>
      <c r="AC22" s="65"/>
      <c r="AD22" s="65"/>
      <c r="AE22" s="65"/>
    </row>
    <row r="23" spans="1:31">
      <c r="A23" s="76">
        <v>7</v>
      </c>
      <c r="B23" s="85"/>
      <c r="C23" s="86"/>
      <c r="D23" s="133">
        <v>1.0115000000000001</v>
      </c>
      <c r="E23" s="134"/>
      <c r="F23" s="134"/>
      <c r="G23" s="134"/>
      <c r="H23" s="135"/>
      <c r="I23" s="90">
        <f>D23*1000*'Исход. данные'!$B$6</f>
        <v>1014.6356500000002</v>
      </c>
      <c r="J23" s="95"/>
      <c r="K23" s="95"/>
      <c r="L23" s="95"/>
      <c r="M23" s="96"/>
      <c r="N23" s="28"/>
      <c r="O23" s="28"/>
      <c r="P23" s="28"/>
      <c r="Q23" s="28"/>
      <c r="R23" s="28"/>
      <c r="S23" s="28"/>
      <c r="T23" s="28"/>
      <c r="U23" s="28"/>
      <c r="V23" s="28"/>
      <c r="W23" s="28"/>
      <c r="AA23" s="65">
        <f ca="1">ROUND(NORMINV(RAND(), $AA$27, $AA$27*$M$7/100*0.8)/(1000*'Исход. данные'!$B$6), 4)</f>
        <v>0.98450000000000004</v>
      </c>
      <c r="AB23" s="65"/>
      <c r="AC23" s="65"/>
      <c r="AD23" s="65"/>
      <c r="AE23" s="65"/>
    </row>
    <row r="24" spans="1:31">
      <c r="A24" s="76">
        <v>8</v>
      </c>
      <c r="B24" s="85"/>
      <c r="C24" s="86"/>
      <c r="D24" s="133">
        <v>1.0041</v>
      </c>
      <c r="E24" s="134"/>
      <c r="F24" s="134"/>
      <c r="G24" s="134"/>
      <c r="H24" s="135"/>
      <c r="I24" s="90">
        <f>D24*1000*'Исход. данные'!$B$6</f>
        <v>1007.2127100000001</v>
      </c>
      <c r="J24" s="95"/>
      <c r="K24" s="95"/>
      <c r="L24" s="95"/>
      <c r="M24" s="96"/>
      <c r="N24" s="28"/>
      <c r="O24" s="28"/>
      <c r="P24" s="28"/>
      <c r="Q24" s="28"/>
      <c r="R24" s="28"/>
      <c r="S24" s="28"/>
      <c r="T24" s="28"/>
      <c r="U24" s="28"/>
      <c r="V24" s="28"/>
      <c r="W24" s="28"/>
      <c r="AA24" s="65">
        <f ca="1">ROUND(NORMINV(RAND(), $AA$27, $AA$27*$M$7/100*0.8)/(1000*'Исход. данные'!$B$6), 4)</f>
        <v>0.97489999999999999</v>
      </c>
      <c r="AB24" s="65"/>
      <c r="AC24" s="65"/>
      <c r="AD24" s="65"/>
      <c r="AE24" s="65"/>
    </row>
    <row r="25" spans="1:31">
      <c r="A25" s="76">
        <v>9</v>
      </c>
      <c r="B25" s="85"/>
      <c r="C25" s="86"/>
      <c r="D25" s="133">
        <v>1.0133000000000001</v>
      </c>
      <c r="E25" s="134"/>
      <c r="F25" s="134"/>
      <c r="G25" s="134"/>
      <c r="H25" s="135"/>
      <c r="I25" s="90">
        <f>D25*1000*'Исход. данные'!$B$6</f>
        <v>1016.4412300000001</v>
      </c>
      <c r="J25" s="95"/>
      <c r="K25" s="95"/>
      <c r="L25" s="95"/>
      <c r="M25" s="96"/>
      <c r="N25" s="28"/>
      <c r="O25" s="28"/>
      <c r="P25" s="28"/>
      <c r="Q25" s="28"/>
      <c r="R25" s="28"/>
      <c r="S25" s="28"/>
      <c r="T25" s="28"/>
      <c r="U25" s="28"/>
      <c r="V25" s="29"/>
      <c r="W25" s="28"/>
      <c r="AA25" s="65">
        <f ca="1">ROUND(NORMINV(RAND(), $AA$27, $AA$27*$M$7/100*0.8)/(1000*'Исход. данные'!$B$6), 4)</f>
        <v>0.97789999999999999</v>
      </c>
      <c r="AB25" s="65"/>
      <c r="AC25" s="65"/>
      <c r="AD25" s="65"/>
      <c r="AE25" s="65"/>
    </row>
    <row r="26" spans="1:31">
      <c r="A26" s="76">
        <v>10</v>
      </c>
      <c r="B26" s="85"/>
      <c r="C26" s="86"/>
      <c r="D26" s="133">
        <v>1.0115000000000001</v>
      </c>
      <c r="E26" s="134"/>
      <c r="F26" s="134"/>
      <c r="G26" s="134"/>
      <c r="H26" s="135"/>
      <c r="I26" s="90">
        <f>D26*1000*'Исход. данные'!$B$6</f>
        <v>1014.6356500000002</v>
      </c>
      <c r="J26" s="95"/>
      <c r="K26" s="95"/>
      <c r="L26" s="95"/>
      <c r="M26" s="96"/>
      <c r="N26" s="28"/>
      <c r="O26" s="28"/>
      <c r="P26" s="28"/>
      <c r="Q26" s="28"/>
      <c r="R26" s="28"/>
      <c r="S26" s="28"/>
      <c r="T26" s="28"/>
      <c r="U26" s="28"/>
      <c r="V26" s="28"/>
      <c r="W26" s="28"/>
      <c r="AA26" s="65">
        <f ca="1">ROUND(NORMINV(RAND(), $AA$27, $AA$27*$M$7/100*0.8)/(1000*'Исход. данные'!$B$6), 4)</f>
        <v>0.97570000000000001</v>
      </c>
      <c r="AB26" s="65"/>
      <c r="AC26" s="65"/>
      <c r="AD26" s="65"/>
      <c r="AE26" s="65"/>
    </row>
    <row r="27" spans="1:31">
      <c r="A27" s="76" t="s">
        <v>14</v>
      </c>
      <c r="B27" s="85"/>
      <c r="C27" s="86"/>
      <c r="D27" s="87">
        <f>AVERAGE(D17:H26)</f>
        <v>1.0120599999999997</v>
      </c>
      <c r="E27" s="126"/>
      <c r="F27" s="126"/>
      <c r="G27" s="126"/>
      <c r="H27" s="127"/>
      <c r="I27" s="90">
        <f>AVERAGE(I17:M26)</f>
        <v>1015.1973860000001</v>
      </c>
      <c r="J27" s="95"/>
      <c r="K27" s="95"/>
      <c r="L27" s="95"/>
      <c r="M27" s="96"/>
      <c r="N27" s="47"/>
      <c r="O27" s="28"/>
      <c r="P27" s="28"/>
      <c r="Q27" s="28"/>
      <c r="R27" s="28"/>
      <c r="S27" s="28"/>
      <c r="T27" s="28"/>
      <c r="U27" s="28"/>
      <c r="V27" s="28"/>
      <c r="W27" s="28"/>
      <c r="AA27" s="66">
        <f ca="1">G7+G7*J9/100*0.9*(RAND()-RAND())</f>
        <v>983.90625377400511</v>
      </c>
      <c r="AB27" s="66"/>
      <c r="AC27" s="66"/>
      <c r="AD27" s="66"/>
      <c r="AE27" s="66"/>
    </row>
    <row r="28" spans="1:31">
      <c r="A28" s="76" t="s">
        <v>15</v>
      </c>
      <c r="B28" s="85"/>
      <c r="C28" s="86"/>
      <c r="D28" s="106" t="str">
        <f>'Исход. данные'!$B$5</f>
        <v>Пупкин В.В.</v>
      </c>
      <c r="E28" s="107"/>
      <c r="F28" s="107"/>
      <c r="G28" s="107"/>
      <c r="H28" s="107"/>
      <c r="I28" s="107"/>
      <c r="J28" s="107"/>
      <c r="K28" s="107"/>
      <c r="L28" s="107"/>
      <c r="M28" s="108"/>
      <c r="N28" s="51"/>
      <c r="O28" s="51"/>
      <c r="P28" s="51"/>
      <c r="Q28" s="51"/>
      <c r="R28" s="51"/>
      <c r="S28" s="51"/>
      <c r="T28" s="51"/>
      <c r="U28" s="28"/>
      <c r="V28" s="28"/>
      <c r="W28" s="28"/>
    </row>
    <row r="29" spans="1:31">
      <c r="A29" s="56"/>
      <c r="B29" s="56"/>
      <c r="C29" s="56"/>
      <c r="D29" s="85"/>
      <c r="E29" s="85"/>
      <c r="F29" s="85"/>
      <c r="G29" s="85"/>
      <c r="H29" s="85"/>
      <c r="I29" s="85"/>
      <c r="J29" s="85"/>
      <c r="K29" s="85"/>
      <c r="L29" s="85"/>
      <c r="M29" s="85"/>
      <c r="N29" s="4"/>
      <c r="O29" s="4"/>
      <c r="P29" s="4"/>
      <c r="Q29" s="4"/>
      <c r="R29" s="4"/>
      <c r="S29" s="4"/>
      <c r="T29" s="4"/>
      <c r="U29" s="4"/>
      <c r="V29" s="4"/>
      <c r="W29" s="4"/>
    </row>
    <row r="30" spans="1:31" ht="15" customHeight="1">
      <c r="A30" s="97" t="s">
        <v>11</v>
      </c>
      <c r="B30" s="98"/>
      <c r="C30" s="99"/>
      <c r="D30" s="76" t="str">
        <f>"Объем дозирования " &amp; G8 &amp; " мкл"</f>
        <v>Объем дозирования 10000 мкл</v>
      </c>
      <c r="E30" s="85"/>
      <c r="F30" s="85"/>
      <c r="G30" s="85"/>
      <c r="H30" s="85"/>
      <c r="I30" s="85"/>
      <c r="J30" s="85"/>
      <c r="K30" s="85"/>
      <c r="L30" s="85"/>
      <c r="M30" s="86"/>
      <c r="V30" s="3"/>
    </row>
    <row r="31" spans="1:31">
      <c r="A31" s="100"/>
      <c r="B31" s="101"/>
      <c r="C31" s="102"/>
      <c r="D31" s="76" t="s">
        <v>42</v>
      </c>
      <c r="E31" s="85"/>
      <c r="F31" s="85"/>
      <c r="G31" s="85"/>
      <c r="H31" s="86"/>
      <c r="I31" s="76" t="s">
        <v>13</v>
      </c>
      <c r="J31" s="85"/>
      <c r="K31" s="85"/>
      <c r="L31" s="85"/>
      <c r="M31" s="86"/>
      <c r="Q31" s="3"/>
      <c r="S31" s="2"/>
    </row>
    <row r="32" spans="1:31">
      <c r="A32" s="76">
        <v>1</v>
      </c>
      <c r="B32" s="85"/>
      <c r="C32" s="86"/>
      <c r="D32" s="133">
        <v>9.9611000000000001</v>
      </c>
      <c r="E32" s="134"/>
      <c r="F32" s="134"/>
      <c r="G32" s="134"/>
      <c r="H32" s="135"/>
      <c r="I32" s="90">
        <f>D32*1000*'Исход. данные'!$B$6</f>
        <v>9991.9794100000017</v>
      </c>
      <c r="J32" s="95"/>
      <c r="K32" s="95"/>
      <c r="L32" s="95"/>
      <c r="M32" s="96"/>
      <c r="Q32" s="3"/>
      <c r="AA32" s="65">
        <f ca="1">ROUND(NORMINV(RAND(), $AA$42, $AA$42*$M$8/100*0.8)/(1000*'Исход. данные'!$B$6), 4)</f>
        <v>9.9722000000000008</v>
      </c>
      <c r="AB32" s="65"/>
      <c r="AC32" s="65"/>
      <c r="AD32" s="65"/>
      <c r="AE32" s="65"/>
    </row>
    <row r="33" spans="1:31">
      <c r="A33" s="76">
        <v>2</v>
      </c>
      <c r="B33" s="85"/>
      <c r="C33" s="86"/>
      <c r="D33" s="133">
        <v>9.9481999999999999</v>
      </c>
      <c r="E33" s="134"/>
      <c r="F33" s="134"/>
      <c r="G33" s="134"/>
      <c r="H33" s="135"/>
      <c r="I33" s="90">
        <f>D33*1000*'Исход. данные'!$B$6</f>
        <v>9979.039420000001</v>
      </c>
      <c r="J33" s="95"/>
      <c r="K33" s="95"/>
      <c r="L33" s="95"/>
      <c r="M33" s="96"/>
      <c r="Q33" s="3"/>
      <c r="S33" s="2"/>
      <c r="AA33" s="65">
        <f ca="1">ROUND(NORMINV(RAND(), $AA$42, $AA$42*$M$8/100*0.8)/(1000*'Исход. данные'!$B$6), 4)</f>
        <v>9.9954999999999998</v>
      </c>
      <c r="AB33" s="65"/>
      <c r="AC33" s="65"/>
      <c r="AD33" s="65"/>
      <c r="AE33" s="65"/>
    </row>
    <row r="34" spans="1:31">
      <c r="A34" s="76">
        <v>3</v>
      </c>
      <c r="B34" s="85"/>
      <c r="C34" s="86"/>
      <c r="D34" s="133">
        <v>9.9978999999999996</v>
      </c>
      <c r="E34" s="134"/>
      <c r="F34" s="134"/>
      <c r="G34" s="134"/>
      <c r="H34" s="135"/>
      <c r="I34" s="90">
        <f>D34*1000*'Исход. данные'!$B$6</f>
        <v>10028.89349</v>
      </c>
      <c r="J34" s="95"/>
      <c r="K34" s="95"/>
      <c r="L34" s="95"/>
      <c r="M34" s="96"/>
      <c r="Q34" s="3"/>
      <c r="AA34" s="65">
        <f ca="1">ROUND(NORMINV(RAND(), $AA$42, $AA$42*$M$8/100*0.8)/(1000*'Исход. данные'!$B$6), 4)</f>
        <v>9.9550999999999998</v>
      </c>
      <c r="AB34" s="65"/>
      <c r="AC34" s="65"/>
      <c r="AD34" s="65"/>
      <c r="AE34" s="65"/>
    </row>
    <row r="35" spans="1:31">
      <c r="A35" s="76">
        <v>4</v>
      </c>
      <c r="B35" s="85"/>
      <c r="C35" s="86"/>
      <c r="D35" s="133">
        <v>10.027900000000001</v>
      </c>
      <c r="E35" s="134"/>
      <c r="F35" s="134"/>
      <c r="G35" s="134"/>
      <c r="H35" s="135"/>
      <c r="I35" s="90">
        <f>D35*1000*'Исход. данные'!$B$6</f>
        <v>10058.986490000003</v>
      </c>
      <c r="J35" s="95"/>
      <c r="K35" s="95"/>
      <c r="L35" s="95"/>
      <c r="M35" s="96"/>
      <c r="Q35" s="3"/>
      <c r="AA35" s="65">
        <f ca="1">ROUND(NORMINV(RAND(), $AA$42, $AA$42*$M$8/100*0.8)/(1000*'Исход. данные'!$B$6), 4)</f>
        <v>9.9377999999999993</v>
      </c>
      <c r="AB35" s="65"/>
      <c r="AC35" s="65"/>
      <c r="AD35" s="65"/>
      <c r="AE35" s="65"/>
    </row>
    <row r="36" spans="1:31">
      <c r="A36" s="76">
        <v>5</v>
      </c>
      <c r="B36" s="85"/>
      <c r="C36" s="86"/>
      <c r="D36" s="133">
        <v>9.9680999999999997</v>
      </c>
      <c r="E36" s="134"/>
      <c r="F36" s="134"/>
      <c r="G36" s="134"/>
      <c r="H36" s="135"/>
      <c r="I36" s="90">
        <f>D36*1000*'Исход. данные'!$B$6</f>
        <v>9999.0011100000011</v>
      </c>
      <c r="J36" s="95"/>
      <c r="K36" s="95"/>
      <c r="L36" s="95"/>
      <c r="M36" s="96"/>
      <c r="Q36" s="3"/>
      <c r="AA36" s="65">
        <f ca="1">ROUND(NORMINV(RAND(), $AA$42, $AA$42*$M$8/100*0.8)/(1000*'Исход. данные'!$B$6), 4)</f>
        <v>9.9329000000000001</v>
      </c>
      <c r="AB36" s="65"/>
      <c r="AC36" s="65"/>
      <c r="AD36" s="65"/>
      <c r="AE36" s="65"/>
    </row>
    <row r="37" spans="1:31">
      <c r="A37" s="76">
        <v>6</v>
      </c>
      <c r="B37" s="85"/>
      <c r="C37" s="86"/>
      <c r="D37" s="133">
        <v>9.9316999999999993</v>
      </c>
      <c r="E37" s="134"/>
      <c r="F37" s="134"/>
      <c r="G37" s="134"/>
      <c r="H37" s="135"/>
      <c r="I37" s="90">
        <f>D37*1000*'Исход. данные'!$B$6</f>
        <v>9962.4882699999998</v>
      </c>
      <c r="J37" s="95"/>
      <c r="K37" s="95"/>
      <c r="L37" s="95"/>
      <c r="M37" s="96"/>
      <c r="Q37" s="3"/>
      <c r="Y37" s="26"/>
      <c r="AA37" s="65">
        <f ca="1">ROUND(NORMINV(RAND(), $AA$42, $AA$42*$M$8/100*0.8)/(1000*'Исход. данные'!$B$6), 4)</f>
        <v>9.9304000000000006</v>
      </c>
      <c r="AB37" s="65"/>
      <c r="AC37" s="65"/>
      <c r="AD37" s="65"/>
      <c r="AE37" s="65"/>
    </row>
    <row r="38" spans="1:31">
      <c r="A38" s="76">
        <v>7</v>
      </c>
      <c r="B38" s="85"/>
      <c r="C38" s="86"/>
      <c r="D38" s="133">
        <v>9.9566999999999997</v>
      </c>
      <c r="E38" s="134"/>
      <c r="F38" s="134"/>
      <c r="G38" s="134"/>
      <c r="H38" s="135"/>
      <c r="I38" s="90">
        <f>D38*1000*'Исход. данные'!$B$6</f>
        <v>9987.5657699999992</v>
      </c>
      <c r="J38" s="95"/>
      <c r="K38" s="95"/>
      <c r="L38" s="95"/>
      <c r="M38" s="96"/>
      <c r="Q38" s="3"/>
      <c r="AA38" s="65">
        <f ca="1">ROUND(NORMINV(RAND(), $AA$42, $AA$42*$M$8/100*0.8)/(1000*'Исход. данные'!$B$6), 4)</f>
        <v>9.9465000000000003</v>
      </c>
      <c r="AB38" s="65"/>
      <c r="AC38" s="65"/>
      <c r="AD38" s="65"/>
      <c r="AE38" s="65"/>
    </row>
    <row r="39" spans="1:31">
      <c r="A39" s="76">
        <v>8</v>
      </c>
      <c r="B39" s="85"/>
      <c r="C39" s="86"/>
      <c r="D39" s="133">
        <v>9.9571000000000005</v>
      </c>
      <c r="E39" s="134"/>
      <c r="F39" s="134"/>
      <c r="G39" s="134"/>
      <c r="H39" s="135"/>
      <c r="I39" s="90">
        <f>D39*1000*'Исход. данные'!$B$6</f>
        <v>9987.9670100000021</v>
      </c>
      <c r="J39" s="95"/>
      <c r="K39" s="95"/>
      <c r="L39" s="95"/>
      <c r="M39" s="96"/>
      <c r="Q39" s="3"/>
      <c r="AA39" s="65">
        <f ca="1">ROUND(NORMINV(RAND(), $AA$42, $AA$42*$M$8/100*0.8)/(1000*'Исход. данные'!$B$6), 4)</f>
        <v>9.9480000000000004</v>
      </c>
      <c r="AB39" s="65"/>
      <c r="AC39" s="65"/>
      <c r="AD39" s="65"/>
      <c r="AE39" s="65"/>
    </row>
    <row r="40" spans="1:31">
      <c r="A40" s="76">
        <v>9</v>
      </c>
      <c r="B40" s="85"/>
      <c r="C40" s="86"/>
      <c r="D40" s="133">
        <v>9.9605999999999995</v>
      </c>
      <c r="E40" s="134"/>
      <c r="F40" s="134"/>
      <c r="G40" s="134"/>
      <c r="H40" s="135"/>
      <c r="I40" s="90">
        <f>D40*1000*'Исход. данные'!$B$6</f>
        <v>9991.4778599999991</v>
      </c>
      <c r="J40" s="95"/>
      <c r="K40" s="95"/>
      <c r="L40" s="95"/>
      <c r="M40" s="96"/>
      <c r="Q40" s="3"/>
      <c r="AA40" s="65">
        <f ca="1">ROUND(NORMINV(RAND(), $AA$42, $AA$42*$M$8/100*0.8)/(1000*'Исход. данные'!$B$6), 4)</f>
        <v>9.9517000000000007</v>
      </c>
      <c r="AB40" s="65"/>
      <c r="AC40" s="65"/>
      <c r="AD40" s="65"/>
      <c r="AE40" s="65"/>
    </row>
    <row r="41" spans="1:31">
      <c r="A41" s="76">
        <v>10</v>
      </c>
      <c r="B41" s="85"/>
      <c r="C41" s="86"/>
      <c r="D41" s="133">
        <v>9.9731000000000005</v>
      </c>
      <c r="E41" s="134"/>
      <c r="F41" s="134"/>
      <c r="G41" s="134"/>
      <c r="H41" s="135"/>
      <c r="I41" s="90">
        <f>D41*1000*'Исход. данные'!$B$6</f>
        <v>10004.016610000001</v>
      </c>
      <c r="J41" s="95"/>
      <c r="K41" s="95"/>
      <c r="L41" s="95"/>
      <c r="M41" s="96"/>
      <c r="Q41" s="3"/>
      <c r="AA41" s="65">
        <f ca="1">ROUND(NORMINV(RAND(), $AA$42, $AA$42*$M$8/100*0.8)/(1000*'Исход. данные'!$B$6), 4)</f>
        <v>9.9380000000000006</v>
      </c>
      <c r="AB41" s="65"/>
      <c r="AC41" s="65"/>
      <c r="AD41" s="65"/>
      <c r="AE41" s="65"/>
    </row>
    <row r="42" spans="1:31">
      <c r="A42" s="76" t="s">
        <v>14</v>
      </c>
      <c r="B42" s="85"/>
      <c r="C42" s="86"/>
      <c r="D42" s="109">
        <f>AVERAGE(D32:H41)</f>
        <v>9.9682399999999998</v>
      </c>
      <c r="E42" s="110"/>
      <c r="F42" s="110"/>
      <c r="G42" s="110"/>
      <c r="H42" s="110"/>
      <c r="I42" s="111">
        <f>AVERAGE(I32:M41)</f>
        <v>9999.1415440000019</v>
      </c>
      <c r="J42" s="111"/>
      <c r="K42" s="111"/>
      <c r="L42" s="111"/>
      <c r="M42" s="111"/>
      <c r="N42" s="8"/>
      <c r="O42" s="8"/>
      <c r="P42" s="8"/>
      <c r="Q42" s="8"/>
      <c r="R42" s="8"/>
      <c r="S42" s="8"/>
      <c r="T42" s="8"/>
      <c r="U42" s="8"/>
      <c r="V42" s="8"/>
      <c r="W42" s="8"/>
      <c r="X42" s="8"/>
      <c r="AA42" s="66">
        <f ca="1">G8+G8*J10/100*0.9*(RAND()-RAND())</f>
        <v>9983.605024489063</v>
      </c>
      <c r="AB42" s="66"/>
      <c r="AC42" s="66"/>
      <c r="AD42" s="66"/>
      <c r="AE42" s="66"/>
    </row>
    <row r="43" spans="1:31">
      <c r="A43" s="74" t="s">
        <v>15</v>
      </c>
      <c r="B43" s="74"/>
      <c r="C43" s="74"/>
      <c r="D43" s="112" t="str">
        <f>'Исход. данные'!$B$5</f>
        <v>Пупкин В.В.</v>
      </c>
      <c r="E43" s="112"/>
      <c r="F43" s="112"/>
      <c r="G43" s="112"/>
      <c r="H43" s="112"/>
      <c r="I43" s="112"/>
      <c r="J43" s="112"/>
      <c r="K43" s="112"/>
      <c r="L43" s="112"/>
      <c r="M43" s="112"/>
      <c r="N43" s="45"/>
      <c r="O43" s="45"/>
      <c r="P43" s="45"/>
      <c r="Q43" s="45"/>
      <c r="R43" s="45"/>
      <c r="S43" s="45"/>
      <c r="T43" s="8"/>
      <c r="U43" s="8"/>
      <c r="V43" s="8"/>
      <c r="W43" s="8"/>
      <c r="X43" s="8"/>
    </row>
    <row r="44" spans="1:31">
      <c r="A44" s="107" t="s">
        <v>16</v>
      </c>
      <c r="B44" s="107"/>
      <c r="C44" s="107"/>
      <c r="D44" s="107"/>
      <c r="E44" s="107"/>
      <c r="F44" s="107"/>
      <c r="G44" s="107"/>
      <c r="H44" s="107"/>
      <c r="I44" s="107"/>
      <c r="J44" s="107"/>
      <c r="K44" s="107"/>
      <c r="L44" s="107"/>
      <c r="M44" s="107"/>
      <c r="N44" s="16"/>
      <c r="O44" s="16"/>
      <c r="P44" s="16"/>
      <c r="Q44" s="16"/>
      <c r="R44" s="16"/>
      <c r="S44" s="16"/>
      <c r="T44" s="16"/>
      <c r="U44" s="16"/>
      <c r="V44" s="16"/>
      <c r="W44" s="16"/>
    </row>
    <row r="45" spans="1:31" ht="15" customHeight="1">
      <c r="A45" s="124" t="s">
        <v>5</v>
      </c>
      <c r="B45" s="125"/>
      <c r="C45" s="125"/>
      <c r="D45" s="115" t="s">
        <v>55</v>
      </c>
      <c r="E45" s="116"/>
      <c r="F45" s="116"/>
      <c r="G45" s="116"/>
      <c r="H45" s="117"/>
      <c r="I45" s="113" t="s">
        <v>57</v>
      </c>
      <c r="J45" s="113"/>
      <c r="K45" s="113"/>
      <c r="L45" s="113"/>
      <c r="M45" s="113"/>
      <c r="AA45">
        <f>IF(ABS(D46)&gt;J9, 0, IF(ABS(D47)&gt;J10, 0, IF(I46&gt;M7, 0, IF(I47&gt;M8, 0, 1))))</f>
        <v>1</v>
      </c>
    </row>
    <row r="46" spans="1:31">
      <c r="A46" s="76">
        <f>G7</f>
        <v>1000</v>
      </c>
      <c r="B46" s="85"/>
      <c r="C46" s="86"/>
      <c r="D46" s="118">
        <f>ROUND(((I27-A46)/A46*100),2)</f>
        <v>1.52</v>
      </c>
      <c r="E46" s="119"/>
      <c r="F46" s="119"/>
      <c r="G46" s="119"/>
      <c r="H46" s="120"/>
      <c r="I46" s="114">
        <f>ROUND(STDEV(I17:I26)*100/I27,2)</f>
        <v>0.56999999999999995</v>
      </c>
      <c r="J46" s="114"/>
      <c r="K46" s="114"/>
      <c r="L46" s="114"/>
      <c r="M46" s="114"/>
    </row>
    <row r="47" spans="1:31">
      <c r="A47" s="76">
        <f>G8</f>
        <v>10000</v>
      </c>
      <c r="B47" s="85"/>
      <c r="C47" s="86"/>
      <c r="D47" s="118">
        <f>ROUND(((I42-A47)/A47*100),2)</f>
        <v>-0.01</v>
      </c>
      <c r="E47" s="119"/>
      <c r="F47" s="119"/>
      <c r="G47" s="119"/>
      <c r="H47" s="120"/>
      <c r="I47" s="114">
        <f>ROUND(STDEV(I32:I41)*100/I42,2)</f>
        <v>0.27</v>
      </c>
      <c r="J47" s="114"/>
      <c r="K47" s="114"/>
      <c r="L47" s="114"/>
      <c r="M47" s="114"/>
      <c r="N47" s="8"/>
      <c r="Q47" s="8"/>
    </row>
    <row r="48" spans="1:31" ht="15.75">
      <c r="A48" s="121" t="s">
        <v>17</v>
      </c>
      <c r="B48" s="121"/>
      <c r="C48" s="121"/>
      <c r="D48" s="121"/>
      <c r="E48" s="121"/>
      <c r="F48" s="121"/>
      <c r="G48" s="122" t="s">
        <v>18</v>
      </c>
      <c r="H48" s="122"/>
      <c r="I48" s="122"/>
      <c r="J48" s="122"/>
      <c r="K48" s="122"/>
      <c r="L48" s="122"/>
      <c r="M48" s="122"/>
      <c r="N48" s="44"/>
      <c r="O48" s="44"/>
      <c r="P48" s="44"/>
      <c r="Q48" s="44"/>
      <c r="R48" s="44"/>
      <c r="S48" s="44"/>
      <c r="T48" s="44"/>
      <c r="U48" s="44"/>
      <c r="V48" s="44"/>
      <c r="W48" s="44"/>
      <c r="X48" s="8"/>
    </row>
    <row r="49" spans="1:24">
      <c r="A49" s="79" t="s">
        <v>15</v>
      </c>
      <c r="B49" s="79"/>
      <c r="C49" s="79"/>
      <c r="D49" s="79"/>
      <c r="E49" s="79"/>
      <c r="F49" s="79"/>
      <c r="G49" s="107" t="str">
        <f>'Исход. данные'!$B$5</f>
        <v>Пупкин В.В.</v>
      </c>
      <c r="H49" s="107"/>
      <c r="I49" s="107"/>
      <c r="J49" s="107"/>
      <c r="K49" s="107"/>
      <c r="L49" s="107"/>
      <c r="M49" s="107"/>
      <c r="N49" s="16"/>
      <c r="O49" s="16"/>
      <c r="P49" s="16"/>
      <c r="Q49" s="16"/>
      <c r="R49" s="16"/>
      <c r="S49" s="16"/>
      <c r="T49" s="16"/>
      <c r="U49" s="16"/>
      <c r="V49" s="16"/>
      <c r="W49" s="16"/>
      <c r="X49" s="8"/>
    </row>
    <row r="50" spans="1:24">
      <c r="A50" s="56"/>
      <c r="B50" s="56"/>
      <c r="C50" s="56"/>
      <c r="D50" s="56"/>
      <c r="E50" s="56"/>
      <c r="F50" s="56"/>
      <c r="G50" s="128" t="s">
        <v>58</v>
      </c>
      <c r="H50" s="128"/>
      <c r="I50" s="128"/>
      <c r="J50" s="128"/>
      <c r="K50" s="128"/>
      <c r="L50" s="128"/>
      <c r="M50" s="128"/>
      <c r="N50" s="48"/>
      <c r="O50" s="48"/>
      <c r="P50" s="48"/>
      <c r="Q50" s="24"/>
      <c r="R50" s="24"/>
      <c r="S50" s="24"/>
      <c r="T50" s="24"/>
      <c r="U50" s="24"/>
      <c r="V50" s="24"/>
      <c r="W50" s="24"/>
    </row>
  </sheetData>
  <mergeCells count="154">
    <mergeCell ref="A47:C47"/>
    <mergeCell ref="A48:F48"/>
    <mergeCell ref="A49:F49"/>
    <mergeCell ref="I47:M47"/>
    <mergeCell ref="D47:H47"/>
    <mergeCell ref="G48:M48"/>
    <mergeCell ref="G49:M49"/>
    <mergeCell ref="G50:M50"/>
    <mergeCell ref="A45:C45"/>
    <mergeCell ref="A46:C46"/>
    <mergeCell ref="A42:C42"/>
    <mergeCell ref="D42:H42"/>
    <mergeCell ref="I42:M42"/>
    <mergeCell ref="A43:C43"/>
    <mergeCell ref="D43:M43"/>
    <mergeCell ref="I45:M45"/>
    <mergeCell ref="I46:M46"/>
    <mergeCell ref="D45:H45"/>
    <mergeCell ref="D46:H46"/>
    <mergeCell ref="A44:M44"/>
    <mergeCell ref="A40:C40"/>
    <mergeCell ref="D40:H40"/>
    <mergeCell ref="I40:M40"/>
    <mergeCell ref="A41:C41"/>
    <mergeCell ref="D41:H41"/>
    <mergeCell ref="I41:M41"/>
    <mergeCell ref="A38:C38"/>
    <mergeCell ref="D38:H38"/>
    <mergeCell ref="I38:M38"/>
    <mergeCell ref="A39:C39"/>
    <mergeCell ref="D39:H39"/>
    <mergeCell ref="I39:M39"/>
    <mergeCell ref="A36:C36"/>
    <mergeCell ref="D36:H36"/>
    <mergeCell ref="I36:M36"/>
    <mergeCell ref="A37:C37"/>
    <mergeCell ref="D37:H37"/>
    <mergeCell ref="I37:M37"/>
    <mergeCell ref="A34:C34"/>
    <mergeCell ref="D34:H34"/>
    <mergeCell ref="I34:M34"/>
    <mergeCell ref="A35:C35"/>
    <mergeCell ref="D35:H35"/>
    <mergeCell ref="I35:M35"/>
    <mergeCell ref="A32:C32"/>
    <mergeCell ref="D32:H32"/>
    <mergeCell ref="I32:M32"/>
    <mergeCell ref="A33:C33"/>
    <mergeCell ref="D33:H33"/>
    <mergeCell ref="I33:M33"/>
    <mergeCell ref="A27:C27"/>
    <mergeCell ref="D27:H27"/>
    <mergeCell ref="I27:M27"/>
    <mergeCell ref="A28:C28"/>
    <mergeCell ref="D28:M28"/>
    <mergeCell ref="A30:C31"/>
    <mergeCell ref="D30:M30"/>
    <mergeCell ref="D31:H31"/>
    <mergeCell ref="I31:M31"/>
    <mergeCell ref="D29:H29"/>
    <mergeCell ref="I29:M29"/>
    <mergeCell ref="A25:C25"/>
    <mergeCell ref="D25:H25"/>
    <mergeCell ref="I25:M25"/>
    <mergeCell ref="A26:C26"/>
    <mergeCell ref="D26:H26"/>
    <mergeCell ref="I26:M26"/>
    <mergeCell ref="A23:C23"/>
    <mergeCell ref="D23:H23"/>
    <mergeCell ref="I23:M23"/>
    <mergeCell ref="A24:C24"/>
    <mergeCell ref="D24:H24"/>
    <mergeCell ref="I24:M24"/>
    <mergeCell ref="A21:C21"/>
    <mergeCell ref="D21:H21"/>
    <mergeCell ref="I21:M21"/>
    <mergeCell ref="A22:C22"/>
    <mergeCell ref="D22:H22"/>
    <mergeCell ref="I22:M22"/>
    <mergeCell ref="A19:C19"/>
    <mergeCell ref="D19:H19"/>
    <mergeCell ref="I19:M19"/>
    <mergeCell ref="A20:C20"/>
    <mergeCell ref="D20:H20"/>
    <mergeCell ref="I20:M20"/>
    <mergeCell ref="A17:C17"/>
    <mergeCell ref="D17:H17"/>
    <mergeCell ref="I17:M17"/>
    <mergeCell ref="A18:C18"/>
    <mergeCell ref="D18:H18"/>
    <mergeCell ref="I18:M18"/>
    <mergeCell ref="A14:J14"/>
    <mergeCell ref="A15:C16"/>
    <mergeCell ref="D15:M15"/>
    <mergeCell ref="D16:H16"/>
    <mergeCell ref="I16:M16"/>
    <mergeCell ref="K14:M14"/>
    <mergeCell ref="A11:J11"/>
    <mergeCell ref="A12:J12"/>
    <mergeCell ref="A13:J13"/>
    <mergeCell ref="A9:C9"/>
    <mergeCell ref="D9:F9"/>
    <mergeCell ref="G9:I9"/>
    <mergeCell ref="J9:L9"/>
    <mergeCell ref="A10:C10"/>
    <mergeCell ref="D10:F10"/>
    <mergeCell ref="G10:I10"/>
    <mergeCell ref="J10:L10"/>
    <mergeCell ref="K11:M11"/>
    <mergeCell ref="K12:M12"/>
    <mergeCell ref="K13:M13"/>
    <mergeCell ref="A7:C7"/>
    <mergeCell ref="D7:F7"/>
    <mergeCell ref="G7:I7"/>
    <mergeCell ref="J7:L7"/>
    <mergeCell ref="A8:C8"/>
    <mergeCell ref="D8:F8"/>
    <mergeCell ref="G8:I8"/>
    <mergeCell ref="J8:L8"/>
    <mergeCell ref="A6:C6"/>
    <mergeCell ref="D6:F6"/>
    <mergeCell ref="G6:I6"/>
    <mergeCell ref="J6:L6"/>
    <mergeCell ref="A1:M1"/>
    <mergeCell ref="A2:M2"/>
    <mergeCell ref="A3:G3"/>
    <mergeCell ref="Q3:W3"/>
    <mergeCell ref="A4:G4"/>
    <mergeCell ref="Q4:W4"/>
    <mergeCell ref="I3:M3"/>
    <mergeCell ref="I4:M4"/>
    <mergeCell ref="A5:M5"/>
    <mergeCell ref="AA42:AE42"/>
    <mergeCell ref="AA41:AE41"/>
    <mergeCell ref="AA17:AE17"/>
    <mergeCell ref="AA18:AE18"/>
    <mergeCell ref="AA19:AE19"/>
    <mergeCell ref="AA20:AE20"/>
    <mergeCell ref="AA21:AE21"/>
    <mergeCell ref="AA22:AE22"/>
    <mergeCell ref="AA23:AE23"/>
    <mergeCell ref="AA24:AE24"/>
    <mergeCell ref="AA25:AE25"/>
    <mergeCell ref="AA26:AE26"/>
    <mergeCell ref="AA27:AE27"/>
    <mergeCell ref="AA32:AE32"/>
    <mergeCell ref="AA33:AE33"/>
    <mergeCell ref="AA34:AE34"/>
    <mergeCell ref="AA35:AE35"/>
    <mergeCell ref="AA36:AE36"/>
    <mergeCell ref="AA37:AE37"/>
    <mergeCell ref="AA38:AE38"/>
    <mergeCell ref="AA39:AE39"/>
    <mergeCell ref="AA40:AE40"/>
  </mergeCells>
  <conditionalFormatting sqref="D46">
    <cfRule type="expression" dxfId="199" priority="4">
      <formula>ABS($D$46)&gt;--MID($J$7,2,5)</formula>
    </cfRule>
  </conditionalFormatting>
  <conditionalFormatting sqref="D47">
    <cfRule type="expression" dxfId="198" priority="3">
      <formula>ABS($D$47)&gt;--MID($J$8,2,5)</formula>
    </cfRule>
  </conditionalFormatting>
  <conditionalFormatting sqref="I46">
    <cfRule type="cellIs" dxfId="197" priority="2" operator="greaterThan">
      <formula>$M$7</formula>
    </cfRule>
  </conditionalFormatting>
  <conditionalFormatting sqref="I47">
    <cfRule type="cellIs" dxfId="196" priority="1" operator="greaterThan">
      <formula>$M$8</formula>
    </cfRule>
  </conditionalFormatting>
  <pageMargins left="0.7" right="0.7" top="0.75" bottom="0.75" header="0.3" footer="0.3"/>
  <pageSetup paperSize="9" orientation="portrait" r:id="rId1"/>
</worksheet>
</file>

<file path=xl/worksheets/sheet28.xml><?xml version="1.0" encoding="utf-8"?>
<worksheet xmlns="http://schemas.openxmlformats.org/spreadsheetml/2006/main" xmlns:r="http://schemas.openxmlformats.org/officeDocument/2006/relationships">
  <sheetPr codeName="Лист34">
    <tabColor rgb="FF00B0F0"/>
  </sheetPr>
  <dimension ref="A1:AE50"/>
  <sheetViews>
    <sheetView zoomScale="90" zoomScaleNormal="90" workbookViewId="0">
      <selection activeCell="D32" sqref="D32:H41"/>
    </sheetView>
  </sheetViews>
  <sheetFormatPr defaultRowHeight="15"/>
  <cols>
    <col min="1" max="1" width="6.7109375" customWidth="1"/>
    <col min="2" max="2" width="6.5703125" customWidth="1"/>
    <col min="3" max="3" width="5.5703125" customWidth="1"/>
    <col min="4" max="4" width="7" customWidth="1"/>
    <col min="5" max="7" width="3.7109375" customWidth="1"/>
    <col min="8" max="8" width="11.7109375" customWidth="1"/>
    <col min="9" max="9" width="2.7109375" customWidth="1"/>
    <col min="10" max="10" width="6.7109375" customWidth="1"/>
    <col min="11" max="12" width="3.7109375" customWidth="1"/>
    <col min="13" max="13" width="14.7109375" customWidth="1"/>
    <col min="14" max="14" width="5.7109375" customWidth="1"/>
    <col min="15" max="18" width="0" hidden="1" customWidth="1"/>
    <col min="19" max="19" width="0.28515625" customWidth="1"/>
    <col min="20" max="23" width="0" hidden="1" customWidth="1"/>
    <col min="27" max="27" width="9.28515625" hidden="1" customWidth="1"/>
    <col min="28" max="31" width="9.140625" hidden="1" customWidth="1"/>
  </cols>
  <sheetData>
    <row r="1" spans="1:24">
      <c r="A1" s="138" t="s">
        <v>32</v>
      </c>
      <c r="B1" s="138"/>
      <c r="C1" s="138"/>
      <c r="D1" s="138"/>
      <c r="E1" s="138"/>
      <c r="F1" s="138"/>
      <c r="G1" s="138"/>
      <c r="H1" s="138"/>
      <c r="I1" s="138"/>
      <c r="J1" s="138"/>
      <c r="K1" s="138"/>
      <c r="L1" s="138"/>
      <c r="M1" s="138"/>
      <c r="N1" s="39"/>
      <c r="O1" s="39"/>
      <c r="P1" s="39"/>
      <c r="Q1" s="39"/>
      <c r="R1" s="39"/>
      <c r="S1" s="39"/>
      <c r="T1" s="39"/>
      <c r="U1" s="39"/>
      <c r="V1" s="39"/>
      <c r="W1" s="6"/>
    </row>
    <row r="2" spans="1:24">
      <c r="A2" s="71" t="s">
        <v>33</v>
      </c>
      <c r="B2" s="71"/>
      <c r="C2" s="71"/>
      <c r="D2" s="71"/>
      <c r="E2" s="71"/>
      <c r="F2" s="71"/>
      <c r="G2" s="71"/>
      <c r="H2" s="71"/>
      <c r="I2" s="71"/>
      <c r="J2" s="71"/>
      <c r="K2" s="71"/>
      <c r="L2" s="71"/>
      <c r="M2" s="71"/>
      <c r="N2" s="7"/>
      <c r="O2" s="7"/>
      <c r="P2" s="7"/>
      <c r="Q2" s="7"/>
      <c r="R2" s="7"/>
      <c r="S2" s="7"/>
      <c r="T2" s="7"/>
      <c r="U2" s="7"/>
      <c r="V2" s="7"/>
      <c r="W2" s="7"/>
    </row>
    <row r="3" spans="1:24" ht="15.75">
      <c r="A3" s="68" t="s">
        <v>40</v>
      </c>
      <c r="B3" s="68"/>
      <c r="C3" s="68"/>
      <c r="D3" s="68"/>
      <c r="E3" s="68"/>
      <c r="F3" s="68"/>
      <c r="G3" s="68"/>
      <c r="H3" s="56"/>
      <c r="I3" s="72">
        <v>1719106</v>
      </c>
      <c r="J3" s="72"/>
      <c r="K3" s="72"/>
      <c r="L3" s="72"/>
      <c r="M3" s="72"/>
      <c r="N3" s="16"/>
      <c r="O3" s="23"/>
      <c r="P3" s="25"/>
      <c r="Q3" s="69"/>
      <c r="R3" s="69"/>
      <c r="S3" s="69"/>
      <c r="T3" s="69"/>
      <c r="U3" s="69"/>
      <c r="V3" s="69"/>
      <c r="W3" s="69"/>
    </row>
    <row r="4" spans="1:24">
      <c r="A4" s="70" t="s">
        <v>0</v>
      </c>
      <c r="B4" s="70"/>
      <c r="C4" s="70"/>
      <c r="D4" s="70"/>
      <c r="E4" s="70"/>
      <c r="F4" s="70"/>
      <c r="G4" s="70"/>
      <c r="H4" s="56"/>
      <c r="I4" s="70" t="s">
        <v>1</v>
      </c>
      <c r="J4" s="70"/>
      <c r="K4" s="70"/>
      <c r="L4" s="70"/>
      <c r="M4" s="70"/>
      <c r="N4" s="46"/>
      <c r="O4" s="42"/>
      <c r="P4" s="25"/>
      <c r="Q4" s="69"/>
      <c r="R4" s="69"/>
      <c r="S4" s="69"/>
      <c r="T4" s="69"/>
      <c r="U4" s="69"/>
      <c r="V4" s="69"/>
      <c r="W4" s="69"/>
    </row>
    <row r="5" spans="1:24">
      <c r="A5" s="73" t="s">
        <v>2</v>
      </c>
      <c r="B5" s="73"/>
      <c r="C5" s="73"/>
      <c r="D5" s="73"/>
      <c r="E5" s="73"/>
      <c r="F5" s="73"/>
      <c r="G5" s="73"/>
      <c r="H5" s="73"/>
      <c r="I5" s="73"/>
      <c r="J5" s="73"/>
      <c r="K5" s="73"/>
      <c r="L5" s="73"/>
      <c r="M5" s="73"/>
      <c r="N5" s="14"/>
      <c r="O5" s="14"/>
      <c r="P5" s="14"/>
      <c r="Q5" s="14"/>
      <c r="R5" s="14"/>
      <c r="S5" s="14"/>
      <c r="T5" s="14"/>
      <c r="U5" s="14"/>
      <c r="V5" s="14"/>
      <c r="W5" s="14"/>
    </row>
    <row r="6" spans="1:24">
      <c r="A6" s="77" t="s">
        <v>3</v>
      </c>
      <c r="B6" s="77"/>
      <c r="C6" s="77"/>
      <c r="D6" s="77" t="s">
        <v>4</v>
      </c>
      <c r="E6" s="77"/>
      <c r="F6" s="77"/>
      <c r="G6" s="77" t="s">
        <v>5</v>
      </c>
      <c r="H6" s="77"/>
      <c r="I6" s="77"/>
      <c r="J6" s="77" t="s">
        <v>55</v>
      </c>
      <c r="K6" s="77"/>
      <c r="L6" s="78"/>
      <c r="M6" s="58" t="s">
        <v>56</v>
      </c>
      <c r="N6" s="35"/>
      <c r="O6" s="31"/>
      <c r="P6" s="32"/>
      <c r="Q6" s="28"/>
      <c r="R6" s="28"/>
      <c r="S6" s="28"/>
      <c r="T6" s="28"/>
      <c r="U6" s="28"/>
      <c r="V6" s="28"/>
      <c r="W6" s="28"/>
    </row>
    <row r="7" spans="1:24">
      <c r="A7" s="74">
        <v>1</v>
      </c>
      <c r="B7" s="74"/>
      <c r="C7" s="74"/>
      <c r="D7" s="75" t="str">
        <f>G7 &amp; " - " &amp; G8</f>
        <v>10 - 5000</v>
      </c>
      <c r="E7" s="75"/>
      <c r="F7" s="75"/>
      <c r="G7" s="74">
        <v>10</v>
      </c>
      <c r="H7" s="74"/>
      <c r="I7" s="74"/>
      <c r="J7" s="74" t="s">
        <v>24</v>
      </c>
      <c r="K7" s="74"/>
      <c r="L7" s="76"/>
      <c r="M7" s="59">
        <v>3</v>
      </c>
      <c r="N7" s="36"/>
      <c r="O7" s="33"/>
      <c r="P7" s="34"/>
      <c r="Q7" s="28"/>
      <c r="R7" s="28"/>
      <c r="S7" s="28"/>
      <c r="T7" s="28"/>
      <c r="U7" s="28"/>
      <c r="V7" s="28"/>
      <c r="W7" s="28"/>
    </row>
    <row r="8" spans="1:24">
      <c r="A8" s="74"/>
      <c r="B8" s="74"/>
      <c r="C8" s="74"/>
      <c r="D8" s="74"/>
      <c r="E8" s="74"/>
      <c r="F8" s="74"/>
      <c r="G8" s="74">
        <v>5000</v>
      </c>
      <c r="H8" s="74"/>
      <c r="I8" s="74"/>
      <c r="J8" s="74" t="s">
        <v>35</v>
      </c>
      <c r="K8" s="74"/>
      <c r="L8" s="76"/>
      <c r="M8" s="59">
        <v>1</v>
      </c>
      <c r="N8" s="36"/>
      <c r="O8" s="33"/>
      <c r="P8" s="34"/>
      <c r="Q8" s="28"/>
      <c r="R8" s="28"/>
      <c r="S8" s="28"/>
      <c r="T8" s="28"/>
      <c r="U8" s="28"/>
      <c r="V8" s="28"/>
      <c r="W8" s="28"/>
    </row>
    <row r="9" spans="1:24">
      <c r="A9" s="74"/>
      <c r="B9" s="74"/>
      <c r="C9" s="74"/>
      <c r="D9" s="74"/>
      <c r="E9" s="74"/>
      <c r="F9" s="74"/>
      <c r="G9" s="74"/>
      <c r="H9" s="74"/>
      <c r="I9" s="74"/>
      <c r="J9" s="80">
        <f>--MID(J7,2,3)</f>
        <v>2.5</v>
      </c>
      <c r="K9" s="80"/>
      <c r="L9" s="81"/>
      <c r="M9" s="57"/>
      <c r="N9" s="16"/>
      <c r="O9" s="27"/>
      <c r="P9" s="30"/>
      <c r="Q9" s="28"/>
      <c r="R9" s="28"/>
      <c r="S9" s="28"/>
      <c r="T9" s="28"/>
      <c r="U9" s="28"/>
      <c r="V9" s="28"/>
      <c r="W9" s="28"/>
    </row>
    <row r="10" spans="1:24">
      <c r="A10" s="74"/>
      <c r="B10" s="74"/>
      <c r="C10" s="74"/>
      <c r="D10" s="74"/>
      <c r="E10" s="74"/>
      <c r="F10" s="74"/>
      <c r="G10" s="74"/>
      <c r="H10" s="74"/>
      <c r="I10" s="74"/>
      <c r="J10" s="82">
        <f>--MID(J8,2,3)</f>
        <v>1</v>
      </c>
      <c r="K10" s="82"/>
      <c r="L10" s="83"/>
      <c r="M10" s="57"/>
      <c r="N10" s="16"/>
      <c r="O10" s="52"/>
      <c r="P10" s="54"/>
      <c r="Q10" s="28"/>
      <c r="R10" s="28"/>
      <c r="S10" s="28"/>
      <c r="T10" s="28"/>
      <c r="U10" s="28"/>
      <c r="V10" s="28"/>
      <c r="W10" s="28"/>
    </row>
    <row r="11" spans="1:24">
      <c r="A11" s="79" t="s">
        <v>7</v>
      </c>
      <c r="B11" s="79"/>
      <c r="C11" s="79"/>
      <c r="D11" s="79"/>
      <c r="E11" s="79"/>
      <c r="F11" s="79"/>
      <c r="G11" s="79"/>
      <c r="H11" s="79"/>
      <c r="I11" s="79"/>
      <c r="J11" s="79"/>
      <c r="K11" s="84" t="str">
        <f>'Исход. данные'!$B$1</f>
        <v>18.10.2024г.</v>
      </c>
      <c r="L11" s="84"/>
      <c r="M11" s="84"/>
      <c r="N11" s="15"/>
      <c r="O11" s="15"/>
      <c r="P11" s="15"/>
      <c r="Q11" s="15"/>
      <c r="R11" s="15"/>
      <c r="S11" s="15"/>
      <c r="T11" s="15"/>
      <c r="U11" s="15"/>
      <c r="V11" s="15"/>
      <c r="W11" s="15"/>
      <c r="X11" s="8"/>
    </row>
    <row r="12" spans="1:24">
      <c r="A12" s="79" t="s">
        <v>8</v>
      </c>
      <c r="B12" s="79"/>
      <c r="C12" s="79"/>
      <c r="D12" s="79"/>
      <c r="E12" s="79"/>
      <c r="F12" s="79"/>
      <c r="G12" s="79"/>
      <c r="H12" s="79"/>
      <c r="I12" s="79"/>
      <c r="J12" s="79"/>
      <c r="K12" s="85" t="str">
        <f>'Исход. данные'!$B$2</f>
        <v>ВР-300S № 181024</v>
      </c>
      <c r="L12" s="85"/>
      <c r="M12" s="85"/>
      <c r="N12" s="16"/>
      <c r="O12" s="16"/>
      <c r="P12" s="16"/>
      <c r="Q12" s="16"/>
      <c r="R12" s="16"/>
      <c r="S12" s="16"/>
      <c r="T12" s="16"/>
      <c r="U12" s="16"/>
      <c r="V12" s="16"/>
      <c r="W12" s="16"/>
      <c r="X12" s="8"/>
    </row>
    <row r="13" spans="1:24">
      <c r="A13" s="79" t="s">
        <v>9</v>
      </c>
      <c r="B13" s="79"/>
      <c r="C13" s="79"/>
      <c r="D13" s="79"/>
      <c r="E13" s="79"/>
      <c r="F13" s="79"/>
      <c r="G13" s="79"/>
      <c r="H13" s="79"/>
      <c r="I13" s="79"/>
      <c r="J13" s="79"/>
      <c r="K13" s="85">
        <f>'Исход. данные'!$B$3</f>
        <v>21.2</v>
      </c>
      <c r="L13" s="85"/>
      <c r="M13" s="85"/>
      <c r="N13" s="16"/>
      <c r="O13" s="16"/>
      <c r="P13" s="16"/>
      <c r="Q13" s="16"/>
      <c r="R13" s="16"/>
      <c r="S13" s="16"/>
      <c r="T13" s="16"/>
      <c r="U13" s="16"/>
      <c r="V13" s="16"/>
      <c r="W13" s="16"/>
      <c r="X13" s="8"/>
    </row>
    <row r="14" spans="1:24">
      <c r="A14" s="79" t="s">
        <v>10</v>
      </c>
      <c r="B14" s="79"/>
      <c r="C14" s="79"/>
      <c r="D14" s="79"/>
      <c r="E14" s="79"/>
      <c r="F14" s="79"/>
      <c r="G14" s="79"/>
      <c r="H14" s="79"/>
      <c r="I14" s="79"/>
      <c r="J14" s="79"/>
      <c r="K14" s="85">
        <f>'Исход. данные'!$B$4</f>
        <v>60.7</v>
      </c>
      <c r="L14" s="85"/>
      <c r="M14" s="85"/>
      <c r="N14" s="16"/>
      <c r="O14" s="16"/>
      <c r="P14" s="16"/>
      <c r="Q14" s="16"/>
      <c r="R14" s="16"/>
      <c r="S14" s="16"/>
      <c r="T14" s="16"/>
      <c r="U14" s="16"/>
      <c r="V14" s="16"/>
      <c r="W14" s="16"/>
      <c r="X14" s="8"/>
    </row>
    <row r="15" spans="1:24">
      <c r="A15" s="97" t="s">
        <v>11</v>
      </c>
      <c r="B15" s="98"/>
      <c r="C15" s="99"/>
      <c r="D15" s="76" t="str">
        <f>"Объем дозирования " &amp; G7 &amp; " мкл"</f>
        <v>Объем дозирования 10 мкл</v>
      </c>
      <c r="E15" s="85"/>
      <c r="F15" s="85"/>
      <c r="G15" s="85"/>
      <c r="H15" s="85"/>
      <c r="I15" s="85"/>
      <c r="J15" s="85"/>
      <c r="K15" s="85"/>
      <c r="L15" s="85"/>
      <c r="M15" s="86"/>
      <c r="N15" s="47"/>
      <c r="O15" s="28"/>
      <c r="P15" s="28"/>
      <c r="Q15" s="28"/>
      <c r="R15" s="28"/>
      <c r="S15" s="28"/>
      <c r="T15" s="28"/>
      <c r="U15" s="28"/>
      <c r="V15" s="28"/>
      <c r="W15" s="28"/>
    </row>
    <row r="16" spans="1:24">
      <c r="A16" s="100"/>
      <c r="B16" s="101"/>
      <c r="C16" s="102"/>
      <c r="D16" s="76" t="s">
        <v>42</v>
      </c>
      <c r="E16" s="85"/>
      <c r="F16" s="85"/>
      <c r="G16" s="85"/>
      <c r="H16" s="86"/>
      <c r="I16" s="76" t="s">
        <v>13</v>
      </c>
      <c r="J16" s="85"/>
      <c r="K16" s="85"/>
      <c r="L16" s="85"/>
      <c r="M16" s="86"/>
      <c r="N16" s="28"/>
      <c r="O16" s="28"/>
      <c r="P16" s="28"/>
      <c r="Q16" s="28"/>
      <c r="R16" s="28"/>
      <c r="S16" s="28"/>
      <c r="T16" s="28"/>
      <c r="U16" s="28"/>
      <c r="V16" s="28"/>
      <c r="W16" s="28"/>
    </row>
    <row r="17" spans="1:31">
      <c r="A17" s="76">
        <v>1</v>
      </c>
      <c r="B17" s="85"/>
      <c r="C17" s="86"/>
      <c r="D17" s="133">
        <v>1.0200000000000001E-2</v>
      </c>
      <c r="E17" s="134"/>
      <c r="F17" s="134"/>
      <c r="G17" s="134"/>
      <c r="H17" s="135"/>
      <c r="I17" s="90">
        <f>D17*1000*'Исход. данные'!$B$6</f>
        <v>10.231620000000001</v>
      </c>
      <c r="J17" s="91"/>
      <c r="K17" s="91"/>
      <c r="L17" s="91"/>
      <c r="M17" s="92"/>
      <c r="N17" s="28"/>
      <c r="O17" s="28"/>
      <c r="P17" s="28"/>
      <c r="Q17" s="28"/>
      <c r="R17" s="28"/>
      <c r="S17" s="28"/>
      <c r="T17" s="28"/>
      <c r="U17" s="28"/>
      <c r="V17" s="28"/>
      <c r="W17" s="28"/>
      <c r="AA17" s="65">
        <f ca="1">ROUND(NORMINV(RAND(), $AA$27, $AA$27*$M$7/100*0.8)/(1000*'Исход. данные'!$B$6), 4)</f>
        <v>1.01E-2</v>
      </c>
      <c r="AB17" s="65"/>
      <c r="AC17" s="65"/>
      <c r="AD17" s="65"/>
      <c r="AE17" s="65"/>
    </row>
    <row r="18" spans="1:31">
      <c r="A18" s="76">
        <v>2</v>
      </c>
      <c r="B18" s="85"/>
      <c r="C18" s="86"/>
      <c r="D18" s="133">
        <v>9.4999999999999998E-3</v>
      </c>
      <c r="E18" s="134"/>
      <c r="F18" s="134"/>
      <c r="G18" s="134"/>
      <c r="H18" s="135"/>
      <c r="I18" s="90">
        <f>D18*1000*'Исход. данные'!$B$6</f>
        <v>9.5294500000000006</v>
      </c>
      <c r="J18" s="95"/>
      <c r="K18" s="95"/>
      <c r="L18" s="95"/>
      <c r="M18" s="96"/>
      <c r="N18" s="28"/>
      <c r="O18" s="28"/>
      <c r="P18" s="28"/>
      <c r="Q18" s="28"/>
      <c r="R18" s="28"/>
      <c r="S18" s="28"/>
      <c r="T18" s="28"/>
      <c r="U18" s="28"/>
      <c r="V18" s="28"/>
      <c r="W18" s="28"/>
      <c r="AA18" s="65">
        <f ca="1">ROUND(NORMINV(RAND(), $AA$27, $AA$27*$M$7/100*0.8)/(1000*'Исход. данные'!$B$6), 4)</f>
        <v>1.01E-2</v>
      </c>
      <c r="AB18" s="65"/>
      <c r="AC18" s="65"/>
      <c r="AD18" s="65"/>
      <c r="AE18" s="65"/>
    </row>
    <row r="19" spans="1:31">
      <c r="A19" s="76">
        <v>3</v>
      </c>
      <c r="B19" s="85"/>
      <c r="C19" s="86"/>
      <c r="D19" s="133">
        <v>0.01</v>
      </c>
      <c r="E19" s="134"/>
      <c r="F19" s="134"/>
      <c r="G19" s="134"/>
      <c r="H19" s="135"/>
      <c r="I19" s="90">
        <f>D19*1000*'Исход. данные'!$B$6</f>
        <v>10.031000000000001</v>
      </c>
      <c r="J19" s="95"/>
      <c r="K19" s="95"/>
      <c r="L19" s="95"/>
      <c r="M19" s="96"/>
      <c r="N19" s="28"/>
      <c r="O19" s="28"/>
      <c r="P19" s="28"/>
      <c r="Q19" s="28"/>
      <c r="R19" s="28"/>
      <c r="S19" s="28"/>
      <c r="T19" s="28"/>
      <c r="U19" s="28"/>
      <c r="V19" s="28"/>
      <c r="W19" s="28"/>
      <c r="AA19" s="65">
        <f ca="1">ROUND(NORMINV(RAND(), $AA$27, $AA$27*$M$7/100*0.8)/(1000*'Исход. данные'!$B$6), 4)</f>
        <v>9.4999999999999998E-3</v>
      </c>
      <c r="AB19" s="65"/>
      <c r="AC19" s="65"/>
      <c r="AD19" s="65"/>
      <c r="AE19" s="65"/>
    </row>
    <row r="20" spans="1:31">
      <c r="A20" s="76">
        <v>4</v>
      </c>
      <c r="B20" s="85"/>
      <c r="C20" s="86"/>
      <c r="D20" s="133">
        <v>1.01E-2</v>
      </c>
      <c r="E20" s="134"/>
      <c r="F20" s="134"/>
      <c r="G20" s="134"/>
      <c r="H20" s="135"/>
      <c r="I20" s="90">
        <f>D20*1000*'Исход. данные'!$B$6</f>
        <v>10.131310000000001</v>
      </c>
      <c r="J20" s="95"/>
      <c r="K20" s="95"/>
      <c r="L20" s="95"/>
      <c r="M20" s="96"/>
      <c r="N20" s="28"/>
      <c r="O20" s="28"/>
      <c r="P20" s="28"/>
      <c r="Q20" s="28"/>
      <c r="R20" s="28"/>
      <c r="S20" s="28"/>
      <c r="T20" s="28"/>
      <c r="U20" s="28"/>
      <c r="V20" s="28"/>
      <c r="W20" s="28"/>
      <c r="AA20" s="65">
        <f ca="1">ROUND(NORMINV(RAND(), $AA$27, $AA$27*$M$7/100*0.8)/(1000*'Исход. данные'!$B$6), 4)</f>
        <v>0.01</v>
      </c>
      <c r="AB20" s="65"/>
      <c r="AC20" s="65"/>
      <c r="AD20" s="65"/>
      <c r="AE20" s="65"/>
    </row>
    <row r="21" spans="1:31">
      <c r="A21" s="76">
        <v>5</v>
      </c>
      <c r="B21" s="85"/>
      <c r="C21" s="86"/>
      <c r="D21" s="133">
        <v>1.01E-2</v>
      </c>
      <c r="E21" s="134"/>
      <c r="F21" s="134"/>
      <c r="G21" s="134"/>
      <c r="H21" s="135"/>
      <c r="I21" s="90">
        <f>D21*1000*'Исход. данные'!$B$6</f>
        <v>10.131310000000001</v>
      </c>
      <c r="J21" s="95"/>
      <c r="K21" s="95"/>
      <c r="L21" s="95"/>
      <c r="M21" s="96"/>
      <c r="N21" s="28"/>
      <c r="O21" s="28"/>
      <c r="P21" s="28"/>
      <c r="Q21" s="28"/>
      <c r="R21" s="28"/>
      <c r="S21" s="28"/>
      <c r="T21" s="28"/>
      <c r="U21" s="28"/>
      <c r="V21" s="28"/>
      <c r="W21" s="28"/>
      <c r="AA21" s="65">
        <f ca="1">ROUND(NORMINV(RAND(), $AA$27, $AA$27*$M$7/100*0.8)/(1000*'Исход. данные'!$B$6), 4)</f>
        <v>9.7999999999999997E-3</v>
      </c>
      <c r="AB21" s="65"/>
      <c r="AC21" s="65"/>
      <c r="AD21" s="65"/>
      <c r="AE21" s="65"/>
    </row>
    <row r="22" spans="1:31">
      <c r="A22" s="76">
        <v>6</v>
      </c>
      <c r="B22" s="85"/>
      <c r="C22" s="86"/>
      <c r="D22" s="133">
        <v>0.01</v>
      </c>
      <c r="E22" s="134"/>
      <c r="F22" s="134"/>
      <c r="G22" s="134"/>
      <c r="H22" s="135"/>
      <c r="I22" s="90">
        <f>D22*1000*'Исход. данные'!$B$6</f>
        <v>10.031000000000001</v>
      </c>
      <c r="J22" s="95"/>
      <c r="K22" s="95"/>
      <c r="L22" s="95"/>
      <c r="M22" s="96"/>
      <c r="N22" s="28"/>
      <c r="O22" s="28"/>
      <c r="P22" s="28"/>
      <c r="Q22" s="28"/>
      <c r="R22" s="28"/>
      <c r="S22" s="28"/>
      <c r="T22" s="28"/>
      <c r="U22" s="28"/>
      <c r="V22" s="28"/>
      <c r="W22" s="28"/>
      <c r="AA22" s="65">
        <f ca="1">ROUND(NORMINV(RAND(), $AA$27, $AA$27*$M$7/100*0.8)/(1000*'Исход. данные'!$B$6), 4)</f>
        <v>9.5999999999999992E-3</v>
      </c>
      <c r="AB22" s="65"/>
      <c r="AC22" s="65"/>
      <c r="AD22" s="65"/>
      <c r="AE22" s="65"/>
    </row>
    <row r="23" spans="1:31">
      <c r="A23" s="76">
        <v>7</v>
      </c>
      <c r="B23" s="85"/>
      <c r="C23" s="86"/>
      <c r="D23" s="133">
        <v>0.01</v>
      </c>
      <c r="E23" s="134"/>
      <c r="F23" s="134"/>
      <c r="G23" s="134"/>
      <c r="H23" s="135"/>
      <c r="I23" s="90">
        <f>D23*1000*'Исход. данные'!$B$6</f>
        <v>10.031000000000001</v>
      </c>
      <c r="J23" s="95"/>
      <c r="K23" s="95"/>
      <c r="L23" s="95"/>
      <c r="M23" s="96"/>
      <c r="N23" s="28"/>
      <c r="O23" s="28"/>
      <c r="P23" s="28"/>
      <c r="Q23" s="28"/>
      <c r="R23" s="28"/>
      <c r="S23" s="28"/>
      <c r="T23" s="28"/>
      <c r="U23" s="28"/>
      <c r="V23" s="28"/>
      <c r="W23" s="28"/>
      <c r="AA23" s="65">
        <f ca="1">ROUND(NORMINV(RAND(), $AA$27, $AA$27*$M$7/100*0.8)/(1000*'Исход. данные'!$B$6), 4)</f>
        <v>9.9000000000000008E-3</v>
      </c>
      <c r="AB23" s="65"/>
      <c r="AC23" s="65"/>
      <c r="AD23" s="65"/>
      <c r="AE23" s="65"/>
    </row>
    <row r="24" spans="1:31">
      <c r="A24" s="76">
        <v>8</v>
      </c>
      <c r="B24" s="85"/>
      <c r="C24" s="86"/>
      <c r="D24" s="133">
        <v>9.7000000000000003E-3</v>
      </c>
      <c r="E24" s="134"/>
      <c r="F24" s="134"/>
      <c r="G24" s="134"/>
      <c r="H24" s="135"/>
      <c r="I24" s="90">
        <f>D24*1000*'Исход. данные'!$B$6</f>
        <v>9.7300700000000013</v>
      </c>
      <c r="J24" s="95"/>
      <c r="K24" s="95"/>
      <c r="L24" s="95"/>
      <c r="M24" s="96"/>
      <c r="N24" s="28"/>
      <c r="O24" s="28"/>
      <c r="P24" s="28"/>
      <c r="Q24" s="28"/>
      <c r="R24" s="28"/>
      <c r="S24" s="28"/>
      <c r="T24" s="28"/>
      <c r="U24" s="28"/>
      <c r="V24" s="28"/>
      <c r="W24" s="28"/>
      <c r="AA24" s="65">
        <f ca="1">ROUND(NORMINV(RAND(), $AA$27, $AA$27*$M$7/100*0.8)/(1000*'Исход. данные'!$B$6), 4)</f>
        <v>9.7000000000000003E-3</v>
      </c>
      <c r="AB24" s="65"/>
      <c r="AC24" s="65"/>
      <c r="AD24" s="65"/>
      <c r="AE24" s="65"/>
    </row>
    <row r="25" spans="1:31">
      <c r="A25" s="76">
        <v>9</v>
      </c>
      <c r="B25" s="85"/>
      <c r="C25" s="86"/>
      <c r="D25" s="133">
        <v>1.0200000000000001E-2</v>
      </c>
      <c r="E25" s="134"/>
      <c r="F25" s="134"/>
      <c r="G25" s="134"/>
      <c r="H25" s="135"/>
      <c r="I25" s="90">
        <f>D25*1000*'Исход. данные'!$B$6</f>
        <v>10.231620000000001</v>
      </c>
      <c r="J25" s="95"/>
      <c r="K25" s="95"/>
      <c r="L25" s="95"/>
      <c r="M25" s="96"/>
      <c r="N25" s="28"/>
      <c r="O25" s="28"/>
      <c r="P25" s="28"/>
      <c r="Q25" s="28"/>
      <c r="R25" s="28"/>
      <c r="S25" s="28"/>
      <c r="T25" s="28"/>
      <c r="U25" s="28"/>
      <c r="V25" s="29"/>
      <c r="W25" s="28"/>
      <c r="AA25" s="65">
        <f ca="1">ROUND(NORMINV(RAND(), $AA$27, $AA$27*$M$7/100*0.8)/(1000*'Исход. данные'!$B$6), 4)</f>
        <v>1.03E-2</v>
      </c>
      <c r="AB25" s="65"/>
      <c r="AC25" s="65"/>
      <c r="AD25" s="65"/>
      <c r="AE25" s="65"/>
    </row>
    <row r="26" spans="1:31">
      <c r="A26" s="76">
        <v>10</v>
      </c>
      <c r="B26" s="85"/>
      <c r="C26" s="86"/>
      <c r="D26" s="133">
        <v>1.01E-2</v>
      </c>
      <c r="E26" s="134"/>
      <c r="F26" s="134"/>
      <c r="G26" s="134"/>
      <c r="H26" s="135"/>
      <c r="I26" s="90">
        <f>D26*1000*'Исход. данные'!$B$6</f>
        <v>10.131310000000001</v>
      </c>
      <c r="J26" s="95"/>
      <c r="K26" s="95"/>
      <c r="L26" s="95"/>
      <c r="M26" s="96"/>
      <c r="N26" s="28"/>
      <c r="O26" s="28"/>
      <c r="P26" s="28"/>
      <c r="Q26" s="28"/>
      <c r="R26" s="28"/>
      <c r="S26" s="28"/>
      <c r="T26" s="28"/>
      <c r="U26" s="28"/>
      <c r="V26" s="28"/>
      <c r="W26" s="28"/>
      <c r="AA26" s="65">
        <f ca="1">ROUND(NORMINV(RAND(), $AA$27, $AA$27*$M$7/100*0.8)/(1000*'Исход. данные'!$B$6), 4)</f>
        <v>1.04E-2</v>
      </c>
      <c r="AB26" s="65"/>
      <c r="AC26" s="65"/>
      <c r="AD26" s="65"/>
      <c r="AE26" s="65"/>
    </row>
    <row r="27" spans="1:31">
      <c r="A27" s="76" t="s">
        <v>14</v>
      </c>
      <c r="B27" s="85"/>
      <c r="C27" s="86"/>
      <c r="D27" s="87">
        <f>AVERAGE(D17:H26)</f>
        <v>9.9900000000000006E-3</v>
      </c>
      <c r="E27" s="126"/>
      <c r="F27" s="126"/>
      <c r="G27" s="126"/>
      <c r="H27" s="127"/>
      <c r="I27" s="90">
        <f>AVERAGE(I17:M26)</f>
        <v>10.020969000000001</v>
      </c>
      <c r="J27" s="95"/>
      <c r="K27" s="95"/>
      <c r="L27" s="95"/>
      <c r="M27" s="96"/>
      <c r="N27" s="47"/>
      <c r="O27" s="28"/>
      <c r="P27" s="28"/>
      <c r="Q27" s="28"/>
      <c r="R27" s="28"/>
      <c r="S27" s="28"/>
      <c r="T27" s="28"/>
      <c r="U27" s="28"/>
      <c r="V27" s="28"/>
      <c r="W27" s="28"/>
      <c r="AA27" s="66">
        <f ca="1">G7+G7*J9/100*0.9*(RAND()-RAND())</f>
        <v>10.131237037377623</v>
      </c>
      <c r="AB27" s="66"/>
      <c r="AC27" s="66"/>
      <c r="AD27" s="66"/>
      <c r="AE27" s="66"/>
    </row>
    <row r="28" spans="1:31">
      <c r="A28" s="76" t="s">
        <v>15</v>
      </c>
      <c r="B28" s="85"/>
      <c r="C28" s="86"/>
      <c r="D28" s="106" t="str">
        <f>'Исход. данные'!$B$5</f>
        <v>Пупкин В.В.</v>
      </c>
      <c r="E28" s="107"/>
      <c r="F28" s="107"/>
      <c r="G28" s="107"/>
      <c r="H28" s="107"/>
      <c r="I28" s="107"/>
      <c r="J28" s="107"/>
      <c r="K28" s="107"/>
      <c r="L28" s="107"/>
      <c r="M28" s="108"/>
      <c r="N28" s="51"/>
      <c r="O28" s="51"/>
      <c r="P28" s="51"/>
      <c r="Q28" s="51"/>
      <c r="R28" s="51"/>
      <c r="S28" s="51"/>
      <c r="T28" s="51"/>
      <c r="U28" s="28"/>
      <c r="V28" s="28"/>
      <c r="W28" s="28"/>
    </row>
    <row r="29" spans="1:31">
      <c r="A29" s="56"/>
      <c r="B29" s="56"/>
      <c r="C29" s="56"/>
      <c r="D29" s="85"/>
      <c r="E29" s="85"/>
      <c r="F29" s="85"/>
      <c r="G29" s="85"/>
      <c r="H29" s="85"/>
      <c r="I29" s="85"/>
      <c r="J29" s="85"/>
      <c r="K29" s="85"/>
      <c r="L29" s="85"/>
      <c r="M29" s="85"/>
      <c r="N29" s="4"/>
      <c r="O29" s="4"/>
      <c r="P29" s="4"/>
      <c r="Q29" s="4"/>
      <c r="R29" s="4"/>
      <c r="S29" s="4"/>
      <c r="T29" s="4"/>
      <c r="U29" s="4"/>
      <c r="V29" s="4"/>
      <c r="W29" s="4"/>
    </row>
    <row r="30" spans="1:31">
      <c r="A30" s="97" t="s">
        <v>11</v>
      </c>
      <c r="B30" s="98"/>
      <c r="C30" s="99"/>
      <c r="D30" s="76" t="str">
        <f>"Объем дозирования " &amp; G8 &amp; " мкл"</f>
        <v>Объем дозирования 5000 мкл</v>
      </c>
      <c r="E30" s="85"/>
      <c r="F30" s="85"/>
      <c r="G30" s="85"/>
      <c r="H30" s="85"/>
      <c r="I30" s="85"/>
      <c r="J30" s="85"/>
      <c r="K30" s="85"/>
      <c r="L30" s="85"/>
      <c r="M30" s="86"/>
      <c r="V30" s="3"/>
    </row>
    <row r="31" spans="1:31">
      <c r="A31" s="100"/>
      <c r="B31" s="101"/>
      <c r="C31" s="102"/>
      <c r="D31" s="76" t="s">
        <v>42</v>
      </c>
      <c r="E31" s="85"/>
      <c r="F31" s="85"/>
      <c r="G31" s="85"/>
      <c r="H31" s="86"/>
      <c r="I31" s="76" t="s">
        <v>13</v>
      </c>
      <c r="J31" s="85"/>
      <c r="K31" s="85"/>
      <c r="L31" s="85"/>
      <c r="M31" s="86"/>
      <c r="Q31" s="3"/>
      <c r="S31" s="2"/>
    </row>
    <row r="32" spans="1:31">
      <c r="A32" s="76">
        <v>1</v>
      </c>
      <c r="B32" s="85"/>
      <c r="C32" s="86"/>
      <c r="D32" s="133">
        <v>5.0240999999999998</v>
      </c>
      <c r="E32" s="134"/>
      <c r="F32" s="134"/>
      <c r="G32" s="134"/>
      <c r="H32" s="135"/>
      <c r="I32" s="90">
        <f>D32*1000*'Исход. данные'!$B$6</f>
        <v>5039.6747100000002</v>
      </c>
      <c r="J32" s="95"/>
      <c r="K32" s="95"/>
      <c r="L32" s="95"/>
      <c r="M32" s="96"/>
      <c r="Q32" s="3"/>
      <c r="AA32" s="65">
        <f ca="1">ROUND(NORMINV(RAND(), $AA$42, $AA$42*$M$8/100*0.8)/(1000*'Исход. данные'!$B$6), 4)</f>
        <v>4.9714999999999998</v>
      </c>
      <c r="AB32" s="65"/>
      <c r="AC32" s="65"/>
      <c r="AD32" s="65"/>
      <c r="AE32" s="65"/>
    </row>
    <row r="33" spans="1:31">
      <c r="A33" s="76">
        <v>2</v>
      </c>
      <c r="B33" s="85"/>
      <c r="C33" s="86"/>
      <c r="D33" s="133">
        <v>4.9676999999999998</v>
      </c>
      <c r="E33" s="134"/>
      <c r="F33" s="134"/>
      <c r="G33" s="134"/>
      <c r="H33" s="135"/>
      <c r="I33" s="90">
        <f>D33*1000*'Исход. данные'!$B$6</f>
        <v>4983.09987</v>
      </c>
      <c r="J33" s="95"/>
      <c r="K33" s="95"/>
      <c r="L33" s="95"/>
      <c r="M33" s="96"/>
      <c r="Q33" s="3"/>
      <c r="S33" s="2"/>
      <c r="AA33" s="65">
        <f ca="1">ROUND(NORMINV(RAND(), $AA$42, $AA$42*$M$8/100*0.8)/(1000*'Исход. данные'!$B$6), 4)</f>
        <v>4.9833999999999996</v>
      </c>
      <c r="AB33" s="65"/>
      <c r="AC33" s="65"/>
      <c r="AD33" s="65"/>
      <c r="AE33" s="65"/>
    </row>
    <row r="34" spans="1:31">
      <c r="A34" s="76">
        <v>3</v>
      </c>
      <c r="B34" s="85"/>
      <c r="C34" s="86"/>
      <c r="D34" s="133">
        <v>4.9661</v>
      </c>
      <c r="E34" s="134"/>
      <c r="F34" s="134"/>
      <c r="G34" s="134"/>
      <c r="H34" s="135"/>
      <c r="I34" s="90">
        <f>D34*1000*'Исход. данные'!$B$6</f>
        <v>4981.4949100000013</v>
      </c>
      <c r="J34" s="95"/>
      <c r="K34" s="95"/>
      <c r="L34" s="95"/>
      <c r="M34" s="96"/>
      <c r="Q34" s="3"/>
      <c r="AA34" s="65">
        <f ca="1">ROUND(NORMINV(RAND(), $AA$42, $AA$42*$M$8/100*0.8)/(1000*'Исход. данные'!$B$6), 4)</f>
        <v>4.9893999999999998</v>
      </c>
      <c r="AB34" s="65"/>
      <c r="AC34" s="65"/>
      <c r="AD34" s="65"/>
      <c r="AE34" s="65"/>
    </row>
    <row r="35" spans="1:31">
      <c r="A35" s="76">
        <v>4</v>
      </c>
      <c r="B35" s="85"/>
      <c r="C35" s="86"/>
      <c r="D35" s="133">
        <v>5.0129000000000001</v>
      </c>
      <c r="E35" s="134"/>
      <c r="F35" s="134"/>
      <c r="G35" s="134"/>
      <c r="H35" s="135"/>
      <c r="I35" s="90">
        <f>D35*1000*'Исход. данные'!$B$6</f>
        <v>5028.4399900000008</v>
      </c>
      <c r="J35" s="95"/>
      <c r="K35" s="95"/>
      <c r="L35" s="95"/>
      <c r="M35" s="96"/>
      <c r="Q35" s="3"/>
      <c r="AA35" s="65">
        <f ca="1">ROUND(NORMINV(RAND(), $AA$42, $AA$42*$M$8/100*0.8)/(1000*'Исход. данные'!$B$6), 4)</f>
        <v>4.9774000000000003</v>
      </c>
      <c r="AB35" s="65"/>
      <c r="AC35" s="65"/>
      <c r="AD35" s="65"/>
      <c r="AE35" s="65"/>
    </row>
    <row r="36" spans="1:31">
      <c r="A36" s="76">
        <v>5</v>
      </c>
      <c r="B36" s="85"/>
      <c r="C36" s="86"/>
      <c r="D36" s="133">
        <v>4.9608999999999996</v>
      </c>
      <c r="E36" s="134"/>
      <c r="F36" s="134"/>
      <c r="G36" s="134"/>
      <c r="H36" s="135"/>
      <c r="I36" s="90">
        <f>D36*1000*'Исход. данные'!$B$6</f>
        <v>4976.2787900000003</v>
      </c>
      <c r="J36" s="95"/>
      <c r="K36" s="95"/>
      <c r="L36" s="95"/>
      <c r="M36" s="96"/>
      <c r="Q36" s="3"/>
      <c r="AA36" s="65">
        <f ca="1">ROUND(NORMINV(RAND(), $AA$42, $AA$42*$M$8/100*0.8)/(1000*'Исход. данные'!$B$6), 4)</f>
        <v>4.9560000000000004</v>
      </c>
      <c r="AB36" s="65"/>
      <c r="AC36" s="65"/>
      <c r="AD36" s="65"/>
      <c r="AE36" s="65"/>
    </row>
    <row r="37" spans="1:31">
      <c r="A37" s="76">
        <v>6</v>
      </c>
      <c r="B37" s="85"/>
      <c r="C37" s="86"/>
      <c r="D37" s="133">
        <v>4.9657</v>
      </c>
      <c r="E37" s="134"/>
      <c r="F37" s="134"/>
      <c r="G37" s="134"/>
      <c r="H37" s="135"/>
      <c r="I37" s="90">
        <f>D37*1000*'Исход. данные'!$B$6</f>
        <v>4981.0936700000002</v>
      </c>
      <c r="J37" s="95"/>
      <c r="K37" s="95"/>
      <c r="L37" s="95"/>
      <c r="M37" s="96"/>
      <c r="Q37" s="3"/>
      <c r="Y37" s="26"/>
      <c r="AA37" s="65">
        <f ca="1">ROUND(NORMINV(RAND(), $AA$42, $AA$42*$M$8/100*0.8)/(1000*'Исход. данные'!$B$6), 4)</f>
        <v>4.9965999999999999</v>
      </c>
      <c r="AB37" s="65"/>
      <c r="AC37" s="65"/>
      <c r="AD37" s="65"/>
      <c r="AE37" s="65"/>
    </row>
    <row r="38" spans="1:31">
      <c r="A38" s="76">
        <v>7</v>
      </c>
      <c r="B38" s="85"/>
      <c r="C38" s="86"/>
      <c r="D38" s="133">
        <v>4.9389000000000003</v>
      </c>
      <c r="E38" s="134"/>
      <c r="F38" s="134"/>
      <c r="G38" s="134"/>
      <c r="H38" s="135"/>
      <c r="I38" s="90">
        <f>D38*1000*'Исход. данные'!$B$6</f>
        <v>4954.2105900000015</v>
      </c>
      <c r="J38" s="95"/>
      <c r="K38" s="95"/>
      <c r="L38" s="95"/>
      <c r="M38" s="96"/>
      <c r="Q38" s="3"/>
      <c r="AA38" s="65">
        <f ca="1">ROUND(NORMINV(RAND(), $AA$42, $AA$42*$M$8/100*0.8)/(1000*'Исход. данные'!$B$6), 4)</f>
        <v>4.9537000000000004</v>
      </c>
      <c r="AB38" s="65"/>
      <c r="AC38" s="65"/>
      <c r="AD38" s="65"/>
      <c r="AE38" s="65"/>
    </row>
    <row r="39" spans="1:31">
      <c r="A39" s="76">
        <v>8</v>
      </c>
      <c r="B39" s="85"/>
      <c r="C39" s="86"/>
      <c r="D39" s="133">
        <v>5.0267999999999997</v>
      </c>
      <c r="E39" s="134"/>
      <c r="F39" s="134"/>
      <c r="G39" s="134"/>
      <c r="H39" s="135"/>
      <c r="I39" s="90">
        <f>D39*1000*'Исход. данные'!$B$6</f>
        <v>5042.3830799999996</v>
      </c>
      <c r="J39" s="95"/>
      <c r="K39" s="95"/>
      <c r="L39" s="95"/>
      <c r="M39" s="96"/>
      <c r="Q39" s="3"/>
      <c r="AA39" s="65">
        <f ca="1">ROUND(NORMINV(RAND(), $AA$42, $AA$42*$M$8/100*0.8)/(1000*'Исход. данные'!$B$6), 4)</f>
        <v>4.9847000000000001</v>
      </c>
      <c r="AB39" s="65"/>
      <c r="AC39" s="65"/>
      <c r="AD39" s="65"/>
      <c r="AE39" s="65"/>
    </row>
    <row r="40" spans="1:31">
      <c r="A40" s="76">
        <v>9</v>
      </c>
      <c r="B40" s="85"/>
      <c r="C40" s="86"/>
      <c r="D40" s="133">
        <v>4.9772999999999996</v>
      </c>
      <c r="E40" s="134"/>
      <c r="F40" s="134"/>
      <c r="G40" s="134"/>
      <c r="H40" s="135"/>
      <c r="I40" s="90">
        <f>D40*1000*'Исход. данные'!$B$6</f>
        <v>4992.7296299999998</v>
      </c>
      <c r="J40" s="95"/>
      <c r="K40" s="95"/>
      <c r="L40" s="95"/>
      <c r="M40" s="96"/>
      <c r="Q40" s="3"/>
      <c r="AA40" s="65">
        <f ca="1">ROUND(NORMINV(RAND(), $AA$42, $AA$42*$M$8/100*0.8)/(1000*'Исход. данные'!$B$6), 4)</f>
        <v>5.0792999999999999</v>
      </c>
      <c r="AB40" s="65"/>
      <c r="AC40" s="65"/>
      <c r="AD40" s="65"/>
      <c r="AE40" s="65"/>
    </row>
    <row r="41" spans="1:31">
      <c r="A41" s="76">
        <v>10</v>
      </c>
      <c r="B41" s="85"/>
      <c r="C41" s="86"/>
      <c r="D41" s="133">
        <v>5.0214999999999996</v>
      </c>
      <c r="E41" s="134"/>
      <c r="F41" s="134"/>
      <c r="G41" s="134"/>
      <c r="H41" s="135"/>
      <c r="I41" s="90">
        <f>D41*1000*'Исход. данные'!$B$6</f>
        <v>5037.0666500000007</v>
      </c>
      <c r="J41" s="95"/>
      <c r="K41" s="95"/>
      <c r="L41" s="95"/>
      <c r="M41" s="96"/>
      <c r="Q41" s="3"/>
      <c r="AA41" s="65">
        <f ca="1">ROUND(NORMINV(RAND(), $AA$42, $AA$42*$M$8/100*0.8)/(1000*'Исход. данные'!$B$6), 4)</f>
        <v>5.0095000000000001</v>
      </c>
      <c r="AB41" s="65"/>
      <c r="AC41" s="65"/>
      <c r="AD41" s="65"/>
      <c r="AE41" s="65"/>
    </row>
    <row r="42" spans="1:31">
      <c r="A42" s="76" t="s">
        <v>14</v>
      </c>
      <c r="B42" s="85"/>
      <c r="C42" s="86"/>
      <c r="D42" s="109">
        <f>AVERAGE(D32:H41)</f>
        <v>4.9861899999999988</v>
      </c>
      <c r="E42" s="110"/>
      <c r="F42" s="110"/>
      <c r="G42" s="110"/>
      <c r="H42" s="110"/>
      <c r="I42" s="111">
        <f>AVERAGE(I32:M41)</f>
        <v>5001.6471890000012</v>
      </c>
      <c r="J42" s="111"/>
      <c r="K42" s="111"/>
      <c r="L42" s="111"/>
      <c r="M42" s="111"/>
      <c r="N42" s="8"/>
      <c r="O42" s="8"/>
      <c r="P42" s="8"/>
      <c r="Q42" s="8"/>
      <c r="R42" s="8"/>
      <c r="S42" s="8"/>
      <c r="T42" s="8"/>
      <c r="U42" s="8"/>
      <c r="V42" s="8"/>
      <c r="W42" s="8"/>
      <c r="X42" s="8"/>
      <c r="AA42" s="66">
        <f ca="1">G8+G8*J10/100*0.9*(RAND()-RAND())</f>
        <v>5015.2145528770616</v>
      </c>
      <c r="AB42" s="66"/>
      <c r="AC42" s="66"/>
      <c r="AD42" s="66"/>
      <c r="AE42" s="66"/>
    </row>
    <row r="43" spans="1:31">
      <c r="A43" s="74" t="s">
        <v>15</v>
      </c>
      <c r="B43" s="74"/>
      <c r="C43" s="74"/>
      <c r="D43" s="112" t="str">
        <f>'Исход. данные'!$B$5</f>
        <v>Пупкин В.В.</v>
      </c>
      <c r="E43" s="112"/>
      <c r="F43" s="112"/>
      <c r="G43" s="112"/>
      <c r="H43" s="112"/>
      <c r="I43" s="112"/>
      <c r="J43" s="112"/>
      <c r="K43" s="112"/>
      <c r="L43" s="112"/>
      <c r="M43" s="112"/>
      <c r="N43" s="45"/>
      <c r="O43" s="45"/>
      <c r="P43" s="45"/>
      <c r="Q43" s="45"/>
      <c r="R43" s="45"/>
      <c r="S43" s="45"/>
      <c r="T43" s="8"/>
      <c r="U43" s="8"/>
      <c r="V43" s="8"/>
      <c r="W43" s="8"/>
      <c r="X43" s="8"/>
    </row>
    <row r="44" spans="1:31">
      <c r="A44" s="107" t="s">
        <v>16</v>
      </c>
      <c r="B44" s="107"/>
      <c r="C44" s="107"/>
      <c r="D44" s="107"/>
      <c r="E44" s="107"/>
      <c r="F44" s="107"/>
      <c r="G44" s="107"/>
      <c r="H44" s="107"/>
      <c r="I44" s="107"/>
      <c r="J44" s="107"/>
      <c r="K44" s="107"/>
      <c r="L44" s="107"/>
      <c r="M44" s="107"/>
      <c r="N44" s="16"/>
      <c r="O44" s="16"/>
      <c r="P44" s="16"/>
      <c r="Q44" s="16"/>
      <c r="R44" s="16"/>
      <c r="S44" s="16"/>
      <c r="T44" s="16"/>
      <c r="U44" s="16"/>
      <c r="V44" s="16"/>
      <c r="W44" s="16"/>
    </row>
    <row r="45" spans="1:31" ht="15" customHeight="1">
      <c r="A45" s="124" t="s">
        <v>5</v>
      </c>
      <c r="B45" s="125"/>
      <c r="C45" s="125"/>
      <c r="D45" s="115" t="s">
        <v>55</v>
      </c>
      <c r="E45" s="116"/>
      <c r="F45" s="116"/>
      <c r="G45" s="116"/>
      <c r="H45" s="117"/>
      <c r="I45" s="113" t="s">
        <v>57</v>
      </c>
      <c r="J45" s="113"/>
      <c r="K45" s="113"/>
      <c r="L45" s="113"/>
      <c r="M45" s="113"/>
      <c r="AA45">
        <f>IF(ABS(D46)&gt;J9, 0, IF(ABS(D47)&gt;J10, 0, IF(I46&gt;M7, 0, IF(I47&gt;M8, 0, 1))))</f>
        <v>1</v>
      </c>
    </row>
    <row r="46" spans="1:31">
      <c r="A46" s="76">
        <f>G7</f>
        <v>10</v>
      </c>
      <c r="B46" s="85"/>
      <c r="C46" s="86"/>
      <c r="D46" s="118">
        <f>ROUND(((I27-A46)/A46*100),2)</f>
        <v>0.21</v>
      </c>
      <c r="E46" s="119"/>
      <c r="F46" s="119"/>
      <c r="G46" s="119"/>
      <c r="H46" s="120"/>
      <c r="I46" s="114">
        <f>ROUND(STDEV(I17:I26)*100/I27,2)</f>
        <v>2.2400000000000002</v>
      </c>
      <c r="J46" s="114"/>
      <c r="K46" s="114"/>
      <c r="L46" s="114"/>
      <c r="M46" s="114"/>
    </row>
    <row r="47" spans="1:31">
      <c r="A47" s="76">
        <f>G8</f>
        <v>5000</v>
      </c>
      <c r="B47" s="85"/>
      <c r="C47" s="86"/>
      <c r="D47" s="118">
        <f>ROUND(((I42-A47)/A47*100),2)</f>
        <v>0.03</v>
      </c>
      <c r="E47" s="119"/>
      <c r="F47" s="119"/>
      <c r="G47" s="119"/>
      <c r="H47" s="120"/>
      <c r="I47" s="114">
        <f>ROUND(STDEV(I32:I41)*100/I42,2)</f>
        <v>0.64</v>
      </c>
      <c r="J47" s="114"/>
      <c r="K47" s="114"/>
      <c r="L47" s="114"/>
      <c r="M47" s="114"/>
      <c r="N47" s="8"/>
      <c r="Q47" s="8"/>
    </row>
    <row r="48" spans="1:31" ht="15.75">
      <c r="A48" s="121" t="s">
        <v>17</v>
      </c>
      <c r="B48" s="121"/>
      <c r="C48" s="121"/>
      <c r="D48" s="121"/>
      <c r="E48" s="121"/>
      <c r="F48" s="121"/>
      <c r="G48" s="122" t="s">
        <v>18</v>
      </c>
      <c r="H48" s="122"/>
      <c r="I48" s="122"/>
      <c r="J48" s="122"/>
      <c r="K48" s="122"/>
      <c r="L48" s="122"/>
      <c r="M48" s="122"/>
      <c r="N48" s="44"/>
      <c r="O48" s="44"/>
      <c r="P48" s="44"/>
      <c r="Q48" s="44"/>
      <c r="R48" s="44"/>
      <c r="S48" s="44"/>
      <c r="T48" s="44"/>
      <c r="U48" s="44"/>
      <c r="V48" s="44"/>
      <c r="W48" s="44"/>
      <c r="X48" s="8"/>
    </row>
    <row r="49" spans="1:24">
      <c r="A49" s="79" t="s">
        <v>15</v>
      </c>
      <c r="B49" s="79"/>
      <c r="C49" s="79"/>
      <c r="D49" s="79"/>
      <c r="E49" s="79"/>
      <c r="F49" s="79"/>
      <c r="G49" s="107" t="str">
        <f>'Исход. данные'!$B$5</f>
        <v>Пупкин В.В.</v>
      </c>
      <c r="H49" s="107"/>
      <c r="I49" s="107"/>
      <c r="J49" s="107"/>
      <c r="K49" s="107"/>
      <c r="L49" s="107"/>
      <c r="M49" s="107"/>
      <c r="N49" s="16"/>
      <c r="O49" s="16"/>
      <c r="P49" s="16"/>
      <c r="Q49" s="16"/>
      <c r="R49" s="16"/>
      <c r="S49" s="16"/>
      <c r="T49" s="16"/>
      <c r="U49" s="16"/>
      <c r="V49" s="16"/>
      <c r="W49" s="16"/>
      <c r="X49" s="8"/>
    </row>
    <row r="50" spans="1:24">
      <c r="A50" s="56"/>
      <c r="B50" s="56"/>
      <c r="C50" s="56"/>
      <c r="D50" s="56"/>
      <c r="E50" s="56"/>
      <c r="F50" s="56"/>
      <c r="G50" s="123" t="s">
        <v>58</v>
      </c>
      <c r="H50" s="123"/>
      <c r="I50" s="123"/>
      <c r="J50" s="123"/>
      <c r="K50" s="123"/>
      <c r="L50" s="123"/>
      <c r="M50" s="123"/>
      <c r="N50" s="48"/>
      <c r="O50" s="48"/>
      <c r="P50" s="48"/>
      <c r="Q50" s="24"/>
      <c r="R50" s="24"/>
      <c r="S50" s="24"/>
      <c r="T50" s="24"/>
      <c r="U50" s="24"/>
      <c r="V50" s="24"/>
      <c r="W50" s="24"/>
    </row>
  </sheetData>
  <mergeCells count="154">
    <mergeCell ref="A47:C47"/>
    <mergeCell ref="A48:F48"/>
    <mergeCell ref="A49:F49"/>
    <mergeCell ref="I47:M47"/>
    <mergeCell ref="D47:H47"/>
    <mergeCell ref="G48:M48"/>
    <mergeCell ref="G49:M49"/>
    <mergeCell ref="G50:M50"/>
    <mergeCell ref="A45:C45"/>
    <mergeCell ref="A46:C46"/>
    <mergeCell ref="A42:C42"/>
    <mergeCell ref="D42:H42"/>
    <mergeCell ref="I42:M42"/>
    <mergeCell ref="A43:C43"/>
    <mergeCell ref="D43:M43"/>
    <mergeCell ref="I45:M45"/>
    <mergeCell ref="I46:M46"/>
    <mergeCell ref="D45:H45"/>
    <mergeCell ref="D46:H46"/>
    <mergeCell ref="A44:M44"/>
    <mergeCell ref="A40:C40"/>
    <mergeCell ref="D40:H40"/>
    <mergeCell ref="I40:M40"/>
    <mergeCell ref="A41:C41"/>
    <mergeCell ref="D41:H41"/>
    <mergeCell ref="I41:M41"/>
    <mergeCell ref="A38:C38"/>
    <mergeCell ref="D38:H38"/>
    <mergeCell ref="I38:M38"/>
    <mergeCell ref="A39:C39"/>
    <mergeCell ref="D39:H39"/>
    <mergeCell ref="I39:M39"/>
    <mergeCell ref="A36:C36"/>
    <mergeCell ref="D36:H36"/>
    <mergeCell ref="I36:M36"/>
    <mergeCell ref="A37:C37"/>
    <mergeCell ref="D37:H37"/>
    <mergeCell ref="I37:M37"/>
    <mergeCell ref="A34:C34"/>
    <mergeCell ref="D34:H34"/>
    <mergeCell ref="I34:M34"/>
    <mergeCell ref="A35:C35"/>
    <mergeCell ref="D35:H35"/>
    <mergeCell ref="I35:M35"/>
    <mergeCell ref="A32:C32"/>
    <mergeCell ref="D32:H32"/>
    <mergeCell ref="I32:M32"/>
    <mergeCell ref="A33:C33"/>
    <mergeCell ref="D33:H33"/>
    <mergeCell ref="I33:M33"/>
    <mergeCell ref="A27:C27"/>
    <mergeCell ref="D27:H27"/>
    <mergeCell ref="I27:M27"/>
    <mergeCell ref="A28:C28"/>
    <mergeCell ref="D28:M28"/>
    <mergeCell ref="A30:C31"/>
    <mergeCell ref="D30:M30"/>
    <mergeCell ref="D31:H31"/>
    <mergeCell ref="I31:M31"/>
    <mergeCell ref="D29:H29"/>
    <mergeCell ref="I29:M29"/>
    <mergeCell ref="A25:C25"/>
    <mergeCell ref="D25:H25"/>
    <mergeCell ref="I25:M25"/>
    <mergeCell ref="A26:C26"/>
    <mergeCell ref="D26:H26"/>
    <mergeCell ref="I26:M26"/>
    <mergeCell ref="A23:C23"/>
    <mergeCell ref="D23:H23"/>
    <mergeCell ref="I23:M23"/>
    <mergeCell ref="A24:C24"/>
    <mergeCell ref="D24:H24"/>
    <mergeCell ref="I24:M24"/>
    <mergeCell ref="A21:C21"/>
    <mergeCell ref="D21:H21"/>
    <mergeCell ref="I21:M21"/>
    <mergeCell ref="A22:C22"/>
    <mergeCell ref="D22:H22"/>
    <mergeCell ref="I22:M22"/>
    <mergeCell ref="A19:C19"/>
    <mergeCell ref="D19:H19"/>
    <mergeCell ref="I19:M19"/>
    <mergeCell ref="A20:C20"/>
    <mergeCell ref="D20:H20"/>
    <mergeCell ref="I20:M20"/>
    <mergeCell ref="A17:C17"/>
    <mergeCell ref="D17:H17"/>
    <mergeCell ref="I17:M17"/>
    <mergeCell ref="A18:C18"/>
    <mergeCell ref="D18:H18"/>
    <mergeCell ref="I18:M18"/>
    <mergeCell ref="A14:J14"/>
    <mergeCell ref="A15:C16"/>
    <mergeCell ref="D15:M15"/>
    <mergeCell ref="D16:H16"/>
    <mergeCell ref="I16:M16"/>
    <mergeCell ref="K14:M14"/>
    <mergeCell ref="A11:J11"/>
    <mergeCell ref="A12:J12"/>
    <mergeCell ref="A13:J13"/>
    <mergeCell ref="A9:C9"/>
    <mergeCell ref="D9:F9"/>
    <mergeCell ref="G9:I9"/>
    <mergeCell ref="J9:L9"/>
    <mergeCell ref="A10:C10"/>
    <mergeCell ref="D10:F10"/>
    <mergeCell ref="G10:I10"/>
    <mergeCell ref="J10:L10"/>
    <mergeCell ref="K11:M11"/>
    <mergeCell ref="K12:M12"/>
    <mergeCell ref="K13:M13"/>
    <mergeCell ref="A7:C7"/>
    <mergeCell ref="D7:F7"/>
    <mergeCell ref="G7:I7"/>
    <mergeCell ref="J7:L7"/>
    <mergeCell ref="A8:C8"/>
    <mergeCell ref="D8:F8"/>
    <mergeCell ref="G8:I8"/>
    <mergeCell ref="J8:L8"/>
    <mergeCell ref="A6:C6"/>
    <mergeCell ref="D6:F6"/>
    <mergeCell ref="G6:I6"/>
    <mergeCell ref="J6:L6"/>
    <mergeCell ref="A1:M1"/>
    <mergeCell ref="A2:M2"/>
    <mergeCell ref="A3:G3"/>
    <mergeCell ref="Q3:W3"/>
    <mergeCell ref="A4:G4"/>
    <mergeCell ref="Q4:W4"/>
    <mergeCell ref="I3:M3"/>
    <mergeCell ref="I4:M4"/>
    <mergeCell ref="A5:M5"/>
    <mergeCell ref="AA42:AE42"/>
    <mergeCell ref="AA41:AE41"/>
    <mergeCell ref="AA17:AE17"/>
    <mergeCell ref="AA18:AE18"/>
    <mergeCell ref="AA19:AE19"/>
    <mergeCell ref="AA20:AE20"/>
    <mergeCell ref="AA21:AE21"/>
    <mergeCell ref="AA22:AE22"/>
    <mergeCell ref="AA23:AE23"/>
    <mergeCell ref="AA24:AE24"/>
    <mergeCell ref="AA25:AE25"/>
    <mergeCell ref="AA26:AE26"/>
    <mergeCell ref="AA27:AE27"/>
    <mergeCell ref="AA32:AE32"/>
    <mergeCell ref="AA33:AE33"/>
    <mergeCell ref="AA34:AE34"/>
    <mergeCell ref="AA35:AE35"/>
    <mergeCell ref="AA36:AE36"/>
    <mergeCell ref="AA37:AE37"/>
    <mergeCell ref="AA38:AE38"/>
    <mergeCell ref="AA39:AE39"/>
    <mergeCell ref="AA40:AE40"/>
  </mergeCells>
  <conditionalFormatting sqref="D46">
    <cfRule type="expression" dxfId="195" priority="4">
      <formula>ABS($D$46)&gt;--MID($J$7,2,5)</formula>
    </cfRule>
  </conditionalFormatting>
  <conditionalFormatting sqref="D47">
    <cfRule type="expression" dxfId="194" priority="3">
      <formula>ABS($D$47)&gt;--MID($J$8,2,5)</formula>
    </cfRule>
  </conditionalFormatting>
  <conditionalFormatting sqref="I46">
    <cfRule type="cellIs" dxfId="193" priority="2" operator="greaterThan">
      <formula>$M$7</formula>
    </cfRule>
  </conditionalFormatting>
  <conditionalFormatting sqref="I47">
    <cfRule type="cellIs" dxfId="192" priority="1" operator="greaterThan">
      <formula>$M$8</formula>
    </cfRule>
  </conditionalFormatting>
  <pageMargins left="0.7" right="0.7" top="0.75" bottom="0.75" header="0.3" footer="0.3"/>
  <pageSetup paperSize="9" orientation="portrait" r:id="rId1"/>
</worksheet>
</file>

<file path=xl/worksheets/sheet29.xml><?xml version="1.0" encoding="utf-8"?>
<worksheet xmlns="http://schemas.openxmlformats.org/spreadsheetml/2006/main" xmlns:r="http://schemas.openxmlformats.org/officeDocument/2006/relationships">
  <sheetPr codeName="Лист35">
    <tabColor rgb="FF00B0F0"/>
  </sheetPr>
  <dimension ref="A1:AE50"/>
  <sheetViews>
    <sheetView zoomScale="90" zoomScaleNormal="90" workbookViewId="0">
      <selection activeCell="D32" sqref="D32:H41"/>
    </sheetView>
  </sheetViews>
  <sheetFormatPr defaultRowHeight="15"/>
  <cols>
    <col min="1" max="1" width="6.7109375" customWidth="1"/>
    <col min="2" max="2" width="6.5703125" customWidth="1"/>
    <col min="3" max="3" width="5.5703125" customWidth="1"/>
    <col min="4" max="4" width="7" customWidth="1"/>
    <col min="5" max="7" width="3.7109375" customWidth="1"/>
    <col min="8" max="8" width="11.7109375" customWidth="1"/>
    <col min="9" max="9" width="2.7109375" customWidth="1"/>
    <col min="10" max="10" width="6.7109375" customWidth="1"/>
    <col min="11" max="12" width="3.7109375" customWidth="1"/>
    <col min="13" max="13" width="14.7109375" customWidth="1"/>
    <col min="14" max="14" width="5.7109375" customWidth="1"/>
    <col min="15" max="18" width="0" hidden="1" customWidth="1"/>
    <col min="19" max="19" width="0.28515625" customWidth="1"/>
    <col min="20" max="23" width="0" hidden="1" customWidth="1"/>
    <col min="27" max="27" width="9.28515625" hidden="1" customWidth="1"/>
    <col min="28" max="31" width="9.140625" hidden="1" customWidth="1"/>
  </cols>
  <sheetData>
    <row r="1" spans="1:24">
      <c r="A1" s="138" t="s">
        <v>32</v>
      </c>
      <c r="B1" s="138"/>
      <c r="C1" s="138"/>
      <c r="D1" s="138"/>
      <c r="E1" s="138"/>
      <c r="F1" s="138"/>
      <c r="G1" s="138"/>
      <c r="H1" s="138"/>
      <c r="I1" s="138"/>
      <c r="J1" s="138"/>
      <c r="K1" s="138"/>
      <c r="L1" s="138"/>
      <c r="M1" s="138"/>
      <c r="N1" s="39"/>
      <c r="O1" s="39"/>
      <c r="P1" s="39"/>
      <c r="Q1" s="39"/>
      <c r="R1" s="39"/>
      <c r="S1" s="39"/>
      <c r="T1" s="39"/>
      <c r="U1" s="39"/>
      <c r="V1" s="39"/>
      <c r="W1" s="6"/>
    </row>
    <row r="2" spans="1:24">
      <c r="A2" s="71" t="s">
        <v>33</v>
      </c>
      <c r="B2" s="71"/>
      <c r="C2" s="71"/>
      <c r="D2" s="71"/>
      <c r="E2" s="71"/>
      <c r="F2" s="71"/>
      <c r="G2" s="71"/>
      <c r="H2" s="71"/>
      <c r="I2" s="71"/>
      <c r="J2" s="71"/>
      <c r="K2" s="71"/>
      <c r="L2" s="71"/>
      <c r="M2" s="71"/>
      <c r="N2" s="7"/>
      <c r="O2" s="7"/>
      <c r="P2" s="7"/>
      <c r="Q2" s="7"/>
      <c r="R2" s="7"/>
      <c r="S2" s="7"/>
      <c r="T2" s="7"/>
      <c r="U2" s="7"/>
      <c r="V2" s="7"/>
      <c r="W2" s="7"/>
    </row>
    <row r="3" spans="1:24" ht="15.75">
      <c r="A3" s="68" t="s">
        <v>40</v>
      </c>
      <c r="B3" s="68"/>
      <c r="C3" s="68"/>
      <c r="D3" s="68"/>
      <c r="E3" s="68"/>
      <c r="F3" s="68"/>
      <c r="G3" s="68"/>
      <c r="H3" s="56"/>
      <c r="I3" s="72">
        <v>2015895</v>
      </c>
      <c r="J3" s="72"/>
      <c r="K3" s="72"/>
      <c r="L3" s="72"/>
      <c r="M3" s="72"/>
      <c r="N3" s="16"/>
      <c r="O3" s="23"/>
      <c r="P3" s="25"/>
      <c r="Q3" s="69"/>
      <c r="R3" s="69"/>
      <c r="S3" s="69"/>
      <c r="T3" s="69"/>
      <c r="U3" s="69"/>
      <c r="V3" s="69"/>
      <c r="W3" s="69"/>
    </row>
    <row r="4" spans="1:24">
      <c r="A4" s="70" t="s">
        <v>0</v>
      </c>
      <c r="B4" s="70"/>
      <c r="C4" s="70"/>
      <c r="D4" s="70"/>
      <c r="E4" s="70"/>
      <c r="F4" s="70"/>
      <c r="G4" s="70"/>
      <c r="H4" s="56"/>
      <c r="I4" s="70" t="s">
        <v>1</v>
      </c>
      <c r="J4" s="70"/>
      <c r="K4" s="70"/>
      <c r="L4" s="70"/>
      <c r="M4" s="70"/>
      <c r="N4" s="46"/>
      <c r="O4" s="42"/>
      <c r="P4" s="25"/>
      <c r="Q4" s="69"/>
      <c r="R4" s="69"/>
      <c r="S4" s="69"/>
      <c r="T4" s="69"/>
      <c r="U4" s="69"/>
      <c r="V4" s="69"/>
      <c r="W4" s="69"/>
    </row>
    <row r="5" spans="1:24">
      <c r="A5" s="73" t="s">
        <v>2</v>
      </c>
      <c r="B5" s="73"/>
      <c r="C5" s="73"/>
      <c r="D5" s="73"/>
      <c r="E5" s="73"/>
      <c r="F5" s="73"/>
      <c r="G5" s="73"/>
      <c r="H5" s="73"/>
      <c r="I5" s="73"/>
      <c r="J5" s="73"/>
      <c r="K5" s="73"/>
      <c r="L5" s="73"/>
      <c r="M5" s="73"/>
      <c r="N5" s="14"/>
      <c r="O5" s="14"/>
      <c r="P5" s="14"/>
      <c r="Q5" s="14"/>
      <c r="R5" s="14"/>
      <c r="S5" s="14"/>
      <c r="T5" s="14"/>
      <c r="U5" s="14"/>
      <c r="V5" s="14"/>
      <c r="W5" s="14"/>
    </row>
    <row r="6" spans="1:24">
      <c r="A6" s="77" t="s">
        <v>3</v>
      </c>
      <c r="B6" s="77"/>
      <c r="C6" s="77"/>
      <c r="D6" s="77" t="s">
        <v>4</v>
      </c>
      <c r="E6" s="77"/>
      <c r="F6" s="77"/>
      <c r="G6" s="77" t="s">
        <v>5</v>
      </c>
      <c r="H6" s="77"/>
      <c r="I6" s="77"/>
      <c r="J6" s="77" t="s">
        <v>55</v>
      </c>
      <c r="K6" s="77"/>
      <c r="L6" s="78"/>
      <c r="M6" s="58" t="s">
        <v>56</v>
      </c>
      <c r="N6" s="35"/>
      <c r="O6" s="31"/>
      <c r="P6" s="32"/>
      <c r="Q6" s="28"/>
      <c r="R6" s="28"/>
      <c r="S6" s="28"/>
      <c r="T6" s="28"/>
      <c r="U6" s="28"/>
      <c r="V6" s="28"/>
      <c r="W6" s="28"/>
    </row>
    <row r="7" spans="1:24">
      <c r="A7" s="74">
        <v>1</v>
      </c>
      <c r="B7" s="74"/>
      <c r="C7" s="74"/>
      <c r="D7" s="75" t="str">
        <f>G7 &amp; " - " &amp; G8</f>
        <v>10 - 5000</v>
      </c>
      <c r="E7" s="75"/>
      <c r="F7" s="75"/>
      <c r="G7" s="74">
        <v>10</v>
      </c>
      <c r="H7" s="74"/>
      <c r="I7" s="74"/>
      <c r="J7" s="74" t="s">
        <v>24</v>
      </c>
      <c r="K7" s="74"/>
      <c r="L7" s="76"/>
      <c r="M7" s="59">
        <v>3</v>
      </c>
      <c r="N7" s="36"/>
      <c r="O7" s="33"/>
      <c r="P7" s="34"/>
      <c r="Q7" s="28"/>
      <c r="R7" s="28"/>
      <c r="S7" s="28"/>
      <c r="T7" s="28"/>
      <c r="U7" s="28"/>
      <c r="V7" s="28"/>
      <c r="W7" s="28"/>
    </row>
    <row r="8" spans="1:24">
      <c r="A8" s="74"/>
      <c r="B8" s="74"/>
      <c r="C8" s="74"/>
      <c r="D8" s="74"/>
      <c r="E8" s="74"/>
      <c r="F8" s="74"/>
      <c r="G8" s="74">
        <v>5000</v>
      </c>
      <c r="H8" s="74"/>
      <c r="I8" s="74"/>
      <c r="J8" s="74" t="s">
        <v>35</v>
      </c>
      <c r="K8" s="74"/>
      <c r="L8" s="76"/>
      <c r="M8" s="59">
        <v>1</v>
      </c>
      <c r="N8" s="36"/>
      <c r="O8" s="33"/>
      <c r="P8" s="34"/>
      <c r="Q8" s="28"/>
      <c r="R8" s="28"/>
      <c r="S8" s="28"/>
      <c r="T8" s="28"/>
      <c r="U8" s="28"/>
      <c r="V8" s="28"/>
      <c r="W8" s="28"/>
    </row>
    <row r="9" spans="1:24">
      <c r="A9" s="74"/>
      <c r="B9" s="74"/>
      <c r="C9" s="74"/>
      <c r="D9" s="74"/>
      <c r="E9" s="74"/>
      <c r="F9" s="74"/>
      <c r="G9" s="74"/>
      <c r="H9" s="74"/>
      <c r="I9" s="74"/>
      <c r="J9" s="80">
        <f>--MID(J7,2,3)</f>
        <v>2.5</v>
      </c>
      <c r="K9" s="80"/>
      <c r="L9" s="81"/>
      <c r="M9" s="57"/>
      <c r="N9" s="16"/>
      <c r="O9" s="27"/>
      <c r="P9" s="30"/>
      <c r="Q9" s="28"/>
      <c r="R9" s="28"/>
      <c r="S9" s="28"/>
      <c r="T9" s="28"/>
      <c r="U9" s="28"/>
      <c r="V9" s="28"/>
      <c r="W9" s="28"/>
    </row>
    <row r="10" spans="1:24">
      <c r="A10" s="74"/>
      <c r="B10" s="74"/>
      <c r="C10" s="74"/>
      <c r="D10" s="74"/>
      <c r="E10" s="74"/>
      <c r="F10" s="74"/>
      <c r="G10" s="74"/>
      <c r="H10" s="74"/>
      <c r="I10" s="74"/>
      <c r="J10" s="82">
        <f>--MID(J8,2,3)</f>
        <v>1</v>
      </c>
      <c r="K10" s="82"/>
      <c r="L10" s="83"/>
      <c r="M10" s="57"/>
      <c r="N10" s="16"/>
      <c r="O10" s="52"/>
      <c r="P10" s="54"/>
      <c r="Q10" s="28"/>
      <c r="R10" s="28"/>
      <c r="S10" s="28"/>
      <c r="T10" s="28"/>
      <c r="U10" s="28"/>
      <c r="V10" s="28"/>
      <c r="W10" s="28"/>
    </row>
    <row r="11" spans="1:24">
      <c r="A11" s="79" t="s">
        <v>7</v>
      </c>
      <c r="B11" s="79"/>
      <c r="C11" s="79"/>
      <c r="D11" s="79"/>
      <c r="E11" s="79"/>
      <c r="F11" s="79"/>
      <c r="G11" s="79"/>
      <c r="H11" s="79"/>
      <c r="I11" s="79"/>
      <c r="J11" s="79"/>
      <c r="K11" s="84" t="str">
        <f>'Исход. данные'!$B$1</f>
        <v>18.10.2024г.</v>
      </c>
      <c r="L11" s="84"/>
      <c r="M11" s="84"/>
      <c r="N11" s="15"/>
      <c r="O11" s="15"/>
      <c r="P11" s="15"/>
      <c r="Q11" s="15"/>
      <c r="R11" s="15"/>
      <c r="S11" s="15"/>
      <c r="T11" s="15"/>
      <c r="U11" s="15"/>
      <c r="V11" s="15"/>
      <c r="W11" s="15"/>
      <c r="X11" s="8"/>
    </row>
    <row r="12" spans="1:24">
      <c r="A12" s="79" t="s">
        <v>8</v>
      </c>
      <c r="B12" s="79"/>
      <c r="C12" s="79"/>
      <c r="D12" s="79"/>
      <c r="E12" s="79"/>
      <c r="F12" s="79"/>
      <c r="G12" s="79"/>
      <c r="H12" s="79"/>
      <c r="I12" s="79"/>
      <c r="J12" s="79"/>
      <c r="K12" s="85" t="str">
        <f>'Исход. данные'!$B$2</f>
        <v>ВР-300S № 181024</v>
      </c>
      <c r="L12" s="85"/>
      <c r="M12" s="85"/>
      <c r="N12" s="16"/>
      <c r="O12" s="16"/>
      <c r="P12" s="16"/>
      <c r="Q12" s="16"/>
      <c r="R12" s="16"/>
      <c r="S12" s="16"/>
      <c r="T12" s="16"/>
      <c r="U12" s="16"/>
      <c r="V12" s="16"/>
      <c r="W12" s="16"/>
      <c r="X12" s="8"/>
    </row>
    <row r="13" spans="1:24">
      <c r="A13" s="79" t="s">
        <v>9</v>
      </c>
      <c r="B13" s="79"/>
      <c r="C13" s="79"/>
      <c r="D13" s="79"/>
      <c r="E13" s="79"/>
      <c r="F13" s="79"/>
      <c r="G13" s="79"/>
      <c r="H13" s="79"/>
      <c r="I13" s="79"/>
      <c r="J13" s="79"/>
      <c r="K13" s="85">
        <f>'Исход. данные'!$B$3</f>
        <v>21.2</v>
      </c>
      <c r="L13" s="85"/>
      <c r="M13" s="85"/>
      <c r="N13" s="16"/>
      <c r="O13" s="16"/>
      <c r="P13" s="16"/>
      <c r="Q13" s="16"/>
      <c r="R13" s="16"/>
      <c r="S13" s="16"/>
      <c r="T13" s="16"/>
      <c r="U13" s="16"/>
      <c r="V13" s="16"/>
      <c r="W13" s="16"/>
      <c r="X13" s="8"/>
    </row>
    <row r="14" spans="1:24">
      <c r="A14" s="79" t="s">
        <v>10</v>
      </c>
      <c r="B14" s="79"/>
      <c r="C14" s="79"/>
      <c r="D14" s="79"/>
      <c r="E14" s="79"/>
      <c r="F14" s="79"/>
      <c r="G14" s="79"/>
      <c r="H14" s="79"/>
      <c r="I14" s="79"/>
      <c r="J14" s="79"/>
      <c r="K14" s="85">
        <f>'Исход. данные'!$B$4</f>
        <v>60.7</v>
      </c>
      <c r="L14" s="85"/>
      <c r="M14" s="85"/>
      <c r="N14" s="16"/>
      <c r="O14" s="16"/>
      <c r="P14" s="16"/>
      <c r="Q14" s="16"/>
      <c r="R14" s="16"/>
      <c r="S14" s="16"/>
      <c r="T14" s="16"/>
      <c r="U14" s="16"/>
      <c r="V14" s="16"/>
      <c r="W14" s="16"/>
      <c r="X14" s="8"/>
    </row>
    <row r="15" spans="1:24">
      <c r="A15" s="97" t="s">
        <v>11</v>
      </c>
      <c r="B15" s="98"/>
      <c r="C15" s="99"/>
      <c r="D15" s="76" t="str">
        <f>"Объем дозирования " &amp; G7 &amp; " мкл"</f>
        <v>Объем дозирования 10 мкл</v>
      </c>
      <c r="E15" s="85"/>
      <c r="F15" s="85"/>
      <c r="G15" s="85"/>
      <c r="H15" s="85"/>
      <c r="I15" s="85"/>
      <c r="J15" s="85"/>
      <c r="K15" s="85"/>
      <c r="L15" s="85"/>
      <c r="M15" s="86"/>
      <c r="N15" s="47"/>
      <c r="O15" s="28"/>
      <c r="P15" s="28"/>
      <c r="Q15" s="28"/>
      <c r="R15" s="28"/>
      <c r="S15" s="28"/>
      <c r="T15" s="28"/>
      <c r="U15" s="28"/>
      <c r="V15" s="28"/>
      <c r="W15" s="28"/>
    </row>
    <row r="16" spans="1:24">
      <c r="A16" s="100"/>
      <c r="B16" s="101"/>
      <c r="C16" s="102"/>
      <c r="D16" s="76" t="s">
        <v>42</v>
      </c>
      <c r="E16" s="85"/>
      <c r="F16" s="85"/>
      <c r="G16" s="85"/>
      <c r="H16" s="86"/>
      <c r="I16" s="76" t="s">
        <v>13</v>
      </c>
      <c r="J16" s="85"/>
      <c r="K16" s="85"/>
      <c r="L16" s="85"/>
      <c r="M16" s="86"/>
      <c r="N16" s="28"/>
      <c r="O16" s="28"/>
      <c r="P16" s="28"/>
      <c r="Q16" s="28"/>
      <c r="R16" s="28"/>
      <c r="S16" s="28"/>
      <c r="T16" s="28"/>
      <c r="U16" s="28"/>
      <c r="V16" s="28"/>
      <c r="W16" s="28"/>
    </row>
    <row r="17" spans="1:31">
      <c r="A17" s="76">
        <v>1</v>
      </c>
      <c r="B17" s="85"/>
      <c r="C17" s="86"/>
      <c r="D17" s="87">
        <v>9.7000000000000003E-3</v>
      </c>
      <c r="E17" s="88"/>
      <c r="F17" s="88"/>
      <c r="G17" s="88"/>
      <c r="H17" s="89"/>
      <c r="I17" s="90">
        <f>D17*1000*'Исход. данные'!$B$6</f>
        <v>9.7300700000000013</v>
      </c>
      <c r="J17" s="91"/>
      <c r="K17" s="91"/>
      <c r="L17" s="91"/>
      <c r="M17" s="92"/>
      <c r="N17" s="28"/>
      <c r="O17" s="28"/>
      <c r="P17" s="28"/>
      <c r="Q17" s="28"/>
      <c r="R17" s="28"/>
      <c r="S17" s="28"/>
      <c r="T17" s="28"/>
      <c r="U17" s="28"/>
      <c r="V17" s="28"/>
      <c r="W17" s="28"/>
      <c r="AA17" s="65">
        <f ca="1">ROUND(NORMINV(RAND(), $AA$27, $AA$27*$M$7/100*0.8)/(1000*'Исход. данные'!$B$6), 4)</f>
        <v>1.03E-2</v>
      </c>
      <c r="AB17" s="65"/>
      <c r="AC17" s="65"/>
      <c r="AD17" s="65"/>
      <c r="AE17" s="65"/>
    </row>
    <row r="18" spans="1:31">
      <c r="A18" s="76">
        <v>2</v>
      </c>
      <c r="B18" s="85"/>
      <c r="C18" s="86"/>
      <c r="D18" s="87">
        <v>9.7999999999999997E-3</v>
      </c>
      <c r="E18" s="88"/>
      <c r="F18" s="88"/>
      <c r="G18" s="88"/>
      <c r="H18" s="89"/>
      <c r="I18" s="90">
        <f>D18*1000*'Исход. данные'!$B$6</f>
        <v>9.8303799999999999</v>
      </c>
      <c r="J18" s="95"/>
      <c r="K18" s="95"/>
      <c r="L18" s="95"/>
      <c r="M18" s="96"/>
      <c r="N18" s="28"/>
      <c r="O18" s="28"/>
      <c r="P18" s="28"/>
      <c r="Q18" s="28"/>
      <c r="R18" s="28"/>
      <c r="S18" s="28"/>
      <c r="T18" s="28"/>
      <c r="U18" s="28"/>
      <c r="V18" s="28"/>
      <c r="W18" s="28"/>
      <c r="AA18" s="65">
        <f ca="1">ROUND(NORMINV(RAND(), $AA$27, $AA$27*$M$7/100*0.8)/(1000*'Исход. данные'!$B$6), 4)</f>
        <v>9.9000000000000008E-3</v>
      </c>
      <c r="AB18" s="65"/>
      <c r="AC18" s="65"/>
      <c r="AD18" s="65"/>
      <c r="AE18" s="65"/>
    </row>
    <row r="19" spans="1:31">
      <c r="A19" s="76">
        <v>3</v>
      </c>
      <c r="B19" s="85"/>
      <c r="C19" s="86"/>
      <c r="D19" s="87">
        <v>1.04E-2</v>
      </c>
      <c r="E19" s="88"/>
      <c r="F19" s="88"/>
      <c r="G19" s="88"/>
      <c r="H19" s="89"/>
      <c r="I19" s="90">
        <f>D19*1000*'Исход. данные'!$B$6</f>
        <v>10.432240000000002</v>
      </c>
      <c r="J19" s="95"/>
      <c r="K19" s="95"/>
      <c r="L19" s="95"/>
      <c r="M19" s="96"/>
      <c r="N19" s="28"/>
      <c r="O19" s="28"/>
      <c r="P19" s="28"/>
      <c r="Q19" s="28"/>
      <c r="R19" s="28"/>
      <c r="S19" s="28"/>
      <c r="T19" s="28"/>
      <c r="U19" s="28"/>
      <c r="V19" s="28"/>
      <c r="W19" s="28"/>
      <c r="AA19" s="65">
        <f ca="1">ROUND(NORMINV(RAND(), $AA$27, $AA$27*$M$7/100*0.8)/(1000*'Исход. данные'!$B$6), 4)</f>
        <v>0.01</v>
      </c>
      <c r="AB19" s="65"/>
      <c r="AC19" s="65"/>
      <c r="AD19" s="65"/>
      <c r="AE19" s="65"/>
    </row>
    <row r="20" spans="1:31">
      <c r="A20" s="76">
        <v>4</v>
      </c>
      <c r="B20" s="85"/>
      <c r="C20" s="86"/>
      <c r="D20" s="87">
        <v>9.9000000000000008E-3</v>
      </c>
      <c r="E20" s="88"/>
      <c r="F20" s="88"/>
      <c r="G20" s="88"/>
      <c r="H20" s="89"/>
      <c r="I20" s="90">
        <f>D20*1000*'Исход. данные'!$B$6</f>
        <v>9.930690000000002</v>
      </c>
      <c r="J20" s="95"/>
      <c r="K20" s="95"/>
      <c r="L20" s="95"/>
      <c r="M20" s="96"/>
      <c r="N20" s="28"/>
      <c r="O20" s="28"/>
      <c r="P20" s="28"/>
      <c r="Q20" s="28"/>
      <c r="R20" s="28"/>
      <c r="S20" s="28"/>
      <c r="T20" s="28"/>
      <c r="U20" s="28"/>
      <c r="V20" s="28"/>
      <c r="W20" s="28"/>
      <c r="AA20" s="65">
        <f ca="1">ROUND(NORMINV(RAND(), $AA$27, $AA$27*$M$7/100*0.8)/(1000*'Исход. данные'!$B$6), 4)</f>
        <v>1.03E-2</v>
      </c>
      <c r="AB20" s="65"/>
      <c r="AC20" s="65"/>
      <c r="AD20" s="65"/>
      <c r="AE20" s="65"/>
    </row>
    <row r="21" spans="1:31">
      <c r="A21" s="76">
        <v>5</v>
      </c>
      <c r="B21" s="85"/>
      <c r="C21" s="86"/>
      <c r="D21" s="87">
        <v>9.7999999999999997E-3</v>
      </c>
      <c r="E21" s="88"/>
      <c r="F21" s="88"/>
      <c r="G21" s="88"/>
      <c r="H21" s="89"/>
      <c r="I21" s="90">
        <f>D21*1000*'Исход. данные'!$B$6</f>
        <v>9.8303799999999999</v>
      </c>
      <c r="J21" s="95"/>
      <c r="K21" s="95"/>
      <c r="L21" s="95"/>
      <c r="M21" s="96"/>
      <c r="N21" s="28"/>
      <c r="O21" s="28"/>
      <c r="P21" s="28"/>
      <c r="Q21" s="28"/>
      <c r="R21" s="28"/>
      <c r="S21" s="28"/>
      <c r="T21" s="28"/>
      <c r="U21" s="28"/>
      <c r="V21" s="28"/>
      <c r="W21" s="28"/>
      <c r="AA21" s="65">
        <f ca="1">ROUND(NORMINV(RAND(), $AA$27, $AA$27*$M$7/100*0.8)/(1000*'Исход. данные'!$B$6), 4)</f>
        <v>1.0200000000000001E-2</v>
      </c>
      <c r="AB21" s="65"/>
      <c r="AC21" s="65"/>
      <c r="AD21" s="65"/>
      <c r="AE21" s="65"/>
    </row>
    <row r="22" spans="1:31">
      <c r="A22" s="76">
        <v>6</v>
      </c>
      <c r="B22" s="85"/>
      <c r="C22" s="86"/>
      <c r="D22" s="87">
        <v>0.01</v>
      </c>
      <c r="E22" s="88"/>
      <c r="F22" s="88"/>
      <c r="G22" s="88"/>
      <c r="H22" s="89"/>
      <c r="I22" s="90">
        <f>D22*1000*'Исход. данные'!$B$6</f>
        <v>10.031000000000001</v>
      </c>
      <c r="J22" s="95"/>
      <c r="K22" s="95"/>
      <c r="L22" s="95"/>
      <c r="M22" s="96"/>
      <c r="N22" s="28"/>
      <c r="O22" s="28"/>
      <c r="P22" s="28"/>
      <c r="Q22" s="28"/>
      <c r="R22" s="28"/>
      <c r="S22" s="28"/>
      <c r="T22" s="28"/>
      <c r="U22" s="28"/>
      <c r="V22" s="28"/>
      <c r="W22" s="28"/>
      <c r="AA22" s="65">
        <f ca="1">ROUND(NORMINV(RAND(), $AA$27, $AA$27*$M$7/100*0.8)/(1000*'Исход. данные'!$B$6), 4)</f>
        <v>9.7000000000000003E-3</v>
      </c>
      <c r="AB22" s="65"/>
      <c r="AC22" s="65"/>
      <c r="AD22" s="65"/>
      <c r="AE22" s="65"/>
    </row>
    <row r="23" spans="1:31">
      <c r="A23" s="76">
        <v>7</v>
      </c>
      <c r="B23" s="85"/>
      <c r="C23" s="86"/>
      <c r="D23" s="87">
        <v>1.01E-2</v>
      </c>
      <c r="E23" s="88"/>
      <c r="F23" s="88"/>
      <c r="G23" s="88"/>
      <c r="H23" s="89"/>
      <c r="I23" s="90">
        <f>D23*1000*'Исход. данные'!$B$6</f>
        <v>10.131310000000001</v>
      </c>
      <c r="J23" s="95"/>
      <c r="K23" s="95"/>
      <c r="L23" s="95"/>
      <c r="M23" s="96"/>
      <c r="N23" s="28"/>
      <c r="O23" s="28"/>
      <c r="P23" s="28"/>
      <c r="Q23" s="28"/>
      <c r="R23" s="28"/>
      <c r="S23" s="28"/>
      <c r="T23" s="28"/>
      <c r="U23" s="28"/>
      <c r="V23" s="28"/>
      <c r="W23" s="28"/>
      <c r="AA23" s="65">
        <f ca="1">ROUND(NORMINV(RAND(), $AA$27, $AA$27*$M$7/100*0.8)/(1000*'Исход. данные'!$B$6), 4)</f>
        <v>1.0200000000000001E-2</v>
      </c>
      <c r="AB23" s="65"/>
      <c r="AC23" s="65"/>
      <c r="AD23" s="65"/>
      <c r="AE23" s="65"/>
    </row>
    <row r="24" spans="1:31">
      <c r="A24" s="76">
        <v>8</v>
      </c>
      <c r="B24" s="85"/>
      <c r="C24" s="86"/>
      <c r="D24" s="87">
        <v>1.0200000000000001E-2</v>
      </c>
      <c r="E24" s="88"/>
      <c r="F24" s="88"/>
      <c r="G24" s="88"/>
      <c r="H24" s="89"/>
      <c r="I24" s="90">
        <f>D24*1000*'Исход. данные'!$B$6</f>
        <v>10.231620000000001</v>
      </c>
      <c r="J24" s="95"/>
      <c r="K24" s="95"/>
      <c r="L24" s="95"/>
      <c r="M24" s="96"/>
      <c r="N24" s="28"/>
      <c r="O24" s="28"/>
      <c r="P24" s="28"/>
      <c r="Q24" s="28"/>
      <c r="R24" s="28"/>
      <c r="S24" s="28"/>
      <c r="T24" s="28"/>
      <c r="U24" s="28"/>
      <c r="V24" s="28"/>
      <c r="W24" s="28"/>
      <c r="AA24" s="65">
        <f ca="1">ROUND(NORMINV(RAND(), $AA$27, $AA$27*$M$7/100*0.8)/(1000*'Исход. данные'!$B$6), 4)</f>
        <v>1.0500000000000001E-2</v>
      </c>
      <c r="AB24" s="65"/>
      <c r="AC24" s="65"/>
      <c r="AD24" s="65"/>
      <c r="AE24" s="65"/>
    </row>
    <row r="25" spans="1:31">
      <c r="A25" s="76">
        <v>9</v>
      </c>
      <c r="B25" s="85"/>
      <c r="C25" s="86"/>
      <c r="D25" s="87">
        <v>0.01</v>
      </c>
      <c r="E25" s="88"/>
      <c r="F25" s="88"/>
      <c r="G25" s="88"/>
      <c r="H25" s="89"/>
      <c r="I25" s="90">
        <f>D25*1000*'Исход. данные'!$B$6</f>
        <v>10.031000000000001</v>
      </c>
      <c r="J25" s="95"/>
      <c r="K25" s="95"/>
      <c r="L25" s="95"/>
      <c r="M25" s="96"/>
      <c r="N25" s="28"/>
      <c r="O25" s="28"/>
      <c r="P25" s="28"/>
      <c r="Q25" s="28"/>
      <c r="R25" s="28"/>
      <c r="S25" s="28"/>
      <c r="T25" s="28"/>
      <c r="U25" s="28"/>
      <c r="V25" s="29"/>
      <c r="W25" s="28"/>
      <c r="AA25" s="65">
        <f ca="1">ROUND(NORMINV(RAND(), $AA$27, $AA$27*$M$7/100*0.8)/(1000*'Исход. данные'!$B$6), 4)</f>
        <v>0.01</v>
      </c>
      <c r="AB25" s="65"/>
      <c r="AC25" s="65"/>
      <c r="AD25" s="65"/>
      <c r="AE25" s="65"/>
    </row>
    <row r="26" spans="1:31">
      <c r="A26" s="76">
        <v>10</v>
      </c>
      <c r="B26" s="85"/>
      <c r="C26" s="86"/>
      <c r="D26" s="87">
        <v>1.01E-2</v>
      </c>
      <c r="E26" s="88"/>
      <c r="F26" s="88"/>
      <c r="G26" s="88"/>
      <c r="H26" s="89"/>
      <c r="I26" s="90">
        <f>D26*1000*'Исход. данные'!$B$6</f>
        <v>10.131310000000001</v>
      </c>
      <c r="J26" s="95"/>
      <c r="K26" s="95"/>
      <c r="L26" s="95"/>
      <c r="M26" s="96"/>
      <c r="N26" s="28"/>
      <c r="O26" s="28"/>
      <c r="P26" s="28"/>
      <c r="Q26" s="28"/>
      <c r="R26" s="28"/>
      <c r="S26" s="28"/>
      <c r="T26" s="28"/>
      <c r="U26" s="28"/>
      <c r="V26" s="28"/>
      <c r="W26" s="28"/>
      <c r="AA26" s="65">
        <f ca="1">ROUND(NORMINV(RAND(), $AA$27, $AA$27*$M$7/100*0.8)/(1000*'Исход. данные'!$B$6), 4)</f>
        <v>1.03E-2</v>
      </c>
      <c r="AB26" s="65"/>
      <c r="AC26" s="65"/>
      <c r="AD26" s="65"/>
      <c r="AE26" s="65"/>
    </row>
    <row r="27" spans="1:31">
      <c r="A27" s="76" t="s">
        <v>14</v>
      </c>
      <c r="B27" s="85"/>
      <c r="C27" s="86"/>
      <c r="D27" s="87">
        <f>AVERAGE(D17:H26)</f>
        <v>0.01</v>
      </c>
      <c r="E27" s="126"/>
      <c r="F27" s="126"/>
      <c r="G27" s="126"/>
      <c r="H27" s="127"/>
      <c r="I27" s="90">
        <f>AVERAGE(I17:M26)</f>
        <v>10.031000000000002</v>
      </c>
      <c r="J27" s="95"/>
      <c r="K27" s="95"/>
      <c r="L27" s="95"/>
      <c r="M27" s="96"/>
      <c r="N27" s="47"/>
      <c r="O27" s="28"/>
      <c r="P27" s="28"/>
      <c r="Q27" s="28"/>
      <c r="R27" s="28"/>
      <c r="S27" s="28"/>
      <c r="T27" s="28"/>
      <c r="U27" s="28"/>
      <c r="V27" s="28"/>
      <c r="W27" s="28"/>
      <c r="AA27" s="66">
        <f ca="1">G7+G7*J9/100*0.9*(RAND()-RAND())</f>
        <v>10.169465204149789</v>
      </c>
      <c r="AB27" s="66"/>
      <c r="AC27" s="66"/>
      <c r="AD27" s="66"/>
      <c r="AE27" s="66"/>
    </row>
    <row r="28" spans="1:31">
      <c r="A28" s="76" t="s">
        <v>15</v>
      </c>
      <c r="B28" s="85"/>
      <c r="C28" s="86"/>
      <c r="D28" s="106" t="str">
        <f>'Исход. данные'!$B$5</f>
        <v>Пупкин В.В.</v>
      </c>
      <c r="E28" s="107"/>
      <c r="F28" s="107"/>
      <c r="G28" s="107"/>
      <c r="H28" s="107"/>
      <c r="I28" s="107"/>
      <c r="J28" s="107"/>
      <c r="K28" s="107"/>
      <c r="L28" s="107"/>
      <c r="M28" s="108"/>
      <c r="N28" s="51"/>
      <c r="O28" s="51"/>
      <c r="P28" s="51"/>
      <c r="Q28" s="51"/>
      <c r="R28" s="51"/>
      <c r="S28" s="51"/>
      <c r="T28" s="51"/>
      <c r="U28" s="28"/>
      <c r="V28" s="28"/>
      <c r="W28" s="28"/>
    </row>
    <row r="29" spans="1:31">
      <c r="A29" s="56"/>
      <c r="B29" s="56"/>
      <c r="C29" s="56"/>
      <c r="D29" s="85"/>
      <c r="E29" s="85"/>
      <c r="F29" s="85"/>
      <c r="G29" s="85"/>
      <c r="H29" s="85"/>
      <c r="I29" s="85"/>
      <c r="J29" s="85"/>
      <c r="K29" s="85"/>
      <c r="L29" s="85"/>
      <c r="M29" s="85"/>
      <c r="N29" s="5"/>
      <c r="O29" s="5"/>
      <c r="P29" s="5"/>
      <c r="Q29" s="5"/>
      <c r="R29" s="5"/>
      <c r="S29" s="5"/>
      <c r="T29" s="5"/>
      <c r="U29" s="5"/>
      <c r="V29" s="5"/>
      <c r="W29" s="5"/>
    </row>
    <row r="30" spans="1:31">
      <c r="A30" s="97" t="s">
        <v>11</v>
      </c>
      <c r="B30" s="98"/>
      <c r="C30" s="99"/>
      <c r="D30" s="76" t="str">
        <f>"Объем дозирования " &amp; G8 &amp; " мкл"</f>
        <v>Объем дозирования 5000 мкл</v>
      </c>
      <c r="E30" s="85"/>
      <c r="F30" s="85"/>
      <c r="G30" s="85"/>
      <c r="H30" s="85"/>
      <c r="I30" s="85"/>
      <c r="J30" s="85"/>
      <c r="K30" s="85"/>
      <c r="L30" s="85"/>
      <c r="M30" s="86"/>
      <c r="V30" s="3"/>
    </row>
    <row r="31" spans="1:31">
      <c r="A31" s="100"/>
      <c r="B31" s="101"/>
      <c r="C31" s="102"/>
      <c r="D31" s="76" t="s">
        <v>42</v>
      </c>
      <c r="E31" s="85"/>
      <c r="F31" s="85"/>
      <c r="G31" s="85"/>
      <c r="H31" s="86"/>
      <c r="I31" s="76" t="s">
        <v>13</v>
      </c>
      <c r="J31" s="85"/>
      <c r="K31" s="85"/>
      <c r="L31" s="85"/>
      <c r="M31" s="86"/>
      <c r="Q31" s="3"/>
      <c r="S31" s="2"/>
    </row>
    <row r="32" spans="1:31">
      <c r="A32" s="76">
        <v>1</v>
      </c>
      <c r="B32" s="85"/>
      <c r="C32" s="86"/>
      <c r="D32" s="133">
        <v>4.9873000000000003</v>
      </c>
      <c r="E32" s="134"/>
      <c r="F32" s="134"/>
      <c r="G32" s="134"/>
      <c r="H32" s="135"/>
      <c r="I32" s="90">
        <f>D32*1000*'Исход. данные'!$B$6</f>
        <v>5002.7606300000007</v>
      </c>
      <c r="J32" s="95"/>
      <c r="K32" s="95"/>
      <c r="L32" s="95"/>
      <c r="M32" s="96"/>
      <c r="Q32" s="3"/>
      <c r="AA32" s="65">
        <f ca="1">ROUND(NORMINV(RAND(), $AA$42, $AA$42*$M$8/100*0.8)/(1000*'Исход. данные'!$B$6), 4)</f>
        <v>5.0111999999999997</v>
      </c>
      <c r="AB32" s="65"/>
      <c r="AC32" s="65"/>
      <c r="AD32" s="65"/>
      <c r="AE32" s="65"/>
    </row>
    <row r="33" spans="1:31">
      <c r="A33" s="76">
        <v>2</v>
      </c>
      <c r="B33" s="85"/>
      <c r="C33" s="86"/>
      <c r="D33" s="133">
        <v>4.9843999999999999</v>
      </c>
      <c r="E33" s="134"/>
      <c r="F33" s="134"/>
      <c r="G33" s="134"/>
      <c r="H33" s="135"/>
      <c r="I33" s="90">
        <f>D33*1000*'Исход. данные'!$B$6</f>
        <v>4999.8516399999999</v>
      </c>
      <c r="J33" s="95"/>
      <c r="K33" s="95"/>
      <c r="L33" s="95"/>
      <c r="M33" s="96"/>
      <c r="Q33" s="3"/>
      <c r="S33" s="2"/>
      <c r="AA33" s="65">
        <f ca="1">ROUND(NORMINV(RAND(), $AA$42, $AA$42*$M$8/100*0.8)/(1000*'Исход. данные'!$B$6), 4)</f>
        <v>5.0022000000000002</v>
      </c>
      <c r="AB33" s="65"/>
      <c r="AC33" s="65"/>
      <c r="AD33" s="65"/>
      <c r="AE33" s="65"/>
    </row>
    <row r="34" spans="1:31">
      <c r="A34" s="76">
        <v>3</v>
      </c>
      <c r="B34" s="85"/>
      <c r="C34" s="86"/>
      <c r="D34" s="133">
        <v>4.9221000000000004</v>
      </c>
      <c r="E34" s="134"/>
      <c r="F34" s="134"/>
      <c r="G34" s="134"/>
      <c r="H34" s="135"/>
      <c r="I34" s="90">
        <f>D34*1000*'Исход. данные'!$B$6</f>
        <v>4937.3585100000009</v>
      </c>
      <c r="J34" s="95"/>
      <c r="K34" s="95"/>
      <c r="L34" s="95"/>
      <c r="M34" s="96"/>
      <c r="Q34" s="3"/>
      <c r="AA34" s="65">
        <f ca="1">ROUND(NORMINV(RAND(), $AA$42, $AA$42*$M$8/100*0.8)/(1000*'Исход. данные'!$B$6), 4)</f>
        <v>5.0442999999999998</v>
      </c>
      <c r="AB34" s="65"/>
      <c r="AC34" s="65"/>
      <c r="AD34" s="65"/>
      <c r="AE34" s="65"/>
    </row>
    <row r="35" spans="1:31">
      <c r="A35" s="76">
        <v>4</v>
      </c>
      <c r="B35" s="85"/>
      <c r="C35" s="86"/>
      <c r="D35" s="133">
        <v>5.0193000000000003</v>
      </c>
      <c r="E35" s="134"/>
      <c r="F35" s="134"/>
      <c r="G35" s="134"/>
      <c r="H35" s="135"/>
      <c r="I35" s="90">
        <f>D35*1000*'Исход. данные'!$B$6</f>
        <v>5034.8598300000003</v>
      </c>
      <c r="J35" s="95"/>
      <c r="K35" s="95"/>
      <c r="L35" s="95"/>
      <c r="M35" s="96"/>
      <c r="Q35" s="3"/>
      <c r="AA35" s="65">
        <f ca="1">ROUND(NORMINV(RAND(), $AA$42, $AA$42*$M$8/100*0.8)/(1000*'Исход. данные'!$B$6), 4)</f>
        <v>5.0420999999999996</v>
      </c>
      <c r="AB35" s="65"/>
      <c r="AC35" s="65"/>
      <c r="AD35" s="65"/>
      <c r="AE35" s="65"/>
    </row>
    <row r="36" spans="1:31">
      <c r="A36" s="76">
        <v>5</v>
      </c>
      <c r="B36" s="85"/>
      <c r="C36" s="86"/>
      <c r="D36" s="133">
        <v>4.9457000000000004</v>
      </c>
      <c r="E36" s="134"/>
      <c r="F36" s="134"/>
      <c r="G36" s="134"/>
      <c r="H36" s="135"/>
      <c r="I36" s="90">
        <f>D36*1000*'Исход. данные'!$B$6</f>
        <v>4961.0316700000012</v>
      </c>
      <c r="J36" s="95"/>
      <c r="K36" s="95"/>
      <c r="L36" s="95"/>
      <c r="M36" s="96"/>
      <c r="Q36" s="3"/>
      <c r="AA36" s="65">
        <f ca="1">ROUND(NORMINV(RAND(), $AA$42, $AA$42*$M$8/100*0.8)/(1000*'Исход. данные'!$B$6), 4)</f>
        <v>5.0472000000000001</v>
      </c>
      <c r="AB36" s="65"/>
      <c r="AC36" s="65"/>
      <c r="AD36" s="65"/>
      <c r="AE36" s="65"/>
    </row>
    <row r="37" spans="1:31">
      <c r="A37" s="76">
        <v>6</v>
      </c>
      <c r="B37" s="85"/>
      <c r="C37" s="86"/>
      <c r="D37" s="133">
        <v>4.9882</v>
      </c>
      <c r="E37" s="134"/>
      <c r="F37" s="134"/>
      <c r="G37" s="134"/>
      <c r="H37" s="135"/>
      <c r="I37" s="90">
        <f>D37*1000*'Исход. данные'!$B$6</f>
        <v>5003.6634200000008</v>
      </c>
      <c r="J37" s="95"/>
      <c r="K37" s="95"/>
      <c r="L37" s="95"/>
      <c r="M37" s="96"/>
      <c r="Q37" s="3"/>
      <c r="Y37" s="26"/>
      <c r="AA37" s="65">
        <f ca="1">ROUND(NORMINV(RAND(), $AA$42, $AA$42*$M$8/100*0.8)/(1000*'Исход. данные'!$B$6), 4)</f>
        <v>4.9622999999999999</v>
      </c>
      <c r="AB37" s="65"/>
      <c r="AC37" s="65"/>
      <c r="AD37" s="65"/>
      <c r="AE37" s="65"/>
    </row>
    <row r="38" spans="1:31">
      <c r="A38" s="76">
        <v>7</v>
      </c>
      <c r="B38" s="85"/>
      <c r="C38" s="86"/>
      <c r="D38" s="133">
        <v>4.9436999999999998</v>
      </c>
      <c r="E38" s="134"/>
      <c r="F38" s="134"/>
      <c r="G38" s="134"/>
      <c r="H38" s="135"/>
      <c r="I38" s="90">
        <f>D38*1000*'Исход. данные'!$B$6</f>
        <v>4959.0254700000005</v>
      </c>
      <c r="J38" s="95"/>
      <c r="K38" s="95"/>
      <c r="L38" s="95"/>
      <c r="M38" s="96"/>
      <c r="Q38" s="3"/>
      <c r="AA38" s="65">
        <f ca="1">ROUND(NORMINV(RAND(), $AA$42, $AA$42*$M$8/100*0.8)/(1000*'Исход. данные'!$B$6), 4)</f>
        <v>5.0296000000000003</v>
      </c>
      <c r="AB38" s="65"/>
      <c r="AC38" s="65"/>
      <c r="AD38" s="65"/>
      <c r="AE38" s="65"/>
    </row>
    <row r="39" spans="1:31">
      <c r="A39" s="76">
        <v>8</v>
      </c>
      <c r="B39" s="85"/>
      <c r="C39" s="86"/>
      <c r="D39" s="133">
        <v>5.0118</v>
      </c>
      <c r="E39" s="134"/>
      <c r="F39" s="134"/>
      <c r="G39" s="134"/>
      <c r="H39" s="135"/>
      <c r="I39" s="90">
        <f>D39*1000*'Исход. данные'!$B$6</f>
        <v>5027.336580000001</v>
      </c>
      <c r="J39" s="95"/>
      <c r="K39" s="95"/>
      <c r="L39" s="95"/>
      <c r="M39" s="96"/>
      <c r="Q39" s="3"/>
      <c r="AA39" s="65">
        <f ca="1">ROUND(NORMINV(RAND(), $AA$42, $AA$42*$M$8/100*0.8)/(1000*'Исход. данные'!$B$6), 4)</f>
        <v>5.093</v>
      </c>
      <c r="AB39" s="65"/>
      <c r="AC39" s="65"/>
      <c r="AD39" s="65"/>
      <c r="AE39" s="65"/>
    </row>
    <row r="40" spans="1:31">
      <c r="A40" s="76">
        <v>9</v>
      </c>
      <c r="B40" s="85"/>
      <c r="C40" s="86"/>
      <c r="D40" s="133">
        <v>5.0358999999999998</v>
      </c>
      <c r="E40" s="134"/>
      <c r="F40" s="134"/>
      <c r="G40" s="134"/>
      <c r="H40" s="135"/>
      <c r="I40" s="90">
        <f>D40*1000*'Исход. данные'!$B$6</f>
        <v>5051.5112900000004</v>
      </c>
      <c r="J40" s="95"/>
      <c r="K40" s="95"/>
      <c r="L40" s="95"/>
      <c r="M40" s="96"/>
      <c r="Q40" s="3"/>
      <c r="AA40" s="65">
        <f ca="1">ROUND(NORMINV(RAND(), $AA$42, $AA$42*$M$8/100*0.8)/(1000*'Исход. данные'!$B$6), 4)</f>
        <v>5.0544000000000002</v>
      </c>
      <c r="AB40" s="65"/>
      <c r="AC40" s="65"/>
      <c r="AD40" s="65"/>
      <c r="AE40" s="65"/>
    </row>
    <row r="41" spans="1:31">
      <c r="A41" s="76">
        <v>10</v>
      </c>
      <c r="B41" s="85"/>
      <c r="C41" s="86"/>
      <c r="D41" s="133">
        <v>4.9713000000000003</v>
      </c>
      <c r="E41" s="134"/>
      <c r="F41" s="134"/>
      <c r="G41" s="134"/>
      <c r="H41" s="135"/>
      <c r="I41" s="90">
        <f>D41*1000*'Исход. данные'!$B$6</f>
        <v>4986.7110300000004</v>
      </c>
      <c r="J41" s="95"/>
      <c r="K41" s="95"/>
      <c r="L41" s="95"/>
      <c r="M41" s="96"/>
      <c r="Q41" s="3"/>
      <c r="AA41" s="65">
        <f ca="1">ROUND(NORMINV(RAND(), $AA$42, $AA$42*$M$8/100*0.8)/(1000*'Исход. данные'!$B$6), 4)</f>
        <v>4.9977999999999998</v>
      </c>
      <c r="AB41" s="65"/>
      <c r="AC41" s="65"/>
      <c r="AD41" s="65"/>
      <c r="AE41" s="65"/>
    </row>
    <row r="42" spans="1:31">
      <c r="A42" s="76" t="s">
        <v>14</v>
      </c>
      <c r="B42" s="85"/>
      <c r="C42" s="86"/>
      <c r="D42" s="109">
        <f>AVERAGE(D32:H41)</f>
        <v>4.9809700000000001</v>
      </c>
      <c r="E42" s="110"/>
      <c r="F42" s="110"/>
      <c r="G42" s="110"/>
      <c r="H42" s="110"/>
      <c r="I42" s="111">
        <f>AVERAGE(I32:M41)</f>
        <v>4996.4110070000006</v>
      </c>
      <c r="J42" s="111"/>
      <c r="K42" s="111"/>
      <c r="L42" s="111"/>
      <c r="M42" s="111"/>
      <c r="N42" s="8"/>
      <c r="O42" s="8"/>
      <c r="P42" s="8"/>
      <c r="Q42" s="8"/>
      <c r="R42" s="8"/>
      <c r="S42" s="8"/>
      <c r="T42" s="8"/>
      <c r="U42" s="8"/>
      <c r="V42" s="8"/>
      <c r="W42" s="8"/>
      <c r="X42" s="8"/>
      <c r="AA42" s="66">
        <f ca="1">G8+G8*J10/100*0.9*(RAND()-RAND())</f>
        <v>5030.7942874648625</v>
      </c>
      <c r="AB42" s="66"/>
      <c r="AC42" s="66"/>
      <c r="AD42" s="66"/>
      <c r="AE42" s="66"/>
    </row>
    <row r="43" spans="1:31">
      <c r="A43" s="74" t="s">
        <v>15</v>
      </c>
      <c r="B43" s="74"/>
      <c r="C43" s="74"/>
      <c r="D43" s="112" t="str">
        <f>'Исход. данные'!$B$5</f>
        <v>Пупкин В.В.</v>
      </c>
      <c r="E43" s="112"/>
      <c r="F43" s="112"/>
      <c r="G43" s="112"/>
      <c r="H43" s="112"/>
      <c r="I43" s="112"/>
      <c r="J43" s="112"/>
      <c r="K43" s="112"/>
      <c r="L43" s="112"/>
      <c r="M43" s="112"/>
      <c r="N43" s="45"/>
      <c r="O43" s="45"/>
      <c r="P43" s="45"/>
      <c r="Q43" s="45"/>
      <c r="R43" s="45"/>
      <c r="S43" s="45"/>
      <c r="T43" s="8"/>
      <c r="U43" s="8"/>
      <c r="V43" s="8"/>
      <c r="W43" s="8"/>
      <c r="X43" s="8"/>
    </row>
    <row r="44" spans="1:31">
      <c r="A44" s="107" t="s">
        <v>16</v>
      </c>
      <c r="B44" s="107"/>
      <c r="C44" s="107"/>
      <c r="D44" s="107"/>
      <c r="E44" s="107"/>
      <c r="F44" s="107"/>
      <c r="G44" s="107"/>
      <c r="H44" s="107"/>
      <c r="I44" s="107"/>
      <c r="J44" s="107"/>
      <c r="K44" s="107"/>
      <c r="L44" s="107"/>
      <c r="M44" s="107"/>
      <c r="N44" s="16"/>
      <c r="O44" s="16"/>
      <c r="P44" s="16"/>
      <c r="Q44" s="16"/>
      <c r="R44" s="16"/>
      <c r="S44" s="16"/>
      <c r="T44" s="16"/>
      <c r="U44" s="16"/>
      <c r="V44" s="16"/>
      <c r="W44" s="16"/>
    </row>
    <row r="45" spans="1:31" ht="15" customHeight="1">
      <c r="A45" s="124" t="s">
        <v>5</v>
      </c>
      <c r="B45" s="125"/>
      <c r="C45" s="125"/>
      <c r="D45" s="115" t="s">
        <v>55</v>
      </c>
      <c r="E45" s="116"/>
      <c r="F45" s="116"/>
      <c r="G45" s="116"/>
      <c r="H45" s="117"/>
      <c r="I45" s="113" t="s">
        <v>57</v>
      </c>
      <c r="J45" s="113"/>
      <c r="K45" s="113"/>
      <c r="L45" s="113"/>
      <c r="M45" s="113"/>
      <c r="AA45">
        <f>IF(ABS(D46)&gt;J9, 0, IF(ABS(D47)&gt;J10, 0, IF(I46&gt;M7, 0, IF(I47&gt;M8, 0, 1))))</f>
        <v>1</v>
      </c>
    </row>
    <row r="46" spans="1:31">
      <c r="A46" s="76">
        <f>G7</f>
        <v>10</v>
      </c>
      <c r="B46" s="85"/>
      <c r="C46" s="86"/>
      <c r="D46" s="118">
        <f>ROUND(((I27-A46)/A46*100),2)</f>
        <v>0.31</v>
      </c>
      <c r="E46" s="119"/>
      <c r="F46" s="119"/>
      <c r="G46" s="119"/>
      <c r="H46" s="120"/>
      <c r="I46" s="114">
        <f>ROUND(STDEV(I17:I26)*100/I27,2)</f>
        <v>2.11</v>
      </c>
      <c r="J46" s="114"/>
      <c r="K46" s="114"/>
      <c r="L46" s="114"/>
      <c r="M46" s="114"/>
    </row>
    <row r="47" spans="1:31">
      <c r="A47" s="76">
        <f>G8</f>
        <v>5000</v>
      </c>
      <c r="B47" s="85"/>
      <c r="C47" s="86"/>
      <c r="D47" s="118">
        <f>ROUND(((I42-A47)/A47*100),2)</f>
        <v>-7.0000000000000007E-2</v>
      </c>
      <c r="E47" s="119"/>
      <c r="F47" s="119"/>
      <c r="G47" s="119"/>
      <c r="H47" s="120"/>
      <c r="I47" s="114">
        <f>ROUND(STDEV(I32:I41)*100/I42,2)</f>
        <v>0.72</v>
      </c>
      <c r="J47" s="114"/>
      <c r="K47" s="114"/>
      <c r="L47" s="114"/>
      <c r="M47" s="114"/>
      <c r="N47" s="8"/>
      <c r="Q47" s="8"/>
    </row>
    <row r="48" spans="1:31" ht="15.75">
      <c r="A48" s="121" t="s">
        <v>17</v>
      </c>
      <c r="B48" s="121"/>
      <c r="C48" s="121"/>
      <c r="D48" s="121"/>
      <c r="E48" s="121"/>
      <c r="F48" s="121"/>
      <c r="G48" s="122" t="s">
        <v>18</v>
      </c>
      <c r="H48" s="122"/>
      <c r="I48" s="122"/>
      <c r="J48" s="122"/>
      <c r="K48" s="122"/>
      <c r="L48" s="122"/>
      <c r="M48" s="122"/>
      <c r="N48" s="44"/>
      <c r="O48" s="44"/>
      <c r="P48" s="44"/>
      <c r="Q48" s="44"/>
      <c r="R48" s="44"/>
      <c r="S48" s="44"/>
      <c r="T48" s="44"/>
      <c r="U48" s="44"/>
      <c r="V48" s="44"/>
      <c r="W48" s="44"/>
      <c r="X48" s="8"/>
    </row>
    <row r="49" spans="1:24">
      <c r="A49" s="79" t="s">
        <v>15</v>
      </c>
      <c r="B49" s="79"/>
      <c r="C49" s="79"/>
      <c r="D49" s="79"/>
      <c r="E49" s="79"/>
      <c r="F49" s="79"/>
      <c r="G49" s="107" t="str">
        <f>'Исход. данные'!$B$5</f>
        <v>Пупкин В.В.</v>
      </c>
      <c r="H49" s="107"/>
      <c r="I49" s="107"/>
      <c r="J49" s="107"/>
      <c r="K49" s="107"/>
      <c r="L49" s="107"/>
      <c r="M49" s="107"/>
      <c r="N49" s="16"/>
      <c r="O49" s="16"/>
      <c r="P49" s="16"/>
      <c r="Q49" s="16"/>
      <c r="R49" s="16"/>
      <c r="S49" s="16"/>
      <c r="T49" s="16"/>
      <c r="U49" s="16"/>
      <c r="V49" s="16"/>
      <c r="W49" s="16"/>
      <c r="X49" s="8"/>
    </row>
    <row r="50" spans="1:24">
      <c r="A50" s="56"/>
      <c r="B50" s="56"/>
      <c r="C50" s="56"/>
      <c r="D50" s="56"/>
      <c r="E50" s="56"/>
      <c r="F50" s="56"/>
      <c r="G50" s="128" t="s">
        <v>58</v>
      </c>
      <c r="H50" s="128"/>
      <c r="I50" s="128"/>
      <c r="J50" s="128"/>
      <c r="K50" s="128"/>
      <c r="L50" s="128"/>
      <c r="M50" s="128"/>
      <c r="N50" s="48"/>
      <c r="O50" s="48"/>
      <c r="P50" s="48"/>
      <c r="Q50" s="24"/>
      <c r="R50" s="24"/>
      <c r="S50" s="24"/>
      <c r="T50" s="24"/>
      <c r="U50" s="24"/>
      <c r="V50" s="24"/>
      <c r="W50" s="24"/>
    </row>
  </sheetData>
  <mergeCells count="154">
    <mergeCell ref="A6:C6"/>
    <mergeCell ref="D6:F6"/>
    <mergeCell ref="G6:I6"/>
    <mergeCell ref="J6:L6"/>
    <mergeCell ref="A1:M1"/>
    <mergeCell ref="A2:M2"/>
    <mergeCell ref="A3:G3"/>
    <mergeCell ref="Q3:W3"/>
    <mergeCell ref="A4:G4"/>
    <mergeCell ref="Q4:W4"/>
    <mergeCell ref="I3:M3"/>
    <mergeCell ref="I4:M4"/>
    <mergeCell ref="A5:M5"/>
    <mergeCell ref="A7:C7"/>
    <mergeCell ref="D7:F7"/>
    <mergeCell ref="G7:I7"/>
    <mergeCell ref="J7:L7"/>
    <mergeCell ref="A8:C8"/>
    <mergeCell ref="D8:F8"/>
    <mergeCell ref="G8:I8"/>
    <mergeCell ref="J8:L8"/>
    <mergeCell ref="A11:J11"/>
    <mergeCell ref="A12:J12"/>
    <mergeCell ref="A13:J13"/>
    <mergeCell ref="A9:C9"/>
    <mergeCell ref="D9:F9"/>
    <mergeCell ref="G9:I9"/>
    <mergeCell ref="J9:L9"/>
    <mergeCell ref="A10:C10"/>
    <mergeCell ref="D10:F10"/>
    <mergeCell ref="G10:I10"/>
    <mergeCell ref="J10:L10"/>
    <mergeCell ref="K11:M11"/>
    <mergeCell ref="K12:M12"/>
    <mergeCell ref="K13:M13"/>
    <mergeCell ref="A17:C17"/>
    <mergeCell ref="D17:H17"/>
    <mergeCell ref="I17:M17"/>
    <mergeCell ref="A18:C18"/>
    <mergeCell ref="D18:H18"/>
    <mergeCell ref="I18:M18"/>
    <mergeCell ref="A14:J14"/>
    <mergeCell ref="A15:C16"/>
    <mergeCell ref="D15:M15"/>
    <mergeCell ref="D16:H16"/>
    <mergeCell ref="I16:M16"/>
    <mergeCell ref="K14:M14"/>
    <mergeCell ref="A21:C21"/>
    <mergeCell ref="D21:H21"/>
    <mergeCell ref="I21:M21"/>
    <mergeCell ref="A22:C22"/>
    <mergeCell ref="D22:H22"/>
    <mergeCell ref="I22:M22"/>
    <mergeCell ref="A19:C19"/>
    <mergeCell ref="D19:H19"/>
    <mergeCell ref="I19:M19"/>
    <mergeCell ref="A20:C20"/>
    <mergeCell ref="D20:H20"/>
    <mergeCell ref="I20:M20"/>
    <mergeCell ref="A25:C25"/>
    <mergeCell ref="D25:H25"/>
    <mergeCell ref="I25:M25"/>
    <mergeCell ref="A26:C26"/>
    <mergeCell ref="D26:H26"/>
    <mergeCell ref="I26:M26"/>
    <mergeCell ref="A23:C23"/>
    <mergeCell ref="D23:H23"/>
    <mergeCell ref="I23:M23"/>
    <mergeCell ref="A24:C24"/>
    <mergeCell ref="D24:H24"/>
    <mergeCell ref="I24:M24"/>
    <mergeCell ref="A27:C27"/>
    <mergeCell ref="D27:H27"/>
    <mergeCell ref="I27:M27"/>
    <mergeCell ref="A28:C28"/>
    <mergeCell ref="D28:M28"/>
    <mergeCell ref="A30:C31"/>
    <mergeCell ref="D30:M30"/>
    <mergeCell ref="D31:H31"/>
    <mergeCell ref="I31:M31"/>
    <mergeCell ref="D29:H29"/>
    <mergeCell ref="I29:M29"/>
    <mergeCell ref="A34:C34"/>
    <mergeCell ref="D34:H34"/>
    <mergeCell ref="I34:M34"/>
    <mergeCell ref="A35:C35"/>
    <mergeCell ref="D35:H35"/>
    <mergeCell ref="I35:M35"/>
    <mergeCell ref="A32:C32"/>
    <mergeCell ref="D32:H32"/>
    <mergeCell ref="I32:M32"/>
    <mergeCell ref="A33:C33"/>
    <mergeCell ref="D33:H33"/>
    <mergeCell ref="I33:M33"/>
    <mergeCell ref="A38:C38"/>
    <mergeCell ref="D38:H38"/>
    <mergeCell ref="I38:M38"/>
    <mergeCell ref="A39:C39"/>
    <mergeCell ref="D39:H39"/>
    <mergeCell ref="I39:M39"/>
    <mergeCell ref="A36:C36"/>
    <mergeCell ref="D36:H36"/>
    <mergeCell ref="I36:M36"/>
    <mergeCell ref="A37:C37"/>
    <mergeCell ref="D37:H37"/>
    <mergeCell ref="I37:M37"/>
    <mergeCell ref="D43:M43"/>
    <mergeCell ref="I45:M45"/>
    <mergeCell ref="I46:M46"/>
    <mergeCell ref="D45:H45"/>
    <mergeCell ref="D46:H46"/>
    <mergeCell ref="A40:C40"/>
    <mergeCell ref="D40:H40"/>
    <mergeCell ref="I40:M40"/>
    <mergeCell ref="A41:C41"/>
    <mergeCell ref="D41:H41"/>
    <mergeCell ref="I41:M41"/>
    <mergeCell ref="A44:M44"/>
    <mergeCell ref="A47:C47"/>
    <mergeCell ref="A48:F48"/>
    <mergeCell ref="A49:F49"/>
    <mergeCell ref="I47:M47"/>
    <mergeCell ref="D47:H47"/>
    <mergeCell ref="G48:M48"/>
    <mergeCell ref="G49:M49"/>
    <mergeCell ref="G50:M50"/>
    <mergeCell ref="AA32:AE32"/>
    <mergeCell ref="AA33:AE33"/>
    <mergeCell ref="AA34:AE34"/>
    <mergeCell ref="AA35:AE35"/>
    <mergeCell ref="AA36:AE36"/>
    <mergeCell ref="AA37:AE37"/>
    <mergeCell ref="AA38:AE38"/>
    <mergeCell ref="AA39:AE39"/>
    <mergeCell ref="AA40:AE40"/>
    <mergeCell ref="AA41:AE41"/>
    <mergeCell ref="A45:C45"/>
    <mergeCell ref="A46:C46"/>
    <mergeCell ref="A42:C42"/>
    <mergeCell ref="D42:H42"/>
    <mergeCell ref="I42:M42"/>
    <mergeCell ref="A43:C43"/>
    <mergeCell ref="AA26:AE26"/>
    <mergeCell ref="AA27:AE27"/>
    <mergeCell ref="AA42:AE42"/>
    <mergeCell ref="AA17:AE17"/>
    <mergeCell ref="AA18:AE18"/>
    <mergeCell ref="AA19:AE19"/>
    <mergeCell ref="AA20:AE20"/>
    <mergeCell ref="AA21:AE21"/>
    <mergeCell ref="AA22:AE22"/>
    <mergeCell ref="AA23:AE23"/>
    <mergeCell ref="AA24:AE24"/>
    <mergeCell ref="AA25:AE25"/>
  </mergeCells>
  <conditionalFormatting sqref="D46">
    <cfRule type="expression" dxfId="191" priority="4">
      <formula>ABS($D$46)&gt;--MID($J$7,2,5)</formula>
    </cfRule>
  </conditionalFormatting>
  <conditionalFormatting sqref="D47">
    <cfRule type="expression" dxfId="190" priority="3">
      <formula>ABS($D$47)&gt;--MID($J$8,2,5)</formula>
    </cfRule>
  </conditionalFormatting>
  <conditionalFormatting sqref="I46">
    <cfRule type="cellIs" dxfId="189" priority="2" operator="greaterThan">
      <formula>$M$7</formula>
    </cfRule>
  </conditionalFormatting>
  <conditionalFormatting sqref="I47">
    <cfRule type="cellIs" dxfId="188" priority="1" operator="greaterThan">
      <formula>$M$8</formula>
    </cfRule>
  </conditionalFormatting>
  <pageMargins left="0.7" right="0.7" top="0.75" bottom="0.75" header="0.3" footer="0.3"/>
  <pageSetup paperSize="9" orientation="portrait" r:id="rId1"/>
</worksheet>
</file>

<file path=xl/worksheets/sheet30.xml><?xml version="1.0" encoding="utf-8"?>
<worksheet xmlns="http://schemas.openxmlformats.org/spreadsheetml/2006/main" xmlns:r="http://schemas.openxmlformats.org/officeDocument/2006/relationships">
  <sheetPr codeName="Лист36">
    <tabColor rgb="FF00B0F0"/>
  </sheetPr>
  <dimension ref="A1:AE50"/>
  <sheetViews>
    <sheetView zoomScale="90" zoomScaleNormal="90" workbookViewId="0">
      <selection activeCell="D32" sqref="D32:H41"/>
    </sheetView>
  </sheetViews>
  <sheetFormatPr defaultRowHeight="15"/>
  <cols>
    <col min="1" max="1" width="6.7109375" customWidth="1"/>
    <col min="2" max="2" width="6.5703125" customWidth="1"/>
    <col min="3" max="3" width="5.5703125" customWidth="1"/>
    <col min="4" max="4" width="7" customWidth="1"/>
    <col min="5" max="7" width="3.7109375" customWidth="1"/>
    <col min="8" max="8" width="11.7109375" customWidth="1"/>
    <col min="9" max="9" width="2.7109375" customWidth="1"/>
    <col min="10" max="10" width="6.7109375" customWidth="1"/>
    <col min="11" max="12" width="3.7109375" customWidth="1"/>
    <col min="13" max="13" width="14.7109375" customWidth="1"/>
    <col min="14" max="14" width="5.7109375" customWidth="1"/>
    <col min="15" max="21" width="3.7109375" hidden="1" customWidth="1"/>
    <col min="22" max="22" width="2" hidden="1" customWidth="1"/>
    <col min="23" max="23" width="0" hidden="1" customWidth="1"/>
    <col min="27" max="27" width="9.28515625" hidden="1" customWidth="1"/>
    <col min="28" max="31" width="9.140625" hidden="1" customWidth="1"/>
  </cols>
  <sheetData>
    <row r="1" spans="1:24">
      <c r="A1" s="67" t="s">
        <v>32</v>
      </c>
      <c r="B1" s="67"/>
      <c r="C1" s="67"/>
      <c r="D1" s="67"/>
      <c r="E1" s="67"/>
      <c r="F1" s="67"/>
      <c r="G1" s="67"/>
      <c r="H1" s="67"/>
      <c r="I1" s="67"/>
      <c r="J1" s="67"/>
      <c r="K1" s="67"/>
      <c r="L1" s="67"/>
      <c r="M1" s="67"/>
      <c r="N1" s="40"/>
      <c r="O1" s="40"/>
      <c r="P1" s="40"/>
      <c r="Q1" s="40"/>
      <c r="R1" s="40"/>
      <c r="S1" s="40"/>
      <c r="T1" s="40"/>
      <c r="U1" s="40"/>
      <c r="V1" s="40"/>
      <c r="W1" s="28"/>
    </row>
    <row r="2" spans="1:24">
      <c r="A2" s="71" t="s">
        <v>33</v>
      </c>
      <c r="B2" s="71"/>
      <c r="C2" s="71"/>
      <c r="D2" s="71"/>
      <c r="E2" s="71"/>
      <c r="F2" s="71"/>
      <c r="G2" s="71"/>
      <c r="H2" s="71"/>
      <c r="I2" s="71"/>
      <c r="J2" s="71"/>
      <c r="K2" s="71"/>
      <c r="L2" s="71"/>
      <c r="M2" s="71"/>
      <c r="N2" s="7"/>
      <c r="O2" s="7"/>
      <c r="P2" s="7"/>
      <c r="Q2" s="7"/>
      <c r="R2" s="7"/>
      <c r="S2" s="7"/>
      <c r="T2" s="7"/>
      <c r="U2" s="7"/>
      <c r="V2" s="7"/>
      <c r="W2" s="7"/>
    </row>
    <row r="3" spans="1:24" ht="15.75">
      <c r="A3" s="68" t="s">
        <v>29</v>
      </c>
      <c r="B3" s="68"/>
      <c r="C3" s="68"/>
      <c r="D3" s="68"/>
      <c r="E3" s="68"/>
      <c r="F3" s="68"/>
      <c r="G3" s="68"/>
      <c r="H3" s="56"/>
      <c r="I3" s="72" t="s">
        <v>30</v>
      </c>
      <c r="J3" s="72"/>
      <c r="K3" s="72"/>
      <c r="L3" s="72"/>
      <c r="M3" s="72"/>
      <c r="N3" s="16"/>
      <c r="O3" s="23"/>
      <c r="P3" s="25"/>
      <c r="Q3" s="69"/>
      <c r="R3" s="69"/>
      <c r="S3" s="69"/>
      <c r="T3" s="69"/>
      <c r="U3" s="69"/>
      <c r="V3" s="69"/>
      <c r="W3" s="69"/>
    </row>
    <row r="4" spans="1:24">
      <c r="A4" s="70" t="s">
        <v>0</v>
      </c>
      <c r="B4" s="70"/>
      <c r="C4" s="70"/>
      <c r="D4" s="70"/>
      <c r="E4" s="70"/>
      <c r="F4" s="70"/>
      <c r="G4" s="70"/>
      <c r="H4" s="56"/>
      <c r="I4" s="70" t="s">
        <v>1</v>
      </c>
      <c r="J4" s="70"/>
      <c r="K4" s="70"/>
      <c r="L4" s="70"/>
      <c r="M4" s="70"/>
      <c r="N4" s="46"/>
      <c r="O4" s="42"/>
      <c r="P4" s="25"/>
      <c r="Q4" s="69"/>
      <c r="R4" s="69"/>
      <c r="S4" s="69"/>
      <c r="T4" s="69"/>
      <c r="U4" s="69"/>
      <c r="V4" s="69"/>
      <c r="W4" s="69"/>
    </row>
    <row r="5" spans="1:24">
      <c r="A5" s="73" t="s">
        <v>2</v>
      </c>
      <c r="B5" s="73"/>
      <c r="C5" s="73"/>
      <c r="D5" s="73"/>
      <c r="E5" s="73"/>
      <c r="F5" s="73"/>
      <c r="G5" s="73"/>
      <c r="H5" s="73"/>
      <c r="I5" s="73"/>
      <c r="J5" s="73"/>
      <c r="K5" s="73"/>
      <c r="L5" s="73"/>
      <c r="M5" s="73"/>
      <c r="N5" s="14"/>
      <c r="O5" s="14"/>
      <c r="P5" s="14"/>
      <c r="Q5" s="14"/>
      <c r="R5" s="14"/>
      <c r="S5" s="14"/>
      <c r="T5" s="14"/>
      <c r="U5" s="14"/>
      <c r="V5" s="14"/>
      <c r="W5" s="14"/>
    </row>
    <row r="6" spans="1:24">
      <c r="A6" s="77" t="s">
        <v>3</v>
      </c>
      <c r="B6" s="77"/>
      <c r="C6" s="77"/>
      <c r="D6" s="77" t="s">
        <v>4</v>
      </c>
      <c r="E6" s="77"/>
      <c r="F6" s="77"/>
      <c r="G6" s="77" t="s">
        <v>5</v>
      </c>
      <c r="H6" s="77"/>
      <c r="I6" s="77"/>
      <c r="J6" s="77" t="s">
        <v>55</v>
      </c>
      <c r="K6" s="77"/>
      <c r="L6" s="78"/>
      <c r="M6" s="58" t="s">
        <v>56</v>
      </c>
      <c r="N6" s="35"/>
      <c r="O6" s="31"/>
      <c r="P6" s="32"/>
      <c r="Q6" s="28"/>
      <c r="R6" s="28"/>
      <c r="S6" s="28"/>
      <c r="T6" s="28"/>
      <c r="U6" s="28"/>
      <c r="V6" s="28"/>
      <c r="W6" s="28"/>
    </row>
    <row r="7" spans="1:24">
      <c r="A7" s="74">
        <v>1</v>
      </c>
      <c r="B7" s="74"/>
      <c r="C7" s="74"/>
      <c r="D7" s="75" t="str">
        <f>G7 &amp; " - " &amp; G8</f>
        <v>5 - 50</v>
      </c>
      <c r="E7" s="75"/>
      <c r="F7" s="75"/>
      <c r="G7" s="74">
        <v>5</v>
      </c>
      <c r="H7" s="74"/>
      <c r="I7" s="74"/>
      <c r="J7" s="74" t="s">
        <v>28</v>
      </c>
      <c r="K7" s="74"/>
      <c r="L7" s="76"/>
      <c r="M7" s="59">
        <v>5</v>
      </c>
      <c r="N7" s="16"/>
      <c r="O7" s="27"/>
      <c r="P7" s="30"/>
      <c r="Q7" s="28"/>
      <c r="R7" s="28"/>
      <c r="S7" s="28"/>
      <c r="T7" s="28"/>
      <c r="U7" s="28"/>
      <c r="V7" s="28"/>
      <c r="W7" s="28"/>
    </row>
    <row r="8" spans="1:24">
      <c r="A8" s="74"/>
      <c r="B8" s="74"/>
      <c r="C8" s="74"/>
      <c r="D8" s="74"/>
      <c r="E8" s="74"/>
      <c r="F8" s="74"/>
      <c r="G8" s="74">
        <v>50</v>
      </c>
      <c r="H8" s="74"/>
      <c r="I8" s="74"/>
      <c r="J8" s="74" t="s">
        <v>6</v>
      </c>
      <c r="K8" s="74"/>
      <c r="L8" s="76"/>
      <c r="M8" s="59">
        <v>2.5</v>
      </c>
      <c r="N8" s="16"/>
      <c r="O8" s="27"/>
      <c r="P8" s="30"/>
      <c r="Q8" s="28"/>
      <c r="R8" s="28"/>
      <c r="S8" s="28"/>
      <c r="T8" s="28"/>
      <c r="U8" s="28"/>
      <c r="V8" s="28"/>
      <c r="W8" s="28"/>
    </row>
    <row r="9" spans="1:24">
      <c r="A9" s="74"/>
      <c r="B9" s="74"/>
      <c r="C9" s="74"/>
      <c r="D9" s="74"/>
      <c r="E9" s="74"/>
      <c r="F9" s="74"/>
      <c r="G9" s="74"/>
      <c r="H9" s="74"/>
      <c r="I9" s="74"/>
      <c r="J9" s="80">
        <f>--MID(J7,2,3)</f>
        <v>5</v>
      </c>
      <c r="K9" s="80"/>
      <c r="L9" s="81"/>
      <c r="M9" s="57"/>
      <c r="N9" s="16"/>
      <c r="O9" s="27"/>
      <c r="P9" s="30"/>
      <c r="Q9" s="28"/>
      <c r="R9" s="28"/>
      <c r="S9" s="28"/>
      <c r="T9" s="28"/>
      <c r="U9" s="28"/>
      <c r="V9" s="28"/>
      <c r="W9" s="28"/>
    </row>
    <row r="10" spans="1:24">
      <c r="A10" s="74"/>
      <c r="B10" s="74"/>
      <c r="C10" s="74"/>
      <c r="D10" s="74"/>
      <c r="E10" s="74"/>
      <c r="F10" s="74"/>
      <c r="G10" s="74"/>
      <c r="H10" s="74"/>
      <c r="I10" s="74"/>
      <c r="J10" s="82">
        <f>--MID(J8,2,3)</f>
        <v>2</v>
      </c>
      <c r="K10" s="82"/>
      <c r="L10" s="83"/>
      <c r="M10" s="57"/>
      <c r="N10" s="16"/>
      <c r="O10" s="52"/>
      <c r="P10" s="54"/>
      <c r="Q10" s="28"/>
      <c r="R10" s="28"/>
      <c r="S10" s="28"/>
      <c r="T10" s="28"/>
      <c r="U10" s="28"/>
      <c r="V10" s="28"/>
      <c r="W10" s="28"/>
    </row>
    <row r="11" spans="1:24">
      <c r="A11" s="79" t="s">
        <v>7</v>
      </c>
      <c r="B11" s="79"/>
      <c r="C11" s="79"/>
      <c r="D11" s="79"/>
      <c r="E11" s="79"/>
      <c r="F11" s="79"/>
      <c r="G11" s="79"/>
      <c r="H11" s="79"/>
      <c r="I11" s="79"/>
      <c r="J11" s="79"/>
      <c r="K11" s="84" t="str">
        <f>'Исход. данные'!$B$1</f>
        <v>18.10.2024г.</v>
      </c>
      <c r="L11" s="84"/>
      <c r="M11" s="84"/>
      <c r="N11" s="15"/>
      <c r="O11" s="15"/>
      <c r="P11" s="15"/>
      <c r="Q11" s="15"/>
      <c r="R11" s="15"/>
      <c r="S11" s="15"/>
      <c r="T11" s="15"/>
      <c r="U11" s="15"/>
      <c r="V11" s="15"/>
      <c r="W11" s="15"/>
      <c r="X11" s="8"/>
    </row>
    <row r="12" spans="1:24">
      <c r="A12" s="79" t="s">
        <v>8</v>
      </c>
      <c r="B12" s="79"/>
      <c r="C12" s="79"/>
      <c r="D12" s="79"/>
      <c r="E12" s="79"/>
      <c r="F12" s="79"/>
      <c r="G12" s="79"/>
      <c r="H12" s="79"/>
      <c r="I12" s="79"/>
      <c r="J12" s="79"/>
      <c r="K12" s="85" t="str">
        <f>'Исход. данные'!$B$2</f>
        <v>ВР-300S № 181024</v>
      </c>
      <c r="L12" s="85"/>
      <c r="M12" s="85"/>
      <c r="N12" s="16"/>
      <c r="O12" s="16"/>
      <c r="P12" s="16"/>
      <c r="Q12" s="16"/>
      <c r="R12" s="16"/>
      <c r="S12" s="16"/>
      <c r="T12" s="16"/>
      <c r="U12" s="16"/>
      <c r="V12" s="16"/>
      <c r="W12" s="16"/>
      <c r="X12" s="8"/>
    </row>
    <row r="13" spans="1:24">
      <c r="A13" s="79" t="s">
        <v>9</v>
      </c>
      <c r="B13" s="79"/>
      <c r="C13" s="79"/>
      <c r="D13" s="79"/>
      <c r="E13" s="79"/>
      <c r="F13" s="79"/>
      <c r="G13" s="79"/>
      <c r="H13" s="79"/>
      <c r="I13" s="79"/>
      <c r="J13" s="79"/>
      <c r="K13" s="85">
        <f>'Исход. данные'!$B$3</f>
        <v>21.2</v>
      </c>
      <c r="L13" s="85"/>
      <c r="M13" s="85"/>
      <c r="N13" s="16"/>
      <c r="O13" s="16"/>
      <c r="P13" s="16"/>
      <c r="Q13" s="16"/>
      <c r="R13" s="16"/>
      <c r="S13" s="16"/>
      <c r="T13" s="16"/>
      <c r="U13" s="16"/>
      <c r="V13" s="16"/>
      <c r="W13" s="16"/>
      <c r="X13" s="8"/>
    </row>
    <row r="14" spans="1:24">
      <c r="A14" s="79" t="s">
        <v>10</v>
      </c>
      <c r="B14" s="79"/>
      <c r="C14" s="79"/>
      <c r="D14" s="79"/>
      <c r="E14" s="79"/>
      <c r="F14" s="79"/>
      <c r="G14" s="79"/>
      <c r="H14" s="79"/>
      <c r="I14" s="79"/>
      <c r="J14" s="79"/>
      <c r="K14" s="85">
        <f>'Исход. данные'!$B$4</f>
        <v>60.7</v>
      </c>
      <c r="L14" s="85"/>
      <c r="M14" s="85"/>
      <c r="N14" s="16"/>
      <c r="O14" s="16"/>
      <c r="P14" s="16"/>
      <c r="Q14" s="16"/>
      <c r="R14" s="16"/>
      <c r="S14" s="16"/>
      <c r="T14" s="16"/>
      <c r="U14" s="16"/>
      <c r="V14" s="16"/>
      <c r="W14" s="16"/>
      <c r="X14" s="8"/>
    </row>
    <row r="15" spans="1:24">
      <c r="A15" s="97" t="s">
        <v>11</v>
      </c>
      <c r="B15" s="98"/>
      <c r="C15" s="99"/>
      <c r="D15" s="76" t="str">
        <f>"Объем дозирования " &amp; G7 &amp; " мкл"</f>
        <v>Объем дозирования 5 мкл</v>
      </c>
      <c r="E15" s="85"/>
      <c r="F15" s="85"/>
      <c r="G15" s="85"/>
      <c r="H15" s="85"/>
      <c r="I15" s="85"/>
      <c r="J15" s="85"/>
      <c r="K15" s="85"/>
      <c r="L15" s="85"/>
      <c r="M15" s="86"/>
      <c r="N15" s="47"/>
      <c r="O15" s="28"/>
      <c r="P15" s="28"/>
      <c r="Q15" s="28"/>
      <c r="R15" s="28"/>
      <c r="S15" s="28"/>
      <c r="T15" s="28"/>
      <c r="U15" s="28"/>
      <c r="V15" s="28"/>
      <c r="W15" s="28"/>
    </row>
    <row r="16" spans="1:24">
      <c r="A16" s="100"/>
      <c r="B16" s="101"/>
      <c r="C16" s="102"/>
      <c r="D16" s="76" t="s">
        <v>42</v>
      </c>
      <c r="E16" s="85"/>
      <c r="F16" s="85"/>
      <c r="G16" s="85"/>
      <c r="H16" s="86"/>
      <c r="I16" s="76" t="s">
        <v>13</v>
      </c>
      <c r="J16" s="85"/>
      <c r="K16" s="85"/>
      <c r="L16" s="85"/>
      <c r="M16" s="86"/>
      <c r="N16" s="28"/>
      <c r="O16" s="28"/>
      <c r="P16" s="28"/>
      <c r="Q16" s="28"/>
      <c r="R16" s="28"/>
      <c r="S16" s="28"/>
      <c r="T16" s="28"/>
      <c r="U16" s="28"/>
      <c r="V16" s="28"/>
      <c r="W16" s="28"/>
    </row>
    <row r="17" spans="1:31">
      <c r="A17" s="76">
        <v>1</v>
      </c>
      <c r="B17" s="85"/>
      <c r="C17" s="86"/>
      <c r="D17" s="133">
        <v>4.8999999999999998E-3</v>
      </c>
      <c r="E17" s="134"/>
      <c r="F17" s="134"/>
      <c r="G17" s="134"/>
      <c r="H17" s="135"/>
      <c r="I17" s="90">
        <f>D17*1000*'Исход. данные'!$B$6</f>
        <v>4.9151899999999999</v>
      </c>
      <c r="J17" s="91"/>
      <c r="K17" s="91"/>
      <c r="L17" s="91"/>
      <c r="M17" s="92"/>
      <c r="N17" s="28"/>
      <c r="O17" s="28"/>
      <c r="P17" s="28"/>
      <c r="Q17" s="28"/>
      <c r="R17" s="28"/>
      <c r="S17" s="28"/>
      <c r="T17" s="28"/>
      <c r="U17" s="28"/>
      <c r="V17" s="28"/>
      <c r="W17" s="28"/>
      <c r="AA17" s="65">
        <f ca="1">ROUND(NORMINV(RAND(), $AA$27, $AA$27*$M$7/100*0.8)/(1000*'Исход. данные'!$B$6), 4)</f>
        <v>5.0000000000000001E-3</v>
      </c>
      <c r="AB17" s="65"/>
      <c r="AC17" s="65"/>
      <c r="AD17" s="65"/>
      <c r="AE17" s="65"/>
    </row>
    <row r="18" spans="1:31">
      <c r="A18" s="76">
        <v>2</v>
      </c>
      <c r="B18" s="85"/>
      <c r="C18" s="86"/>
      <c r="D18" s="133">
        <v>4.7999999999999996E-3</v>
      </c>
      <c r="E18" s="134"/>
      <c r="F18" s="134"/>
      <c r="G18" s="134"/>
      <c r="H18" s="135"/>
      <c r="I18" s="90">
        <f>D18*1000*'Исход. данные'!$B$6</f>
        <v>4.8148800000000005</v>
      </c>
      <c r="J18" s="95"/>
      <c r="K18" s="95"/>
      <c r="L18" s="95"/>
      <c r="M18" s="96"/>
      <c r="N18" s="28"/>
      <c r="O18" s="28"/>
      <c r="P18" s="28"/>
      <c r="Q18" s="28"/>
      <c r="R18" s="28"/>
      <c r="S18" s="28"/>
      <c r="T18" s="28"/>
      <c r="U18" s="28"/>
      <c r="V18" s="28"/>
      <c r="W18" s="28"/>
      <c r="AA18" s="65">
        <f ca="1">ROUND(NORMINV(RAND(), $AA$27, $AA$27*$M$7/100*0.8)/(1000*'Исход. данные'!$B$6), 4)</f>
        <v>4.8999999999999998E-3</v>
      </c>
      <c r="AB18" s="65"/>
      <c r="AC18" s="65"/>
      <c r="AD18" s="65"/>
      <c r="AE18" s="65"/>
    </row>
    <row r="19" spans="1:31">
      <c r="A19" s="76">
        <v>3</v>
      </c>
      <c r="B19" s="85"/>
      <c r="C19" s="86"/>
      <c r="D19" s="133">
        <v>5.3E-3</v>
      </c>
      <c r="E19" s="134"/>
      <c r="F19" s="134"/>
      <c r="G19" s="134"/>
      <c r="H19" s="135"/>
      <c r="I19" s="90">
        <f>D19*1000*'Исход. данные'!$B$6</f>
        <v>5.3164300000000004</v>
      </c>
      <c r="J19" s="95"/>
      <c r="K19" s="95"/>
      <c r="L19" s="95"/>
      <c r="M19" s="96"/>
      <c r="N19" s="28"/>
      <c r="O19" s="28"/>
      <c r="P19" s="28"/>
      <c r="Q19" s="28"/>
      <c r="R19" s="28"/>
      <c r="S19" s="28"/>
      <c r="T19" s="28"/>
      <c r="U19" s="28"/>
      <c r="V19" s="28"/>
      <c r="W19" s="28"/>
      <c r="AA19" s="65">
        <f ca="1">ROUND(NORMINV(RAND(), $AA$27, $AA$27*$M$7/100*0.8)/(1000*'Исход. данные'!$B$6), 4)</f>
        <v>5.3E-3</v>
      </c>
      <c r="AB19" s="65"/>
      <c r="AC19" s="65"/>
      <c r="AD19" s="65"/>
      <c r="AE19" s="65"/>
    </row>
    <row r="20" spans="1:31">
      <c r="A20" s="76">
        <v>4</v>
      </c>
      <c r="B20" s="85"/>
      <c r="C20" s="86"/>
      <c r="D20" s="133">
        <v>5.1000000000000004E-3</v>
      </c>
      <c r="E20" s="134"/>
      <c r="F20" s="134"/>
      <c r="G20" s="134"/>
      <c r="H20" s="135"/>
      <c r="I20" s="90">
        <f>D20*1000*'Исход. данные'!$B$6</f>
        <v>5.1158100000000006</v>
      </c>
      <c r="J20" s="95"/>
      <c r="K20" s="95"/>
      <c r="L20" s="95"/>
      <c r="M20" s="96"/>
      <c r="N20" s="28"/>
      <c r="O20" s="28"/>
      <c r="P20" s="28"/>
      <c r="Q20" s="28"/>
      <c r="R20" s="28"/>
      <c r="S20" s="28"/>
      <c r="T20" s="28"/>
      <c r="U20" s="28"/>
      <c r="V20" s="28"/>
      <c r="W20" s="28"/>
      <c r="AA20" s="65">
        <f ca="1">ROUND(NORMINV(RAND(), $AA$27, $AA$27*$M$7/100*0.8)/(1000*'Исход. данные'!$B$6), 4)</f>
        <v>5.0000000000000001E-3</v>
      </c>
      <c r="AB20" s="65"/>
      <c r="AC20" s="65"/>
      <c r="AD20" s="65"/>
      <c r="AE20" s="65"/>
    </row>
    <row r="21" spans="1:31">
      <c r="A21" s="76">
        <v>5</v>
      </c>
      <c r="B21" s="85"/>
      <c r="C21" s="86"/>
      <c r="D21" s="133">
        <v>5.0000000000000001E-3</v>
      </c>
      <c r="E21" s="134"/>
      <c r="F21" s="134"/>
      <c r="G21" s="134"/>
      <c r="H21" s="135"/>
      <c r="I21" s="90">
        <f>D21*1000*'Исход. данные'!$B$6</f>
        <v>5.0155000000000003</v>
      </c>
      <c r="J21" s="95"/>
      <c r="K21" s="95"/>
      <c r="L21" s="95"/>
      <c r="M21" s="96"/>
      <c r="N21" s="28"/>
      <c r="O21" s="28"/>
      <c r="P21" s="28"/>
      <c r="Q21" s="28"/>
      <c r="R21" s="28"/>
      <c r="S21" s="28"/>
      <c r="T21" s="28"/>
      <c r="U21" s="28"/>
      <c r="V21" s="28"/>
      <c r="W21" s="28"/>
      <c r="AA21" s="65">
        <f ca="1">ROUND(NORMINV(RAND(), $AA$27, $AA$27*$M$7/100*0.8)/(1000*'Исход. данные'!$B$6), 4)</f>
        <v>4.7999999999999996E-3</v>
      </c>
      <c r="AB21" s="65"/>
      <c r="AC21" s="65"/>
      <c r="AD21" s="65"/>
      <c r="AE21" s="65"/>
    </row>
    <row r="22" spans="1:31">
      <c r="A22" s="76">
        <v>6</v>
      </c>
      <c r="B22" s="85"/>
      <c r="C22" s="86"/>
      <c r="D22" s="133">
        <v>5.1999999999999998E-3</v>
      </c>
      <c r="E22" s="134"/>
      <c r="F22" s="134"/>
      <c r="G22" s="134"/>
      <c r="H22" s="135"/>
      <c r="I22" s="90">
        <f>D22*1000*'Исход. данные'!$B$6</f>
        <v>5.216120000000001</v>
      </c>
      <c r="J22" s="95"/>
      <c r="K22" s="95"/>
      <c r="L22" s="95"/>
      <c r="M22" s="96"/>
      <c r="N22" s="28"/>
      <c r="O22" s="28"/>
      <c r="P22" s="28"/>
      <c r="Q22" s="28"/>
      <c r="R22" s="28"/>
      <c r="S22" s="28"/>
      <c r="T22" s="28"/>
      <c r="U22" s="28"/>
      <c r="V22" s="28"/>
      <c r="W22" s="28"/>
      <c r="AA22" s="65">
        <f ca="1">ROUND(NORMINV(RAND(), $AA$27, $AA$27*$M$7/100*0.8)/(1000*'Исход. данные'!$B$6), 4)</f>
        <v>4.7999999999999996E-3</v>
      </c>
      <c r="AB22" s="65"/>
      <c r="AC22" s="65"/>
      <c r="AD22" s="65"/>
      <c r="AE22" s="65"/>
    </row>
    <row r="23" spans="1:31">
      <c r="A23" s="76">
        <v>7</v>
      </c>
      <c r="B23" s="85"/>
      <c r="C23" s="86"/>
      <c r="D23" s="133">
        <v>4.8999999999999998E-3</v>
      </c>
      <c r="E23" s="134"/>
      <c r="F23" s="134"/>
      <c r="G23" s="134"/>
      <c r="H23" s="135"/>
      <c r="I23" s="90">
        <f>D23*1000*'Исход. данные'!$B$6</f>
        <v>4.9151899999999999</v>
      </c>
      <c r="J23" s="95"/>
      <c r="K23" s="95"/>
      <c r="L23" s="95"/>
      <c r="M23" s="96"/>
      <c r="N23" s="28"/>
      <c r="O23" s="28"/>
      <c r="P23" s="28"/>
      <c r="Q23" s="28"/>
      <c r="R23" s="28"/>
      <c r="S23" s="28"/>
      <c r="T23" s="28"/>
      <c r="U23" s="28"/>
      <c r="V23" s="28"/>
      <c r="W23" s="28"/>
      <c r="AA23" s="65">
        <f ca="1">ROUND(NORMINV(RAND(), $AA$27, $AA$27*$M$7/100*0.8)/(1000*'Исход. данные'!$B$6), 4)</f>
        <v>5.1000000000000004E-3</v>
      </c>
      <c r="AB23" s="65"/>
      <c r="AC23" s="65"/>
      <c r="AD23" s="65"/>
      <c r="AE23" s="65"/>
    </row>
    <row r="24" spans="1:31">
      <c r="A24" s="76">
        <v>8</v>
      </c>
      <c r="B24" s="85"/>
      <c r="C24" s="86"/>
      <c r="D24" s="133">
        <v>4.8999999999999998E-3</v>
      </c>
      <c r="E24" s="134"/>
      <c r="F24" s="134"/>
      <c r="G24" s="134"/>
      <c r="H24" s="135"/>
      <c r="I24" s="90">
        <f>D24*1000*'Исход. данные'!$B$6</f>
        <v>4.9151899999999999</v>
      </c>
      <c r="J24" s="95"/>
      <c r="K24" s="95"/>
      <c r="L24" s="95"/>
      <c r="M24" s="96"/>
      <c r="N24" s="28"/>
      <c r="O24" s="28"/>
      <c r="P24" s="28"/>
      <c r="Q24" s="28"/>
      <c r="R24" s="28"/>
      <c r="S24" s="28"/>
      <c r="T24" s="28"/>
      <c r="U24" s="28"/>
      <c r="V24" s="28"/>
      <c r="W24" s="28"/>
      <c r="AA24" s="65">
        <f ca="1">ROUND(NORMINV(RAND(), $AA$27, $AA$27*$M$7/100*0.8)/(1000*'Исход. данные'!$B$6), 4)</f>
        <v>5.0000000000000001E-3</v>
      </c>
      <c r="AB24" s="65"/>
      <c r="AC24" s="65"/>
      <c r="AD24" s="65"/>
      <c r="AE24" s="65"/>
    </row>
    <row r="25" spans="1:31">
      <c r="A25" s="76">
        <v>9</v>
      </c>
      <c r="B25" s="85"/>
      <c r="C25" s="86"/>
      <c r="D25" s="133">
        <v>4.8999999999999998E-3</v>
      </c>
      <c r="E25" s="134"/>
      <c r="F25" s="134"/>
      <c r="G25" s="134"/>
      <c r="H25" s="135"/>
      <c r="I25" s="90">
        <f>D25*1000*'Исход. данные'!$B$6</f>
        <v>4.9151899999999999</v>
      </c>
      <c r="J25" s="95"/>
      <c r="K25" s="95"/>
      <c r="L25" s="95"/>
      <c r="M25" s="96"/>
      <c r="N25" s="28"/>
      <c r="O25" s="28"/>
      <c r="P25" s="28"/>
      <c r="Q25" s="28"/>
      <c r="R25" s="28"/>
      <c r="S25" s="28"/>
      <c r="T25" s="28"/>
      <c r="U25" s="28"/>
      <c r="V25" s="29"/>
      <c r="W25" s="28"/>
      <c r="AA25" s="65">
        <f ca="1">ROUND(NORMINV(RAND(), $AA$27, $AA$27*$M$7/100*0.8)/(1000*'Исход. данные'!$B$6), 4)</f>
        <v>5.1000000000000004E-3</v>
      </c>
      <c r="AB25" s="65"/>
      <c r="AC25" s="65"/>
      <c r="AD25" s="65"/>
      <c r="AE25" s="65"/>
    </row>
    <row r="26" spans="1:31">
      <c r="A26" s="76">
        <v>10</v>
      </c>
      <c r="B26" s="85"/>
      <c r="C26" s="86"/>
      <c r="D26" s="133">
        <v>4.7000000000000002E-3</v>
      </c>
      <c r="E26" s="134"/>
      <c r="F26" s="134"/>
      <c r="G26" s="134"/>
      <c r="H26" s="135"/>
      <c r="I26" s="90">
        <f>D26*1000*'Исход. данные'!$B$6</f>
        <v>4.714570000000001</v>
      </c>
      <c r="J26" s="95"/>
      <c r="K26" s="95"/>
      <c r="L26" s="95"/>
      <c r="M26" s="96"/>
      <c r="N26" s="28"/>
      <c r="O26" s="28"/>
      <c r="P26" s="28"/>
      <c r="Q26" s="28"/>
      <c r="R26" s="28"/>
      <c r="S26" s="28"/>
      <c r="T26" s="28"/>
      <c r="U26" s="28"/>
      <c r="V26" s="28"/>
      <c r="W26" s="28"/>
      <c r="AA26" s="65">
        <f ca="1">ROUND(NORMINV(RAND(), $AA$27, $AA$27*$M$7/100*0.8)/(1000*'Исход. данные'!$B$6), 4)</f>
        <v>4.8999999999999998E-3</v>
      </c>
      <c r="AB26" s="65"/>
      <c r="AC26" s="65"/>
      <c r="AD26" s="65"/>
      <c r="AE26" s="65"/>
    </row>
    <row r="27" spans="1:31">
      <c r="A27" s="76" t="s">
        <v>14</v>
      </c>
      <c r="B27" s="85"/>
      <c r="C27" s="86"/>
      <c r="D27" s="87">
        <f>AVERAGE(D17:H26)</f>
        <v>4.9700000000000005E-3</v>
      </c>
      <c r="E27" s="126"/>
      <c r="F27" s="126"/>
      <c r="G27" s="126"/>
      <c r="H27" s="127"/>
      <c r="I27" s="90">
        <f>AVERAGE(I17:M26)</f>
        <v>4.9854070000000004</v>
      </c>
      <c r="J27" s="95"/>
      <c r="K27" s="95"/>
      <c r="L27" s="95"/>
      <c r="M27" s="96"/>
      <c r="N27" s="47"/>
      <c r="O27" s="28"/>
      <c r="P27" s="28"/>
      <c r="Q27" s="28"/>
      <c r="R27" s="28"/>
      <c r="S27" s="28"/>
      <c r="T27" s="28"/>
      <c r="U27" s="28"/>
      <c r="V27" s="28"/>
      <c r="W27" s="28"/>
      <c r="AA27" s="66">
        <f ca="1">G7+G7*J9/100*0.9*(RAND()-RAND())</f>
        <v>5.0091437376161601</v>
      </c>
      <c r="AB27" s="66"/>
      <c r="AC27" s="66"/>
      <c r="AD27" s="66"/>
      <c r="AE27" s="66"/>
    </row>
    <row r="28" spans="1:31">
      <c r="A28" s="76" t="s">
        <v>15</v>
      </c>
      <c r="B28" s="85"/>
      <c r="C28" s="86"/>
      <c r="D28" s="106" t="str">
        <f>'Исход. данные'!$B$5</f>
        <v>Пупкин В.В.</v>
      </c>
      <c r="E28" s="107"/>
      <c r="F28" s="107"/>
      <c r="G28" s="107"/>
      <c r="H28" s="107"/>
      <c r="I28" s="107"/>
      <c r="J28" s="107"/>
      <c r="K28" s="107"/>
      <c r="L28" s="107"/>
      <c r="M28" s="108"/>
      <c r="N28" s="51"/>
      <c r="O28" s="51"/>
      <c r="P28" s="51"/>
      <c r="Q28" s="51"/>
      <c r="R28" s="51"/>
      <c r="S28" s="51"/>
      <c r="T28" s="51"/>
      <c r="U28" s="28"/>
      <c r="V28" s="28"/>
      <c r="W28" s="28"/>
    </row>
    <row r="29" spans="1:31">
      <c r="A29" s="56"/>
      <c r="B29" s="56"/>
      <c r="C29" s="56"/>
      <c r="D29" s="85"/>
      <c r="E29" s="85"/>
      <c r="F29" s="85"/>
      <c r="G29" s="85"/>
      <c r="H29" s="85"/>
      <c r="I29" s="85"/>
      <c r="J29" s="85"/>
      <c r="K29" s="85"/>
      <c r="L29" s="85"/>
      <c r="M29" s="85"/>
      <c r="N29" s="1"/>
      <c r="O29" s="1"/>
      <c r="P29" s="1"/>
      <c r="Q29" s="1"/>
      <c r="R29" s="1"/>
      <c r="S29" s="1"/>
      <c r="T29" s="1"/>
      <c r="U29" s="1"/>
      <c r="V29" s="1"/>
      <c r="W29" s="1"/>
    </row>
    <row r="30" spans="1:31">
      <c r="A30" s="97" t="s">
        <v>11</v>
      </c>
      <c r="B30" s="98"/>
      <c r="C30" s="99"/>
      <c r="D30" s="76" t="str">
        <f>"Объем дозирования " &amp; G8 &amp; " мкл"</f>
        <v>Объем дозирования 50 мкл</v>
      </c>
      <c r="E30" s="85"/>
      <c r="F30" s="85"/>
      <c r="G30" s="85"/>
      <c r="H30" s="85"/>
      <c r="I30" s="85"/>
      <c r="J30" s="85"/>
      <c r="K30" s="85"/>
      <c r="L30" s="85"/>
      <c r="M30" s="86"/>
      <c r="V30" s="3"/>
    </row>
    <row r="31" spans="1:31">
      <c r="A31" s="100"/>
      <c r="B31" s="101"/>
      <c r="C31" s="102"/>
      <c r="D31" s="76" t="s">
        <v>42</v>
      </c>
      <c r="E31" s="85"/>
      <c r="F31" s="85"/>
      <c r="G31" s="85"/>
      <c r="H31" s="86"/>
      <c r="I31" s="76" t="s">
        <v>13</v>
      </c>
      <c r="J31" s="85"/>
      <c r="K31" s="85"/>
      <c r="L31" s="85"/>
      <c r="M31" s="86"/>
      <c r="Q31" s="3"/>
      <c r="S31" s="2"/>
    </row>
    <row r="32" spans="1:31">
      <c r="A32" s="76">
        <v>1</v>
      </c>
      <c r="B32" s="85"/>
      <c r="C32" s="86"/>
      <c r="D32" s="133">
        <v>0.05</v>
      </c>
      <c r="E32" s="134"/>
      <c r="F32" s="134"/>
      <c r="G32" s="134"/>
      <c r="H32" s="135"/>
      <c r="I32" s="90">
        <f>D32*1000*'Исход. данные'!$B$6</f>
        <v>50.155000000000008</v>
      </c>
      <c r="J32" s="95"/>
      <c r="K32" s="95"/>
      <c r="L32" s="95"/>
      <c r="M32" s="96"/>
      <c r="Q32" s="3"/>
      <c r="AA32" s="65">
        <f ca="1">ROUND(NORMINV(RAND(), $AA$42, $AA$42*$M$8/100*0.8)/(1000*'Исход. данные'!$B$6), 4)</f>
        <v>4.7899999999999998E-2</v>
      </c>
      <c r="AB32" s="65"/>
      <c r="AC32" s="65"/>
      <c r="AD32" s="65"/>
      <c r="AE32" s="65"/>
    </row>
    <row r="33" spans="1:31">
      <c r="A33" s="76">
        <v>2</v>
      </c>
      <c r="B33" s="85"/>
      <c r="C33" s="86"/>
      <c r="D33" s="133">
        <v>4.9000000000000002E-2</v>
      </c>
      <c r="E33" s="134"/>
      <c r="F33" s="134"/>
      <c r="G33" s="134"/>
      <c r="H33" s="135"/>
      <c r="I33" s="90">
        <f>D33*1000*'Исход. данные'!$B$6</f>
        <v>49.151900000000005</v>
      </c>
      <c r="J33" s="95"/>
      <c r="K33" s="95"/>
      <c r="L33" s="95"/>
      <c r="M33" s="96"/>
      <c r="Q33" s="3"/>
      <c r="S33" s="2"/>
      <c r="AA33" s="65">
        <f ca="1">ROUND(NORMINV(RAND(), $AA$42, $AA$42*$M$8/100*0.8)/(1000*'Исход. данные'!$B$6), 4)</f>
        <v>4.9700000000000001E-2</v>
      </c>
      <c r="AB33" s="65"/>
      <c r="AC33" s="65"/>
      <c r="AD33" s="65"/>
      <c r="AE33" s="65"/>
    </row>
    <row r="34" spans="1:31">
      <c r="A34" s="76">
        <v>3</v>
      </c>
      <c r="B34" s="85"/>
      <c r="C34" s="86"/>
      <c r="D34" s="133">
        <v>4.99E-2</v>
      </c>
      <c r="E34" s="134"/>
      <c r="F34" s="134"/>
      <c r="G34" s="134"/>
      <c r="H34" s="135"/>
      <c r="I34" s="90">
        <f>D34*1000*'Исход. данные'!$B$6</f>
        <v>50.054690000000001</v>
      </c>
      <c r="J34" s="95"/>
      <c r="K34" s="95"/>
      <c r="L34" s="95"/>
      <c r="M34" s="96"/>
      <c r="Q34" s="3"/>
      <c r="AA34" s="65">
        <f ca="1">ROUND(NORMINV(RAND(), $AA$42, $AA$42*$M$8/100*0.8)/(1000*'Исход. данные'!$B$6), 4)</f>
        <v>4.87E-2</v>
      </c>
      <c r="AB34" s="65"/>
      <c r="AC34" s="65"/>
      <c r="AD34" s="65"/>
      <c r="AE34" s="65"/>
    </row>
    <row r="35" spans="1:31">
      <c r="A35" s="76">
        <v>4</v>
      </c>
      <c r="B35" s="85"/>
      <c r="C35" s="86"/>
      <c r="D35" s="133">
        <v>5.0799999999999998E-2</v>
      </c>
      <c r="E35" s="134"/>
      <c r="F35" s="134"/>
      <c r="G35" s="134"/>
      <c r="H35" s="135"/>
      <c r="I35" s="90">
        <f>D35*1000*'Исход. данные'!$B$6</f>
        <v>50.957480000000004</v>
      </c>
      <c r="J35" s="95"/>
      <c r="K35" s="95"/>
      <c r="L35" s="95"/>
      <c r="M35" s="96"/>
      <c r="Q35" s="3"/>
      <c r="AA35" s="65">
        <f ca="1">ROUND(NORMINV(RAND(), $AA$42, $AA$42*$M$8/100*0.8)/(1000*'Исход. данные'!$B$6), 4)</f>
        <v>4.8899999999999999E-2</v>
      </c>
      <c r="AB35" s="65"/>
      <c r="AC35" s="65"/>
      <c r="AD35" s="65"/>
      <c r="AE35" s="65"/>
    </row>
    <row r="36" spans="1:31">
      <c r="A36" s="76">
        <v>5</v>
      </c>
      <c r="B36" s="85"/>
      <c r="C36" s="86"/>
      <c r="D36" s="133">
        <v>0.05</v>
      </c>
      <c r="E36" s="134"/>
      <c r="F36" s="134"/>
      <c r="G36" s="134"/>
      <c r="H36" s="135"/>
      <c r="I36" s="90">
        <f>D36*1000*'Исход. данные'!$B$6</f>
        <v>50.155000000000008</v>
      </c>
      <c r="J36" s="95"/>
      <c r="K36" s="95"/>
      <c r="L36" s="95"/>
      <c r="M36" s="96"/>
      <c r="Q36" s="3"/>
      <c r="AA36" s="65">
        <f ca="1">ROUND(NORMINV(RAND(), $AA$42, $AA$42*$M$8/100*0.8)/(1000*'Исход. данные'!$B$6), 4)</f>
        <v>4.9200000000000001E-2</v>
      </c>
      <c r="AB36" s="65"/>
      <c r="AC36" s="65"/>
      <c r="AD36" s="65"/>
      <c r="AE36" s="65"/>
    </row>
    <row r="37" spans="1:31">
      <c r="A37" s="76">
        <v>6</v>
      </c>
      <c r="B37" s="85"/>
      <c r="C37" s="86"/>
      <c r="D37" s="133">
        <v>4.7399999999999998E-2</v>
      </c>
      <c r="E37" s="134"/>
      <c r="F37" s="134"/>
      <c r="G37" s="134"/>
      <c r="H37" s="135"/>
      <c r="I37" s="90">
        <f>D37*1000*'Исход. данные'!$B$6</f>
        <v>47.546940000000006</v>
      </c>
      <c r="J37" s="95"/>
      <c r="K37" s="95"/>
      <c r="L37" s="95"/>
      <c r="M37" s="96"/>
      <c r="Q37" s="3"/>
      <c r="Y37" s="26"/>
      <c r="AA37" s="65">
        <f ca="1">ROUND(NORMINV(RAND(), $AA$42, $AA$42*$M$8/100*0.8)/(1000*'Исход. данные'!$B$6), 4)</f>
        <v>4.99E-2</v>
      </c>
      <c r="AB37" s="65"/>
      <c r="AC37" s="65"/>
      <c r="AD37" s="65"/>
      <c r="AE37" s="65"/>
    </row>
    <row r="38" spans="1:31">
      <c r="A38" s="76">
        <v>7</v>
      </c>
      <c r="B38" s="85"/>
      <c r="C38" s="86"/>
      <c r="D38" s="133">
        <v>4.8099999999999997E-2</v>
      </c>
      <c r="E38" s="134"/>
      <c r="F38" s="134"/>
      <c r="G38" s="134"/>
      <c r="H38" s="135"/>
      <c r="I38" s="90">
        <f>D38*1000*'Исход. данные'!$B$6</f>
        <v>48.249110000000002</v>
      </c>
      <c r="J38" s="95"/>
      <c r="K38" s="95"/>
      <c r="L38" s="95"/>
      <c r="M38" s="96"/>
      <c r="Q38" s="3"/>
      <c r="AA38" s="65">
        <f ca="1">ROUND(NORMINV(RAND(), $AA$42, $AA$42*$M$8/100*0.8)/(1000*'Исход. данные'!$B$6), 4)</f>
        <v>4.9700000000000001E-2</v>
      </c>
      <c r="AB38" s="65"/>
      <c r="AC38" s="65"/>
      <c r="AD38" s="65"/>
      <c r="AE38" s="65"/>
    </row>
    <row r="39" spans="1:31">
      <c r="A39" s="76">
        <v>8</v>
      </c>
      <c r="B39" s="85"/>
      <c r="C39" s="86"/>
      <c r="D39" s="133">
        <v>4.9500000000000002E-2</v>
      </c>
      <c r="E39" s="134"/>
      <c r="F39" s="134"/>
      <c r="G39" s="134"/>
      <c r="H39" s="135"/>
      <c r="I39" s="90">
        <f>D39*1000*'Исход. данные'!$B$6</f>
        <v>49.653450000000007</v>
      </c>
      <c r="J39" s="95"/>
      <c r="K39" s="95"/>
      <c r="L39" s="95"/>
      <c r="M39" s="96"/>
      <c r="Q39" s="3"/>
      <c r="AA39" s="65">
        <f ca="1">ROUND(NORMINV(RAND(), $AA$42, $AA$42*$M$8/100*0.8)/(1000*'Исход. данные'!$B$6), 4)</f>
        <v>4.9700000000000001E-2</v>
      </c>
      <c r="AB39" s="65"/>
      <c r="AC39" s="65"/>
      <c r="AD39" s="65"/>
      <c r="AE39" s="65"/>
    </row>
    <row r="40" spans="1:31">
      <c r="A40" s="76">
        <v>9</v>
      </c>
      <c r="B40" s="85"/>
      <c r="C40" s="86"/>
      <c r="D40" s="133">
        <v>5.0799999999999998E-2</v>
      </c>
      <c r="E40" s="134"/>
      <c r="F40" s="134"/>
      <c r="G40" s="134"/>
      <c r="H40" s="135"/>
      <c r="I40" s="90">
        <f>D40*1000*'Исход. данные'!$B$6</f>
        <v>50.957480000000004</v>
      </c>
      <c r="J40" s="95"/>
      <c r="K40" s="95"/>
      <c r="L40" s="95"/>
      <c r="M40" s="96"/>
      <c r="Q40" s="3"/>
      <c r="AA40" s="65">
        <f ca="1">ROUND(NORMINV(RAND(), $AA$42, $AA$42*$M$8/100*0.8)/(1000*'Исход. данные'!$B$6), 4)</f>
        <v>5.0200000000000002E-2</v>
      </c>
      <c r="AB40" s="65"/>
      <c r="AC40" s="65"/>
      <c r="AD40" s="65"/>
      <c r="AE40" s="65"/>
    </row>
    <row r="41" spans="1:31">
      <c r="A41" s="76">
        <v>10</v>
      </c>
      <c r="B41" s="85"/>
      <c r="C41" s="86"/>
      <c r="D41" s="133">
        <v>4.8899999999999999E-2</v>
      </c>
      <c r="E41" s="134"/>
      <c r="F41" s="134"/>
      <c r="G41" s="134"/>
      <c r="H41" s="135"/>
      <c r="I41" s="90">
        <f>D41*1000*'Исход. данные'!$B$6</f>
        <v>49.051590000000004</v>
      </c>
      <c r="J41" s="95"/>
      <c r="K41" s="95"/>
      <c r="L41" s="95"/>
      <c r="M41" s="96"/>
      <c r="Q41" s="3"/>
      <c r="AA41" s="65">
        <f ca="1">ROUND(NORMINV(RAND(), $AA$42, $AA$42*$M$8/100*0.8)/(1000*'Исход. данные'!$B$6), 4)</f>
        <v>5.0200000000000002E-2</v>
      </c>
      <c r="AB41" s="65"/>
      <c r="AC41" s="65"/>
      <c r="AD41" s="65"/>
      <c r="AE41" s="65"/>
    </row>
    <row r="42" spans="1:31">
      <c r="A42" s="76" t="s">
        <v>14</v>
      </c>
      <c r="B42" s="85"/>
      <c r="C42" s="86"/>
      <c r="D42" s="109">
        <f>AVERAGE(D32:H41)</f>
        <v>4.9439999999999998E-2</v>
      </c>
      <c r="E42" s="110"/>
      <c r="F42" s="110"/>
      <c r="G42" s="110"/>
      <c r="H42" s="110"/>
      <c r="I42" s="111">
        <f>AVERAGE(I32:M41)</f>
        <v>49.593264000000012</v>
      </c>
      <c r="J42" s="111"/>
      <c r="K42" s="111"/>
      <c r="L42" s="111"/>
      <c r="M42" s="111"/>
      <c r="N42" s="8"/>
      <c r="O42" s="8"/>
      <c r="P42" s="8"/>
      <c r="Q42" s="8"/>
      <c r="R42" s="8"/>
      <c r="S42" s="8"/>
      <c r="T42" s="8"/>
      <c r="U42" s="8"/>
      <c r="V42" s="8"/>
      <c r="W42" s="8"/>
      <c r="X42" s="8"/>
      <c r="AA42" s="66">
        <f ca="1">G8+G8*J10/100*0.9*(RAND()-RAND())</f>
        <v>49.782180349111201</v>
      </c>
      <c r="AB42" s="66"/>
      <c r="AC42" s="66"/>
      <c r="AD42" s="66"/>
      <c r="AE42" s="66"/>
    </row>
    <row r="43" spans="1:31">
      <c r="A43" s="74" t="s">
        <v>15</v>
      </c>
      <c r="B43" s="74"/>
      <c r="C43" s="74"/>
      <c r="D43" s="112" t="str">
        <f>'Исход. данные'!$B$5</f>
        <v>Пупкин В.В.</v>
      </c>
      <c r="E43" s="112"/>
      <c r="F43" s="112"/>
      <c r="G43" s="112"/>
      <c r="H43" s="112"/>
      <c r="I43" s="112"/>
      <c r="J43" s="112"/>
      <c r="K43" s="112"/>
      <c r="L43" s="112"/>
      <c r="M43" s="112"/>
      <c r="N43" s="45"/>
      <c r="O43" s="45"/>
      <c r="P43" s="45"/>
      <c r="Q43" s="45"/>
      <c r="R43" s="45"/>
      <c r="S43" s="45"/>
      <c r="T43" s="8"/>
      <c r="U43" s="8"/>
      <c r="V43" s="8"/>
      <c r="W43" s="8"/>
      <c r="X43" s="8"/>
    </row>
    <row r="44" spans="1:31">
      <c r="A44" s="107" t="s">
        <v>16</v>
      </c>
      <c r="B44" s="107"/>
      <c r="C44" s="107"/>
      <c r="D44" s="107"/>
      <c r="E44" s="107"/>
      <c r="F44" s="107"/>
      <c r="G44" s="107"/>
      <c r="H44" s="107"/>
      <c r="I44" s="107"/>
      <c r="J44" s="107"/>
      <c r="K44" s="107"/>
      <c r="L44" s="107"/>
      <c r="M44" s="107"/>
      <c r="N44" s="16"/>
      <c r="O44" s="16"/>
      <c r="P44" s="16"/>
      <c r="Q44" s="16"/>
      <c r="R44" s="16"/>
      <c r="S44" s="16"/>
      <c r="T44" s="16"/>
      <c r="U44" s="16"/>
      <c r="V44" s="16"/>
      <c r="W44" s="16"/>
    </row>
    <row r="45" spans="1:31" ht="15" customHeight="1">
      <c r="A45" s="124" t="s">
        <v>5</v>
      </c>
      <c r="B45" s="125"/>
      <c r="C45" s="125"/>
      <c r="D45" s="115" t="s">
        <v>55</v>
      </c>
      <c r="E45" s="116"/>
      <c r="F45" s="116"/>
      <c r="G45" s="116"/>
      <c r="H45" s="117"/>
      <c r="I45" s="113" t="s">
        <v>57</v>
      </c>
      <c r="J45" s="113"/>
      <c r="K45" s="113"/>
      <c r="L45" s="113"/>
      <c r="M45" s="113"/>
      <c r="AA45">
        <f>IF(ABS(D46)&gt;J9, 0, IF(ABS(D47)&gt;J10, 0, IF(I46&gt;M7, 0, IF(I47&gt;M8, 0, 1))))</f>
        <v>1</v>
      </c>
    </row>
    <row r="46" spans="1:31">
      <c r="A46" s="76">
        <f>G7</f>
        <v>5</v>
      </c>
      <c r="B46" s="85"/>
      <c r="C46" s="86"/>
      <c r="D46" s="118">
        <f>ROUND(((I27-A46)/A46*100),2)</f>
        <v>-0.28999999999999998</v>
      </c>
      <c r="E46" s="119"/>
      <c r="F46" s="119"/>
      <c r="G46" s="119"/>
      <c r="H46" s="120"/>
      <c r="I46" s="114">
        <f>ROUND(STDEV(I17:I26)*100/I27,2)</f>
        <v>3.68</v>
      </c>
      <c r="J46" s="114"/>
      <c r="K46" s="114"/>
      <c r="L46" s="114"/>
      <c r="M46" s="114"/>
    </row>
    <row r="47" spans="1:31">
      <c r="A47" s="76">
        <f>G8</f>
        <v>50</v>
      </c>
      <c r="B47" s="85"/>
      <c r="C47" s="86"/>
      <c r="D47" s="118">
        <f>ROUND(((I42-A47)/A47*100),2)</f>
        <v>-0.81</v>
      </c>
      <c r="E47" s="119"/>
      <c r="F47" s="119"/>
      <c r="G47" s="119"/>
      <c r="H47" s="120"/>
      <c r="I47" s="114">
        <f>ROUND(STDEV(I32:I41)*100/I42,2)</f>
        <v>2.23</v>
      </c>
      <c r="J47" s="114"/>
      <c r="K47" s="114"/>
      <c r="L47" s="114"/>
      <c r="M47" s="114"/>
      <c r="N47" s="8"/>
      <c r="Q47" s="8"/>
    </row>
    <row r="48" spans="1:31" ht="15.75">
      <c r="A48" s="121" t="s">
        <v>17</v>
      </c>
      <c r="B48" s="121"/>
      <c r="C48" s="121"/>
      <c r="D48" s="121"/>
      <c r="E48" s="121"/>
      <c r="F48" s="121"/>
      <c r="G48" s="122" t="s">
        <v>18</v>
      </c>
      <c r="H48" s="122"/>
      <c r="I48" s="122"/>
      <c r="J48" s="122"/>
      <c r="K48" s="122"/>
      <c r="L48" s="122"/>
      <c r="M48" s="122"/>
      <c r="N48" s="44"/>
      <c r="O48" s="44"/>
      <c r="P48" s="44"/>
      <c r="Q48" s="44"/>
      <c r="R48" s="44"/>
      <c r="S48" s="44"/>
      <c r="T48" s="44"/>
      <c r="U48" s="44"/>
      <c r="V48" s="44"/>
      <c r="W48" s="44"/>
      <c r="X48" s="8"/>
    </row>
    <row r="49" spans="1:24">
      <c r="A49" s="79" t="s">
        <v>15</v>
      </c>
      <c r="B49" s="79"/>
      <c r="C49" s="79"/>
      <c r="D49" s="79"/>
      <c r="E49" s="79"/>
      <c r="F49" s="79"/>
      <c r="G49" s="107" t="str">
        <f>'Исход. данные'!$B$5</f>
        <v>Пупкин В.В.</v>
      </c>
      <c r="H49" s="107"/>
      <c r="I49" s="107"/>
      <c r="J49" s="107"/>
      <c r="K49" s="107"/>
      <c r="L49" s="107"/>
      <c r="M49" s="107"/>
      <c r="N49" s="16"/>
      <c r="O49" s="16"/>
      <c r="P49" s="16"/>
      <c r="Q49" s="16"/>
      <c r="R49" s="16"/>
      <c r="S49" s="16"/>
      <c r="T49" s="16"/>
      <c r="U49" s="16"/>
      <c r="V49" s="16"/>
      <c r="W49" s="16"/>
      <c r="X49" s="8"/>
    </row>
    <row r="50" spans="1:24">
      <c r="A50" s="56"/>
      <c r="B50" s="56"/>
      <c r="C50" s="56"/>
      <c r="D50" s="56"/>
      <c r="E50" s="56"/>
      <c r="F50" s="56"/>
      <c r="G50" s="123" t="s">
        <v>58</v>
      </c>
      <c r="H50" s="123"/>
      <c r="I50" s="123"/>
      <c r="J50" s="123"/>
      <c r="K50" s="123"/>
      <c r="L50" s="123"/>
      <c r="M50" s="123"/>
      <c r="N50" s="48"/>
      <c r="O50" s="48"/>
      <c r="P50" s="48"/>
      <c r="Q50" s="24"/>
      <c r="R50" s="24"/>
      <c r="S50" s="24"/>
      <c r="T50" s="24"/>
      <c r="U50" s="24"/>
      <c r="V50" s="24"/>
      <c r="W50" s="24"/>
    </row>
  </sheetData>
  <mergeCells count="154">
    <mergeCell ref="G50:M50"/>
    <mergeCell ref="D29:H29"/>
    <mergeCell ref="I29:M29"/>
    <mergeCell ref="I45:M45"/>
    <mergeCell ref="I46:M46"/>
    <mergeCell ref="I47:M47"/>
    <mergeCell ref="D45:H45"/>
    <mergeCell ref="D46:H46"/>
    <mergeCell ref="D47:H47"/>
    <mergeCell ref="A44:M44"/>
    <mergeCell ref="A47:C47"/>
    <mergeCell ref="A48:F48"/>
    <mergeCell ref="A49:F49"/>
    <mergeCell ref="A45:C45"/>
    <mergeCell ref="A46:C46"/>
    <mergeCell ref="A42:C42"/>
    <mergeCell ref="D42:H42"/>
    <mergeCell ref="I42:M42"/>
    <mergeCell ref="A43:C43"/>
    <mergeCell ref="D43:M43"/>
    <mergeCell ref="G48:M48"/>
    <mergeCell ref="G49:M49"/>
    <mergeCell ref="A40:C40"/>
    <mergeCell ref="D40:H40"/>
    <mergeCell ref="A1:M1"/>
    <mergeCell ref="A2:M2"/>
    <mergeCell ref="I3:M3"/>
    <mergeCell ref="I4:M4"/>
    <mergeCell ref="A5:M5"/>
    <mergeCell ref="K11:M11"/>
    <mergeCell ref="K12:M12"/>
    <mergeCell ref="K13:M13"/>
    <mergeCell ref="K14:M14"/>
    <mergeCell ref="A11:J11"/>
    <mergeCell ref="A12:J12"/>
    <mergeCell ref="A13:J13"/>
    <mergeCell ref="A9:C9"/>
    <mergeCell ref="D9:F9"/>
    <mergeCell ref="G9:I9"/>
    <mergeCell ref="J9:L9"/>
    <mergeCell ref="A10:C10"/>
    <mergeCell ref="D10:F10"/>
    <mergeCell ref="G10:I10"/>
    <mergeCell ref="J10:L10"/>
    <mergeCell ref="A7:C7"/>
    <mergeCell ref="D7:F7"/>
    <mergeCell ref="G7:I7"/>
    <mergeCell ref="J7:L7"/>
    <mergeCell ref="I40:M40"/>
    <mergeCell ref="A41:C41"/>
    <mergeCell ref="D41:H41"/>
    <mergeCell ref="I41:M41"/>
    <mergeCell ref="A38:C38"/>
    <mergeCell ref="D38:H38"/>
    <mergeCell ref="I38:M38"/>
    <mergeCell ref="A39:C39"/>
    <mergeCell ref="D39:H39"/>
    <mergeCell ref="I39:M39"/>
    <mergeCell ref="A36:C36"/>
    <mergeCell ref="D36:H36"/>
    <mergeCell ref="I36:M36"/>
    <mergeCell ref="A37:C37"/>
    <mergeCell ref="D37:H37"/>
    <mergeCell ref="I37:M37"/>
    <mergeCell ref="A34:C34"/>
    <mergeCell ref="D34:H34"/>
    <mergeCell ref="I34:M34"/>
    <mergeCell ref="A35:C35"/>
    <mergeCell ref="D35:H35"/>
    <mergeCell ref="I35:M35"/>
    <mergeCell ref="A32:C32"/>
    <mergeCell ref="D32:H32"/>
    <mergeCell ref="I32:M32"/>
    <mergeCell ref="A33:C33"/>
    <mergeCell ref="D33:H33"/>
    <mergeCell ref="I33:M33"/>
    <mergeCell ref="A27:C27"/>
    <mergeCell ref="D27:H27"/>
    <mergeCell ref="I27:M27"/>
    <mergeCell ref="A28:C28"/>
    <mergeCell ref="D28:M28"/>
    <mergeCell ref="A30:C31"/>
    <mergeCell ref="D30:M30"/>
    <mergeCell ref="D31:H31"/>
    <mergeCell ref="I31:M31"/>
    <mergeCell ref="A25:C25"/>
    <mergeCell ref="D25:H25"/>
    <mergeCell ref="I25:M25"/>
    <mergeCell ref="A26:C26"/>
    <mergeCell ref="D26:H26"/>
    <mergeCell ref="I26:M26"/>
    <mergeCell ref="A23:C23"/>
    <mergeCell ref="D23:H23"/>
    <mergeCell ref="I23:M23"/>
    <mergeCell ref="A24:C24"/>
    <mergeCell ref="D24:H24"/>
    <mergeCell ref="I24:M24"/>
    <mergeCell ref="A14:J14"/>
    <mergeCell ref="A15:C16"/>
    <mergeCell ref="D15:M15"/>
    <mergeCell ref="D16:H16"/>
    <mergeCell ref="I16:M16"/>
    <mergeCell ref="A21:C21"/>
    <mergeCell ref="D21:H21"/>
    <mergeCell ref="I21:M21"/>
    <mergeCell ref="A22:C22"/>
    <mergeCell ref="D22:H22"/>
    <mergeCell ref="I22:M22"/>
    <mergeCell ref="A19:C19"/>
    <mergeCell ref="D19:H19"/>
    <mergeCell ref="I19:M19"/>
    <mergeCell ref="A20:C20"/>
    <mergeCell ref="D20:H20"/>
    <mergeCell ref="I20:M20"/>
    <mergeCell ref="Q3:W3"/>
    <mergeCell ref="A4:G4"/>
    <mergeCell ref="Q4:W4"/>
    <mergeCell ref="AA32:AE32"/>
    <mergeCell ref="AA33:AE33"/>
    <mergeCell ref="AA34:AE34"/>
    <mergeCell ref="AA35:AE35"/>
    <mergeCell ref="AA36:AE36"/>
    <mergeCell ref="AA37:AE37"/>
    <mergeCell ref="A8:C8"/>
    <mergeCell ref="D8:F8"/>
    <mergeCell ref="G8:I8"/>
    <mergeCell ref="J8:L8"/>
    <mergeCell ref="A6:C6"/>
    <mergeCell ref="D6:F6"/>
    <mergeCell ref="G6:I6"/>
    <mergeCell ref="J6:L6"/>
    <mergeCell ref="A3:G3"/>
    <mergeCell ref="A17:C17"/>
    <mergeCell ref="D17:H17"/>
    <mergeCell ref="I17:M17"/>
    <mergeCell ref="A18:C18"/>
    <mergeCell ref="D18:H18"/>
    <mergeCell ref="I18:M18"/>
    <mergeCell ref="AA42:AE42"/>
    <mergeCell ref="AA38:AE38"/>
    <mergeCell ref="AA39:AE39"/>
    <mergeCell ref="AA40:AE40"/>
    <mergeCell ref="AA41:AE41"/>
    <mergeCell ref="AA17:AE17"/>
    <mergeCell ref="AA18:AE18"/>
    <mergeCell ref="AA19:AE19"/>
    <mergeCell ref="AA20:AE20"/>
    <mergeCell ref="AA21:AE21"/>
    <mergeCell ref="AA22:AE22"/>
    <mergeCell ref="AA23:AE23"/>
    <mergeCell ref="AA24:AE24"/>
    <mergeCell ref="AA25:AE25"/>
    <mergeCell ref="AA26:AE26"/>
    <mergeCell ref="AA27:AE27"/>
  </mergeCells>
  <conditionalFormatting sqref="D46">
    <cfRule type="expression" dxfId="187" priority="4">
      <formula>ABS($D$46)&gt;--MID($J$7,2,5)</formula>
    </cfRule>
  </conditionalFormatting>
  <conditionalFormatting sqref="D47">
    <cfRule type="expression" dxfId="186" priority="3">
      <formula>ABS($D$47)&gt;--MID($J$8,2,5)</formula>
    </cfRule>
  </conditionalFormatting>
  <conditionalFormatting sqref="I46">
    <cfRule type="cellIs" dxfId="185" priority="2" operator="greaterThan">
      <formula>$M$7</formula>
    </cfRule>
  </conditionalFormatting>
  <conditionalFormatting sqref="I47">
    <cfRule type="cellIs" dxfId="184" priority="1" operator="greaterThan">
      <formula>$M$8</formula>
    </cfRule>
  </conditionalFormatting>
  <pageMargins left="0.7" right="0.7" top="0.75" bottom="0.75" header="0.3" footer="0.3"/>
  <pageSetup paperSize="9" orientation="portrait" r:id="rId1"/>
</worksheet>
</file>

<file path=xl/worksheets/sheet31.xml><?xml version="1.0" encoding="utf-8"?>
<worksheet xmlns="http://schemas.openxmlformats.org/spreadsheetml/2006/main" xmlns:r="http://schemas.openxmlformats.org/officeDocument/2006/relationships">
  <sheetPr codeName="Лист37">
    <tabColor rgb="FF00B0F0"/>
  </sheetPr>
  <dimension ref="A1:AE50"/>
  <sheetViews>
    <sheetView zoomScale="90" zoomScaleNormal="90" workbookViewId="0">
      <selection activeCell="D32" sqref="D32:H41"/>
    </sheetView>
  </sheetViews>
  <sheetFormatPr defaultRowHeight="15"/>
  <cols>
    <col min="1" max="1" width="6.7109375" customWidth="1"/>
    <col min="2" max="2" width="6.5703125" customWidth="1"/>
    <col min="3" max="3" width="5.5703125" customWidth="1"/>
    <col min="4" max="4" width="7" customWidth="1"/>
    <col min="5" max="7" width="3.7109375" customWidth="1"/>
    <col min="8" max="8" width="11.7109375" customWidth="1"/>
    <col min="9" max="9" width="2.7109375" customWidth="1"/>
    <col min="10" max="10" width="6.7109375" customWidth="1"/>
    <col min="11" max="12" width="3.7109375" customWidth="1"/>
    <col min="13" max="13" width="14.7109375" customWidth="1"/>
    <col min="14" max="14" width="5.7109375" customWidth="1"/>
    <col min="15" max="21" width="3.7109375" hidden="1" customWidth="1"/>
    <col min="22" max="22" width="2" hidden="1" customWidth="1"/>
    <col min="23" max="23" width="0" hidden="1" customWidth="1"/>
    <col min="27" max="27" width="9.28515625" hidden="1" customWidth="1"/>
    <col min="28" max="31" width="9.140625" hidden="1" customWidth="1"/>
  </cols>
  <sheetData>
    <row r="1" spans="1:24">
      <c r="A1" s="67" t="s">
        <v>32</v>
      </c>
      <c r="B1" s="67"/>
      <c r="C1" s="67"/>
      <c r="D1" s="67"/>
      <c r="E1" s="67"/>
      <c r="F1" s="67"/>
      <c r="G1" s="67"/>
      <c r="H1" s="67"/>
      <c r="I1" s="67"/>
      <c r="J1" s="67"/>
      <c r="K1" s="67"/>
      <c r="L1" s="67"/>
      <c r="M1" s="67"/>
      <c r="N1" s="40"/>
      <c r="O1" s="40"/>
      <c r="P1" s="40"/>
      <c r="Q1" s="40"/>
      <c r="R1" s="40"/>
      <c r="S1" s="40"/>
      <c r="T1" s="40"/>
      <c r="U1" s="40"/>
      <c r="V1" s="40"/>
      <c r="W1" s="28"/>
    </row>
    <row r="2" spans="1:24">
      <c r="A2" s="71" t="s">
        <v>33</v>
      </c>
      <c r="B2" s="71"/>
      <c r="C2" s="71"/>
      <c r="D2" s="71"/>
      <c r="E2" s="71"/>
      <c r="F2" s="71"/>
      <c r="G2" s="71"/>
      <c r="H2" s="71"/>
      <c r="I2" s="71"/>
      <c r="J2" s="71"/>
      <c r="K2" s="71"/>
      <c r="L2" s="71"/>
      <c r="M2" s="71"/>
      <c r="N2" s="7"/>
      <c r="O2" s="7"/>
      <c r="P2" s="7"/>
      <c r="Q2" s="7"/>
      <c r="R2" s="7"/>
      <c r="S2" s="7"/>
      <c r="T2" s="7"/>
      <c r="U2" s="7"/>
      <c r="V2" s="7"/>
      <c r="W2" s="7"/>
    </row>
    <row r="3" spans="1:24" ht="15.75">
      <c r="A3" s="68" t="s">
        <v>27</v>
      </c>
      <c r="B3" s="68"/>
      <c r="C3" s="68"/>
      <c r="D3" s="68"/>
      <c r="E3" s="68"/>
      <c r="F3" s="68"/>
      <c r="G3" s="68"/>
      <c r="H3" s="56"/>
      <c r="I3" s="72" t="s">
        <v>45</v>
      </c>
      <c r="J3" s="72"/>
      <c r="K3" s="72"/>
      <c r="L3" s="72"/>
      <c r="M3" s="72"/>
      <c r="N3" s="16"/>
      <c r="O3" s="23"/>
      <c r="P3" s="25"/>
      <c r="Q3" s="69"/>
      <c r="R3" s="69"/>
      <c r="S3" s="69"/>
      <c r="T3" s="69"/>
      <c r="U3" s="69"/>
      <c r="V3" s="69"/>
      <c r="W3" s="69"/>
    </row>
    <row r="4" spans="1:24">
      <c r="A4" s="70" t="s">
        <v>0</v>
      </c>
      <c r="B4" s="70"/>
      <c r="C4" s="70"/>
      <c r="D4" s="70"/>
      <c r="E4" s="70"/>
      <c r="F4" s="70"/>
      <c r="G4" s="70"/>
      <c r="H4" s="56"/>
      <c r="I4" s="70" t="s">
        <v>1</v>
      </c>
      <c r="J4" s="70"/>
      <c r="K4" s="70"/>
      <c r="L4" s="70"/>
      <c r="M4" s="70"/>
      <c r="N4" s="46"/>
      <c r="O4" s="42"/>
      <c r="P4" s="25"/>
      <c r="Q4" s="69"/>
      <c r="R4" s="69"/>
      <c r="S4" s="69"/>
      <c r="T4" s="69"/>
      <c r="U4" s="69"/>
      <c r="V4" s="69"/>
      <c r="W4" s="69"/>
    </row>
    <row r="5" spans="1:24">
      <c r="A5" s="73" t="s">
        <v>2</v>
      </c>
      <c r="B5" s="73"/>
      <c r="C5" s="73"/>
      <c r="D5" s="73"/>
      <c r="E5" s="73"/>
      <c r="F5" s="73"/>
      <c r="G5" s="73"/>
      <c r="H5" s="73"/>
      <c r="I5" s="73"/>
      <c r="J5" s="73"/>
      <c r="K5" s="73"/>
      <c r="L5" s="73"/>
      <c r="M5" s="73"/>
      <c r="N5" s="14"/>
      <c r="O5" s="14"/>
      <c r="P5" s="14"/>
      <c r="Q5" s="14"/>
      <c r="R5" s="14"/>
      <c r="S5" s="14"/>
      <c r="T5" s="14"/>
      <c r="U5" s="14"/>
      <c r="V5" s="14"/>
      <c r="W5" s="14"/>
    </row>
    <row r="6" spans="1:24">
      <c r="A6" s="77" t="s">
        <v>3</v>
      </c>
      <c r="B6" s="77"/>
      <c r="C6" s="77"/>
      <c r="D6" s="77" t="s">
        <v>4</v>
      </c>
      <c r="E6" s="77"/>
      <c r="F6" s="77"/>
      <c r="G6" s="77" t="s">
        <v>5</v>
      </c>
      <c r="H6" s="77"/>
      <c r="I6" s="77"/>
      <c r="J6" s="77" t="s">
        <v>55</v>
      </c>
      <c r="K6" s="77"/>
      <c r="L6" s="78"/>
      <c r="M6" s="58" t="s">
        <v>56</v>
      </c>
      <c r="N6" s="35"/>
      <c r="O6" s="31"/>
      <c r="P6" s="32"/>
      <c r="Q6" s="28"/>
      <c r="R6" s="28"/>
      <c r="S6" s="28"/>
      <c r="T6" s="28"/>
      <c r="U6" s="28"/>
      <c r="V6" s="28"/>
      <c r="W6" s="28"/>
    </row>
    <row r="7" spans="1:24">
      <c r="A7" s="74">
        <v>8</v>
      </c>
      <c r="B7" s="74"/>
      <c r="C7" s="74"/>
      <c r="D7" s="75" t="str">
        <f>G7 &amp; " - " &amp; G8</f>
        <v>5 - 50</v>
      </c>
      <c r="E7" s="75"/>
      <c r="F7" s="75"/>
      <c r="G7" s="74">
        <v>5</v>
      </c>
      <c r="H7" s="74"/>
      <c r="I7" s="74"/>
      <c r="J7" s="74" t="s">
        <v>28</v>
      </c>
      <c r="K7" s="74"/>
      <c r="L7" s="76"/>
      <c r="M7" s="59">
        <v>5</v>
      </c>
      <c r="N7" s="16"/>
      <c r="O7" s="27"/>
      <c r="P7" s="30"/>
      <c r="Q7" s="28"/>
      <c r="R7" s="28"/>
      <c r="S7" s="28"/>
      <c r="T7" s="28"/>
      <c r="U7" s="28"/>
      <c r="V7" s="28"/>
      <c r="W7" s="28"/>
    </row>
    <row r="8" spans="1:24">
      <c r="A8" s="74"/>
      <c r="B8" s="74"/>
      <c r="C8" s="74"/>
      <c r="D8" s="74"/>
      <c r="E8" s="74"/>
      <c r="F8" s="74"/>
      <c r="G8" s="74">
        <v>50</v>
      </c>
      <c r="H8" s="74"/>
      <c r="I8" s="74"/>
      <c r="J8" s="74" t="s">
        <v>6</v>
      </c>
      <c r="K8" s="74"/>
      <c r="L8" s="76"/>
      <c r="M8" s="59">
        <v>2.5</v>
      </c>
      <c r="N8" s="16"/>
      <c r="O8" s="27"/>
      <c r="P8" s="30"/>
      <c r="Q8" s="28"/>
      <c r="R8" s="28"/>
      <c r="S8" s="28"/>
      <c r="T8" s="28"/>
      <c r="U8" s="28"/>
      <c r="V8" s="28"/>
      <c r="W8" s="28"/>
    </row>
    <row r="9" spans="1:24">
      <c r="A9" s="74"/>
      <c r="B9" s="74"/>
      <c r="C9" s="74"/>
      <c r="D9" s="74"/>
      <c r="E9" s="74"/>
      <c r="F9" s="74"/>
      <c r="G9" s="74"/>
      <c r="H9" s="74"/>
      <c r="I9" s="74"/>
      <c r="J9" s="80">
        <f>--MID(J7,2,3)</f>
        <v>5</v>
      </c>
      <c r="K9" s="80"/>
      <c r="L9" s="81"/>
      <c r="M9" s="57"/>
      <c r="N9" s="16"/>
      <c r="O9" s="27"/>
      <c r="P9" s="30"/>
      <c r="Q9" s="28"/>
      <c r="R9" s="28"/>
      <c r="S9" s="28"/>
      <c r="T9" s="28"/>
      <c r="U9" s="28"/>
      <c r="V9" s="28"/>
      <c r="W9" s="28"/>
    </row>
    <row r="10" spans="1:24">
      <c r="A10" s="74"/>
      <c r="B10" s="74"/>
      <c r="C10" s="74"/>
      <c r="D10" s="74"/>
      <c r="E10" s="74"/>
      <c r="F10" s="74"/>
      <c r="G10" s="74"/>
      <c r="H10" s="74"/>
      <c r="I10" s="74"/>
      <c r="J10" s="82">
        <f>--MID(J8,2,3)</f>
        <v>2</v>
      </c>
      <c r="K10" s="82"/>
      <c r="L10" s="83"/>
      <c r="M10" s="57"/>
      <c r="N10" s="16"/>
      <c r="O10" s="52"/>
      <c r="P10" s="54"/>
      <c r="Q10" s="28"/>
      <c r="R10" s="28"/>
      <c r="S10" s="28"/>
      <c r="T10" s="28"/>
      <c r="U10" s="28"/>
      <c r="V10" s="28"/>
      <c r="W10" s="28"/>
    </row>
    <row r="11" spans="1:24">
      <c r="A11" s="79" t="s">
        <v>7</v>
      </c>
      <c r="B11" s="79"/>
      <c r="C11" s="79"/>
      <c r="D11" s="79"/>
      <c r="E11" s="79"/>
      <c r="F11" s="79"/>
      <c r="G11" s="79"/>
      <c r="H11" s="79"/>
      <c r="I11" s="79"/>
      <c r="J11" s="79"/>
      <c r="K11" s="84" t="str">
        <f>'Исход. данные'!$B$1</f>
        <v>18.10.2024г.</v>
      </c>
      <c r="L11" s="84"/>
      <c r="M11" s="84"/>
      <c r="N11" s="15"/>
      <c r="O11" s="15"/>
      <c r="P11" s="15"/>
      <c r="Q11" s="15"/>
      <c r="R11" s="15"/>
      <c r="S11" s="15"/>
      <c r="T11" s="15"/>
      <c r="U11" s="15"/>
      <c r="V11" s="15"/>
      <c r="W11" s="15"/>
      <c r="X11" s="8"/>
    </row>
    <row r="12" spans="1:24">
      <c r="A12" s="79" t="s">
        <v>8</v>
      </c>
      <c r="B12" s="79"/>
      <c r="C12" s="79"/>
      <c r="D12" s="79"/>
      <c r="E12" s="79"/>
      <c r="F12" s="79"/>
      <c r="G12" s="79"/>
      <c r="H12" s="79"/>
      <c r="I12" s="79"/>
      <c r="J12" s="79"/>
      <c r="K12" s="85" t="str">
        <f>'Исход. данные'!$B$2</f>
        <v>ВР-300S № 181024</v>
      </c>
      <c r="L12" s="85"/>
      <c r="M12" s="85"/>
      <c r="N12" s="16"/>
      <c r="O12" s="16"/>
      <c r="P12" s="16"/>
      <c r="Q12" s="16"/>
      <c r="R12" s="16"/>
      <c r="S12" s="16"/>
      <c r="T12" s="16"/>
      <c r="U12" s="16"/>
      <c r="V12" s="16"/>
      <c r="W12" s="16"/>
      <c r="X12" s="8"/>
    </row>
    <row r="13" spans="1:24">
      <c r="A13" s="79" t="s">
        <v>9</v>
      </c>
      <c r="B13" s="79"/>
      <c r="C13" s="79"/>
      <c r="D13" s="79"/>
      <c r="E13" s="79"/>
      <c r="F13" s="79"/>
      <c r="G13" s="79"/>
      <c r="H13" s="79"/>
      <c r="I13" s="79"/>
      <c r="J13" s="79"/>
      <c r="K13" s="85">
        <f>'Исход. данные'!$B$3</f>
        <v>21.2</v>
      </c>
      <c r="L13" s="85"/>
      <c r="M13" s="85"/>
      <c r="N13" s="16"/>
      <c r="O13" s="16"/>
      <c r="P13" s="16"/>
      <c r="Q13" s="16"/>
      <c r="R13" s="16"/>
      <c r="S13" s="16"/>
      <c r="T13" s="16"/>
      <c r="U13" s="16"/>
      <c r="V13" s="16"/>
      <c r="W13" s="16"/>
      <c r="X13" s="8"/>
    </row>
    <row r="14" spans="1:24">
      <c r="A14" s="79" t="s">
        <v>10</v>
      </c>
      <c r="B14" s="79"/>
      <c r="C14" s="79"/>
      <c r="D14" s="79"/>
      <c r="E14" s="79"/>
      <c r="F14" s="79"/>
      <c r="G14" s="79"/>
      <c r="H14" s="79"/>
      <c r="I14" s="79"/>
      <c r="J14" s="79"/>
      <c r="K14" s="85">
        <f>'Исход. данные'!$B$4</f>
        <v>60.7</v>
      </c>
      <c r="L14" s="85"/>
      <c r="M14" s="85"/>
      <c r="N14" s="16"/>
      <c r="O14" s="16"/>
      <c r="P14" s="16"/>
      <c r="Q14" s="16"/>
      <c r="R14" s="16"/>
      <c r="S14" s="16"/>
      <c r="T14" s="16"/>
      <c r="U14" s="16"/>
      <c r="V14" s="16"/>
      <c r="W14" s="16"/>
      <c r="X14" s="8"/>
    </row>
    <row r="15" spans="1:24">
      <c r="A15" s="97" t="s">
        <v>11</v>
      </c>
      <c r="B15" s="98"/>
      <c r="C15" s="99"/>
      <c r="D15" s="76" t="str">
        <f>"Объем дозирования " &amp; G7 &amp; " мкл"</f>
        <v>Объем дозирования 5 мкл</v>
      </c>
      <c r="E15" s="85"/>
      <c r="F15" s="85"/>
      <c r="G15" s="85"/>
      <c r="H15" s="85"/>
      <c r="I15" s="85"/>
      <c r="J15" s="85"/>
      <c r="K15" s="85"/>
      <c r="L15" s="85"/>
      <c r="M15" s="86"/>
      <c r="N15" s="47"/>
      <c r="O15" s="28"/>
      <c r="P15" s="28"/>
      <c r="Q15" s="28"/>
      <c r="R15" s="28"/>
      <c r="S15" s="28"/>
      <c r="T15" s="28"/>
      <c r="U15" s="28"/>
      <c r="V15" s="28"/>
      <c r="W15" s="28"/>
    </row>
    <row r="16" spans="1:24">
      <c r="A16" s="100"/>
      <c r="B16" s="101"/>
      <c r="C16" s="102"/>
      <c r="D16" s="76" t="s">
        <v>42</v>
      </c>
      <c r="E16" s="85"/>
      <c r="F16" s="85"/>
      <c r="G16" s="85"/>
      <c r="H16" s="86"/>
      <c r="I16" s="76" t="s">
        <v>13</v>
      </c>
      <c r="J16" s="85"/>
      <c r="K16" s="85"/>
      <c r="L16" s="85"/>
      <c r="M16" s="86"/>
      <c r="N16" s="28"/>
      <c r="O16" s="28"/>
      <c r="P16" s="28"/>
      <c r="Q16" s="28"/>
      <c r="R16" s="28"/>
      <c r="S16" s="28"/>
      <c r="T16" s="28"/>
      <c r="U16" s="28"/>
      <c r="V16" s="28"/>
      <c r="W16" s="28"/>
    </row>
    <row r="17" spans="1:31">
      <c r="A17" s="76">
        <v>1</v>
      </c>
      <c r="B17" s="85"/>
      <c r="C17" s="86"/>
      <c r="D17" s="133">
        <v>5.4999999999999997E-3</v>
      </c>
      <c r="E17" s="134"/>
      <c r="F17" s="134"/>
      <c r="G17" s="134"/>
      <c r="H17" s="135"/>
      <c r="I17" s="90">
        <f>D17*1000*'Исход. данные'!$B$6</f>
        <v>5.5170500000000002</v>
      </c>
      <c r="J17" s="91"/>
      <c r="K17" s="91"/>
      <c r="L17" s="91"/>
      <c r="M17" s="92"/>
      <c r="N17" s="28"/>
      <c r="O17" s="28"/>
      <c r="P17" s="28"/>
      <c r="Q17" s="28"/>
      <c r="R17" s="28"/>
      <c r="S17" s="28"/>
      <c r="T17" s="28"/>
      <c r="U17" s="28"/>
      <c r="V17" s="28"/>
      <c r="W17" s="28"/>
      <c r="AA17" s="65">
        <f ca="1">ROUND(NORMINV(RAND(), $AA$27, $AA$27*$M$7/100*0.8)/(1000*'Исход. данные'!$B$6), 4)</f>
        <v>4.8999999999999998E-3</v>
      </c>
      <c r="AB17" s="65"/>
      <c r="AC17" s="65"/>
      <c r="AD17" s="65"/>
      <c r="AE17" s="65"/>
    </row>
    <row r="18" spans="1:31">
      <c r="A18" s="76">
        <v>2</v>
      </c>
      <c r="B18" s="85"/>
      <c r="C18" s="86"/>
      <c r="D18" s="133">
        <v>5.3E-3</v>
      </c>
      <c r="E18" s="134"/>
      <c r="F18" s="134"/>
      <c r="G18" s="134"/>
      <c r="H18" s="135"/>
      <c r="I18" s="90">
        <f>D18*1000*'Исход. данные'!$B$6</f>
        <v>5.3164300000000004</v>
      </c>
      <c r="J18" s="95"/>
      <c r="K18" s="95"/>
      <c r="L18" s="95"/>
      <c r="M18" s="96"/>
      <c r="N18" s="28"/>
      <c r="O18" s="28"/>
      <c r="P18" s="28"/>
      <c r="Q18" s="28"/>
      <c r="R18" s="28"/>
      <c r="S18" s="28"/>
      <c r="T18" s="28"/>
      <c r="U18" s="28"/>
      <c r="V18" s="28"/>
      <c r="W18" s="28"/>
      <c r="AA18" s="65">
        <f ca="1">ROUND(NORMINV(RAND(), $AA$27, $AA$27*$M$7/100*0.8)/(1000*'Исход. данные'!$B$6), 4)</f>
        <v>5.0000000000000001E-3</v>
      </c>
      <c r="AB18" s="65"/>
      <c r="AC18" s="65"/>
      <c r="AD18" s="65"/>
      <c r="AE18" s="65"/>
    </row>
    <row r="19" spans="1:31">
      <c r="A19" s="76">
        <v>3</v>
      </c>
      <c r="B19" s="85"/>
      <c r="C19" s="86"/>
      <c r="D19" s="133">
        <v>4.7999999999999996E-3</v>
      </c>
      <c r="E19" s="134"/>
      <c r="F19" s="134"/>
      <c r="G19" s="134"/>
      <c r="H19" s="135"/>
      <c r="I19" s="90">
        <f>D19*1000*'Исход. данные'!$B$6</f>
        <v>4.8148800000000005</v>
      </c>
      <c r="J19" s="95"/>
      <c r="K19" s="95"/>
      <c r="L19" s="95"/>
      <c r="M19" s="96"/>
      <c r="N19" s="28"/>
      <c r="O19" s="28"/>
      <c r="P19" s="28"/>
      <c r="Q19" s="28"/>
      <c r="R19" s="28"/>
      <c r="S19" s="28"/>
      <c r="T19" s="28"/>
      <c r="U19" s="28"/>
      <c r="V19" s="28"/>
      <c r="W19" s="28"/>
      <c r="AA19" s="65">
        <f ca="1">ROUND(NORMINV(RAND(), $AA$27, $AA$27*$M$7/100*0.8)/(1000*'Исход. данные'!$B$6), 4)</f>
        <v>5.3E-3</v>
      </c>
      <c r="AB19" s="65"/>
      <c r="AC19" s="65"/>
      <c r="AD19" s="65"/>
      <c r="AE19" s="65"/>
    </row>
    <row r="20" spans="1:31">
      <c r="A20" s="76">
        <v>4</v>
      </c>
      <c r="B20" s="85"/>
      <c r="C20" s="86"/>
      <c r="D20" s="133">
        <v>5.1999999999999998E-3</v>
      </c>
      <c r="E20" s="134"/>
      <c r="F20" s="134"/>
      <c r="G20" s="134"/>
      <c r="H20" s="135"/>
      <c r="I20" s="90">
        <f>D20*1000*'Исход. данные'!$B$6</f>
        <v>5.216120000000001</v>
      </c>
      <c r="J20" s="95"/>
      <c r="K20" s="95"/>
      <c r="L20" s="95"/>
      <c r="M20" s="96"/>
      <c r="N20" s="28"/>
      <c r="O20" s="28"/>
      <c r="P20" s="28"/>
      <c r="Q20" s="28"/>
      <c r="R20" s="28"/>
      <c r="S20" s="28"/>
      <c r="T20" s="28"/>
      <c r="U20" s="28"/>
      <c r="V20" s="28"/>
      <c r="W20" s="28"/>
      <c r="AA20" s="65">
        <f ca="1">ROUND(NORMINV(RAND(), $AA$27, $AA$27*$M$7/100*0.8)/(1000*'Исход. данные'!$B$6), 4)</f>
        <v>5.1000000000000004E-3</v>
      </c>
      <c r="AB20" s="65"/>
      <c r="AC20" s="65"/>
      <c r="AD20" s="65"/>
      <c r="AE20" s="65"/>
    </row>
    <row r="21" spans="1:31">
      <c r="A21" s="76">
        <v>5</v>
      </c>
      <c r="B21" s="85"/>
      <c r="C21" s="86"/>
      <c r="D21" s="133">
        <v>5.1000000000000004E-3</v>
      </c>
      <c r="E21" s="134"/>
      <c r="F21" s="134"/>
      <c r="G21" s="134"/>
      <c r="H21" s="135"/>
      <c r="I21" s="90">
        <f>D21*1000*'Исход. данные'!$B$6</f>
        <v>5.1158100000000006</v>
      </c>
      <c r="J21" s="95"/>
      <c r="K21" s="95"/>
      <c r="L21" s="95"/>
      <c r="M21" s="96"/>
      <c r="N21" s="28"/>
      <c r="O21" s="28"/>
      <c r="P21" s="28"/>
      <c r="Q21" s="28"/>
      <c r="R21" s="28"/>
      <c r="S21" s="28"/>
      <c r="T21" s="28"/>
      <c r="U21" s="28"/>
      <c r="V21" s="28"/>
      <c r="W21" s="28"/>
      <c r="AA21" s="65">
        <f ca="1">ROUND(NORMINV(RAND(), $AA$27, $AA$27*$M$7/100*0.8)/(1000*'Исход. данные'!$B$6), 4)</f>
        <v>5.0000000000000001E-3</v>
      </c>
      <c r="AB21" s="65"/>
      <c r="AC21" s="65"/>
      <c r="AD21" s="65"/>
      <c r="AE21" s="65"/>
    </row>
    <row r="22" spans="1:31">
      <c r="A22" s="76">
        <v>6</v>
      </c>
      <c r="B22" s="85"/>
      <c r="C22" s="86"/>
      <c r="D22" s="133">
        <v>5.1999999999999998E-3</v>
      </c>
      <c r="E22" s="134"/>
      <c r="F22" s="134"/>
      <c r="G22" s="134"/>
      <c r="H22" s="135"/>
      <c r="I22" s="90">
        <f>D22*1000*'Исход. данные'!$B$6</f>
        <v>5.216120000000001</v>
      </c>
      <c r="J22" s="95"/>
      <c r="K22" s="95"/>
      <c r="L22" s="95"/>
      <c r="M22" s="96"/>
      <c r="N22" s="28"/>
      <c r="O22" s="28"/>
      <c r="P22" s="28"/>
      <c r="Q22" s="28"/>
      <c r="R22" s="28"/>
      <c r="S22" s="28"/>
      <c r="T22" s="28"/>
      <c r="U22" s="28"/>
      <c r="V22" s="28"/>
      <c r="W22" s="28"/>
      <c r="AA22" s="65">
        <f ca="1">ROUND(NORMINV(RAND(), $AA$27, $AA$27*$M$7/100*0.8)/(1000*'Исход. данные'!$B$6), 4)</f>
        <v>5.0000000000000001E-3</v>
      </c>
      <c r="AB22" s="65"/>
      <c r="AC22" s="65"/>
      <c r="AD22" s="65"/>
      <c r="AE22" s="65"/>
    </row>
    <row r="23" spans="1:31">
      <c r="A23" s="76">
        <v>7</v>
      </c>
      <c r="B23" s="85"/>
      <c r="C23" s="86"/>
      <c r="D23" s="133">
        <v>4.8999999999999998E-3</v>
      </c>
      <c r="E23" s="134"/>
      <c r="F23" s="134"/>
      <c r="G23" s="134"/>
      <c r="H23" s="135"/>
      <c r="I23" s="90">
        <f>D23*1000*'Исход. данные'!$B$6</f>
        <v>4.9151899999999999</v>
      </c>
      <c r="J23" s="95"/>
      <c r="K23" s="95"/>
      <c r="L23" s="95"/>
      <c r="M23" s="96"/>
      <c r="N23" s="28"/>
      <c r="O23" s="28"/>
      <c r="P23" s="28"/>
      <c r="Q23" s="28"/>
      <c r="R23" s="28"/>
      <c r="S23" s="28"/>
      <c r="T23" s="28"/>
      <c r="U23" s="28"/>
      <c r="V23" s="28"/>
      <c r="W23" s="28"/>
      <c r="AA23" s="65">
        <f ca="1">ROUND(NORMINV(RAND(), $AA$27, $AA$27*$M$7/100*0.8)/(1000*'Исход. данные'!$B$6), 4)</f>
        <v>4.8999999999999998E-3</v>
      </c>
      <c r="AB23" s="65"/>
      <c r="AC23" s="65"/>
      <c r="AD23" s="65"/>
      <c r="AE23" s="65"/>
    </row>
    <row r="24" spans="1:31">
      <c r="A24" s="76">
        <v>8</v>
      </c>
      <c r="B24" s="85"/>
      <c r="C24" s="86"/>
      <c r="D24" s="133">
        <v>5.1999999999999998E-3</v>
      </c>
      <c r="E24" s="134"/>
      <c r="F24" s="134"/>
      <c r="G24" s="134"/>
      <c r="H24" s="135"/>
      <c r="I24" s="90">
        <f>D24*1000*'Исход. данные'!$B$6</f>
        <v>5.216120000000001</v>
      </c>
      <c r="J24" s="95"/>
      <c r="K24" s="95"/>
      <c r="L24" s="95"/>
      <c r="M24" s="96"/>
      <c r="N24" s="28"/>
      <c r="O24" s="28"/>
      <c r="P24" s="28"/>
      <c r="Q24" s="28"/>
      <c r="R24" s="28"/>
      <c r="S24" s="28"/>
      <c r="T24" s="28"/>
      <c r="U24" s="28"/>
      <c r="V24" s="28"/>
      <c r="W24" s="28"/>
      <c r="AA24" s="65">
        <f ca="1">ROUND(NORMINV(RAND(), $AA$27, $AA$27*$M$7/100*0.8)/(1000*'Исход. данные'!$B$6), 4)</f>
        <v>4.8999999999999998E-3</v>
      </c>
      <c r="AB24" s="65"/>
      <c r="AC24" s="65"/>
      <c r="AD24" s="65"/>
      <c r="AE24" s="65"/>
    </row>
    <row r="25" spans="1:31">
      <c r="A25" s="76">
        <v>9</v>
      </c>
      <c r="B25" s="85"/>
      <c r="C25" s="86"/>
      <c r="D25" s="133">
        <v>5.0000000000000001E-3</v>
      </c>
      <c r="E25" s="134"/>
      <c r="F25" s="134"/>
      <c r="G25" s="134"/>
      <c r="H25" s="135"/>
      <c r="I25" s="90">
        <f>D25*1000*'Исход. данные'!$B$6</f>
        <v>5.0155000000000003</v>
      </c>
      <c r="J25" s="95"/>
      <c r="K25" s="95"/>
      <c r="L25" s="95"/>
      <c r="M25" s="96"/>
      <c r="N25" s="28"/>
      <c r="O25" s="28"/>
      <c r="P25" s="28"/>
      <c r="Q25" s="28"/>
      <c r="R25" s="28"/>
      <c r="S25" s="28"/>
      <c r="T25" s="28"/>
      <c r="U25" s="28"/>
      <c r="V25" s="29"/>
      <c r="W25" s="28"/>
      <c r="AA25" s="65">
        <f ca="1">ROUND(NORMINV(RAND(), $AA$27, $AA$27*$M$7/100*0.8)/(1000*'Исход. данные'!$B$6), 4)</f>
        <v>5.0000000000000001E-3</v>
      </c>
      <c r="AB25" s="65"/>
      <c r="AC25" s="65"/>
      <c r="AD25" s="65"/>
      <c r="AE25" s="65"/>
    </row>
    <row r="26" spans="1:31">
      <c r="A26" s="76">
        <v>10</v>
      </c>
      <c r="B26" s="85"/>
      <c r="C26" s="86"/>
      <c r="D26" s="133">
        <v>5.1000000000000004E-3</v>
      </c>
      <c r="E26" s="134"/>
      <c r="F26" s="134"/>
      <c r="G26" s="134"/>
      <c r="H26" s="135"/>
      <c r="I26" s="90">
        <f>D26*1000*'Исход. данные'!$B$6</f>
        <v>5.1158100000000006</v>
      </c>
      <c r="J26" s="95"/>
      <c r="K26" s="95"/>
      <c r="L26" s="95"/>
      <c r="M26" s="96"/>
      <c r="N26" s="28"/>
      <c r="O26" s="28"/>
      <c r="P26" s="28"/>
      <c r="Q26" s="28"/>
      <c r="R26" s="28"/>
      <c r="S26" s="28"/>
      <c r="T26" s="28"/>
      <c r="U26" s="28"/>
      <c r="V26" s="28"/>
      <c r="W26" s="28"/>
      <c r="AA26" s="65">
        <f ca="1">ROUND(NORMINV(RAND(), $AA$27, $AA$27*$M$7/100*0.8)/(1000*'Исход. данные'!$B$6), 4)</f>
        <v>4.8999999999999998E-3</v>
      </c>
      <c r="AB26" s="65"/>
      <c r="AC26" s="65"/>
      <c r="AD26" s="65"/>
      <c r="AE26" s="65"/>
    </row>
    <row r="27" spans="1:31">
      <c r="A27" s="76" t="s">
        <v>14</v>
      </c>
      <c r="B27" s="85"/>
      <c r="C27" s="86"/>
      <c r="D27" s="87">
        <f>AVERAGE(D17:H26)</f>
        <v>5.13E-3</v>
      </c>
      <c r="E27" s="126"/>
      <c r="F27" s="126"/>
      <c r="G27" s="126"/>
      <c r="H27" s="127"/>
      <c r="I27" s="90">
        <f>AVERAGE(I17:M26)</f>
        <v>5.1459030000000014</v>
      </c>
      <c r="J27" s="95"/>
      <c r="K27" s="95"/>
      <c r="L27" s="95"/>
      <c r="M27" s="96"/>
      <c r="N27" s="47"/>
      <c r="O27" s="28"/>
      <c r="P27" s="28"/>
      <c r="Q27" s="28"/>
      <c r="R27" s="28"/>
      <c r="S27" s="28"/>
      <c r="T27" s="28"/>
      <c r="U27" s="28"/>
      <c r="V27" s="28"/>
      <c r="W27" s="28"/>
      <c r="AA27" s="66">
        <f ca="1">G7+G7*J9/100*0.9*(RAND()-RAND())</f>
        <v>5.0388955082403575</v>
      </c>
      <c r="AB27" s="66"/>
      <c r="AC27" s="66"/>
      <c r="AD27" s="66"/>
      <c r="AE27" s="66"/>
    </row>
    <row r="28" spans="1:31">
      <c r="A28" s="76" t="s">
        <v>15</v>
      </c>
      <c r="B28" s="85"/>
      <c r="C28" s="86"/>
      <c r="D28" s="106" t="str">
        <f>'Исход. данные'!$B$5</f>
        <v>Пупкин В.В.</v>
      </c>
      <c r="E28" s="107"/>
      <c r="F28" s="107"/>
      <c r="G28" s="107"/>
      <c r="H28" s="107"/>
      <c r="I28" s="107"/>
      <c r="J28" s="107"/>
      <c r="K28" s="107"/>
      <c r="L28" s="107"/>
      <c r="M28" s="108"/>
      <c r="N28" s="51"/>
      <c r="O28" s="51"/>
      <c r="P28" s="51"/>
      <c r="Q28" s="51"/>
      <c r="R28" s="51"/>
      <c r="S28" s="51"/>
      <c r="T28" s="51"/>
      <c r="U28" s="28"/>
      <c r="V28" s="28"/>
      <c r="W28" s="28"/>
    </row>
    <row r="29" spans="1:31">
      <c r="A29" s="56"/>
      <c r="B29" s="56"/>
      <c r="C29" s="56"/>
      <c r="D29" s="85"/>
      <c r="E29" s="85"/>
      <c r="F29" s="85"/>
      <c r="G29" s="85"/>
      <c r="H29" s="85"/>
      <c r="I29" s="85"/>
      <c r="J29" s="85"/>
      <c r="K29" s="85"/>
      <c r="L29" s="85"/>
      <c r="M29" s="85"/>
      <c r="N29" s="1"/>
      <c r="O29" s="1"/>
      <c r="P29" s="1"/>
      <c r="Q29" s="1"/>
      <c r="R29" s="1"/>
      <c r="S29" s="1"/>
      <c r="T29" s="1"/>
      <c r="U29" s="1"/>
      <c r="V29" s="1"/>
      <c r="W29" s="1"/>
    </row>
    <row r="30" spans="1:31">
      <c r="A30" s="97" t="s">
        <v>11</v>
      </c>
      <c r="B30" s="98"/>
      <c r="C30" s="99"/>
      <c r="D30" s="76" t="str">
        <f>"Объем дозирования " &amp; G8 &amp; " мкл"</f>
        <v>Объем дозирования 50 мкл</v>
      </c>
      <c r="E30" s="85"/>
      <c r="F30" s="85"/>
      <c r="G30" s="85"/>
      <c r="H30" s="85"/>
      <c r="I30" s="85"/>
      <c r="J30" s="85"/>
      <c r="K30" s="85"/>
      <c r="L30" s="85"/>
      <c r="M30" s="86"/>
      <c r="V30" s="3"/>
    </row>
    <row r="31" spans="1:31">
      <c r="A31" s="100"/>
      <c r="B31" s="101"/>
      <c r="C31" s="102"/>
      <c r="D31" s="76" t="s">
        <v>42</v>
      </c>
      <c r="E31" s="85"/>
      <c r="F31" s="85"/>
      <c r="G31" s="85"/>
      <c r="H31" s="86"/>
      <c r="I31" s="76" t="s">
        <v>13</v>
      </c>
      <c r="J31" s="85"/>
      <c r="K31" s="85"/>
      <c r="L31" s="85"/>
      <c r="M31" s="86"/>
      <c r="Q31" s="3"/>
      <c r="S31" s="2"/>
    </row>
    <row r="32" spans="1:31">
      <c r="A32" s="76">
        <v>1</v>
      </c>
      <c r="B32" s="85"/>
      <c r="C32" s="86"/>
      <c r="D32" s="133">
        <v>4.8599999999999997E-2</v>
      </c>
      <c r="E32" s="134"/>
      <c r="F32" s="134"/>
      <c r="G32" s="134"/>
      <c r="H32" s="135"/>
      <c r="I32" s="90">
        <f>D32*1000*'Исход. данные'!$B$6</f>
        <v>48.750659999999996</v>
      </c>
      <c r="J32" s="95"/>
      <c r="K32" s="95"/>
      <c r="L32" s="95"/>
      <c r="M32" s="96"/>
      <c r="Q32" s="3"/>
      <c r="AA32" s="65">
        <f ca="1">ROUND(NORMINV(RAND(), $AA$42, $AA$42*$M$8/100*0.8)/(1000*'Исход. данные'!$B$6), 4)</f>
        <v>4.9200000000000001E-2</v>
      </c>
      <c r="AB32" s="65"/>
      <c r="AC32" s="65"/>
      <c r="AD32" s="65"/>
      <c r="AE32" s="65"/>
    </row>
    <row r="33" spans="1:31">
      <c r="A33" s="76">
        <v>2</v>
      </c>
      <c r="B33" s="85"/>
      <c r="C33" s="86"/>
      <c r="D33" s="133">
        <v>5.0200000000000002E-2</v>
      </c>
      <c r="E33" s="134"/>
      <c r="F33" s="134"/>
      <c r="G33" s="134"/>
      <c r="H33" s="135"/>
      <c r="I33" s="90">
        <f>D33*1000*'Исход. данные'!$B$6</f>
        <v>50.355620000000009</v>
      </c>
      <c r="J33" s="95"/>
      <c r="K33" s="95"/>
      <c r="L33" s="95"/>
      <c r="M33" s="96"/>
      <c r="Q33" s="3"/>
      <c r="S33" s="2"/>
      <c r="AA33" s="65">
        <f ca="1">ROUND(NORMINV(RAND(), $AA$42, $AA$42*$M$8/100*0.8)/(1000*'Исход. данные'!$B$6), 4)</f>
        <v>4.9700000000000001E-2</v>
      </c>
      <c r="AB33" s="65"/>
      <c r="AC33" s="65"/>
      <c r="AD33" s="65"/>
      <c r="AE33" s="65"/>
    </row>
    <row r="34" spans="1:31">
      <c r="A34" s="76">
        <v>3</v>
      </c>
      <c r="B34" s="85"/>
      <c r="C34" s="86"/>
      <c r="D34" s="133">
        <v>4.8899999999999999E-2</v>
      </c>
      <c r="E34" s="134"/>
      <c r="F34" s="134"/>
      <c r="G34" s="134"/>
      <c r="H34" s="135"/>
      <c r="I34" s="90">
        <f>D34*1000*'Исход. данные'!$B$6</f>
        <v>49.051590000000004</v>
      </c>
      <c r="J34" s="95"/>
      <c r="K34" s="95"/>
      <c r="L34" s="95"/>
      <c r="M34" s="96"/>
      <c r="Q34" s="3"/>
      <c r="AA34" s="65">
        <f ca="1">ROUND(NORMINV(RAND(), $AA$42, $AA$42*$M$8/100*0.8)/(1000*'Исход. данные'!$B$6), 4)</f>
        <v>5.0500000000000003E-2</v>
      </c>
      <c r="AB34" s="65"/>
      <c r="AC34" s="65"/>
      <c r="AD34" s="65"/>
      <c r="AE34" s="65"/>
    </row>
    <row r="35" spans="1:31">
      <c r="A35" s="76">
        <v>4</v>
      </c>
      <c r="B35" s="85"/>
      <c r="C35" s="86"/>
      <c r="D35" s="133">
        <v>4.9299999999999997E-2</v>
      </c>
      <c r="E35" s="134"/>
      <c r="F35" s="134"/>
      <c r="G35" s="134"/>
      <c r="H35" s="135"/>
      <c r="I35" s="90">
        <f>D35*1000*'Исход. данные'!$B$6</f>
        <v>49.452829999999999</v>
      </c>
      <c r="J35" s="95"/>
      <c r="K35" s="95"/>
      <c r="L35" s="95"/>
      <c r="M35" s="96"/>
      <c r="Q35" s="3"/>
      <c r="AA35" s="65">
        <f ca="1">ROUND(NORMINV(RAND(), $AA$42, $AA$42*$M$8/100*0.8)/(1000*'Исход. данные'!$B$6), 4)</f>
        <v>4.8300000000000003E-2</v>
      </c>
      <c r="AB35" s="65"/>
      <c r="AC35" s="65"/>
      <c r="AD35" s="65"/>
      <c r="AE35" s="65"/>
    </row>
    <row r="36" spans="1:31">
      <c r="A36" s="76">
        <v>5</v>
      </c>
      <c r="B36" s="85"/>
      <c r="C36" s="86"/>
      <c r="D36" s="133">
        <v>4.9200000000000001E-2</v>
      </c>
      <c r="E36" s="134"/>
      <c r="F36" s="134"/>
      <c r="G36" s="134"/>
      <c r="H36" s="135"/>
      <c r="I36" s="90">
        <f>D36*1000*'Исход. данные'!$B$6</f>
        <v>49.352520000000005</v>
      </c>
      <c r="J36" s="95"/>
      <c r="K36" s="95"/>
      <c r="L36" s="95"/>
      <c r="M36" s="96"/>
      <c r="Q36" s="3"/>
      <c r="AA36" s="65">
        <f ca="1">ROUND(NORMINV(RAND(), $AA$42, $AA$42*$M$8/100*0.8)/(1000*'Исход. данные'!$B$6), 4)</f>
        <v>5.04E-2</v>
      </c>
      <c r="AB36" s="65"/>
      <c r="AC36" s="65"/>
      <c r="AD36" s="65"/>
      <c r="AE36" s="65"/>
    </row>
    <row r="37" spans="1:31">
      <c r="A37" s="76">
        <v>6</v>
      </c>
      <c r="B37" s="85"/>
      <c r="C37" s="86"/>
      <c r="D37" s="133">
        <v>5.16E-2</v>
      </c>
      <c r="E37" s="134"/>
      <c r="F37" s="134"/>
      <c r="G37" s="134"/>
      <c r="H37" s="135"/>
      <c r="I37" s="90">
        <f>D37*1000*'Исход. данные'!$B$6</f>
        <v>51.759960000000007</v>
      </c>
      <c r="J37" s="95"/>
      <c r="K37" s="95"/>
      <c r="L37" s="95"/>
      <c r="M37" s="96"/>
      <c r="Q37" s="3"/>
      <c r="Y37" s="26"/>
      <c r="AA37" s="65">
        <f ca="1">ROUND(NORMINV(RAND(), $AA$42, $AA$42*$M$8/100*0.8)/(1000*'Исход. данные'!$B$6), 4)</f>
        <v>4.8800000000000003E-2</v>
      </c>
      <c r="AB37" s="65"/>
      <c r="AC37" s="65"/>
      <c r="AD37" s="65"/>
      <c r="AE37" s="65"/>
    </row>
    <row r="38" spans="1:31">
      <c r="A38" s="76">
        <v>7</v>
      </c>
      <c r="B38" s="85"/>
      <c r="C38" s="86"/>
      <c r="D38" s="133">
        <v>4.9099999999999998E-2</v>
      </c>
      <c r="E38" s="134"/>
      <c r="F38" s="134"/>
      <c r="G38" s="134"/>
      <c r="H38" s="135"/>
      <c r="I38" s="90">
        <f>D38*1000*'Исход. данные'!$B$6</f>
        <v>49.252209999999998</v>
      </c>
      <c r="J38" s="95"/>
      <c r="K38" s="95"/>
      <c r="L38" s="95"/>
      <c r="M38" s="96"/>
      <c r="Q38" s="3"/>
      <c r="AA38" s="65">
        <f ca="1">ROUND(NORMINV(RAND(), $AA$42, $AA$42*$M$8/100*0.8)/(1000*'Исход. данные'!$B$6), 4)</f>
        <v>4.9799999999999997E-2</v>
      </c>
      <c r="AB38" s="65"/>
      <c r="AC38" s="65"/>
      <c r="AD38" s="65"/>
      <c r="AE38" s="65"/>
    </row>
    <row r="39" spans="1:31">
      <c r="A39" s="76">
        <v>8</v>
      </c>
      <c r="B39" s="85"/>
      <c r="C39" s="86"/>
      <c r="D39" s="133">
        <v>4.8300000000000003E-2</v>
      </c>
      <c r="E39" s="134"/>
      <c r="F39" s="134"/>
      <c r="G39" s="134"/>
      <c r="H39" s="135"/>
      <c r="I39" s="90">
        <f>D39*1000*'Исход. данные'!$B$6</f>
        <v>48.44973000000001</v>
      </c>
      <c r="J39" s="95"/>
      <c r="K39" s="95"/>
      <c r="L39" s="95"/>
      <c r="M39" s="96"/>
      <c r="Q39" s="3"/>
      <c r="AA39" s="65">
        <f ca="1">ROUND(NORMINV(RAND(), $AA$42, $AA$42*$M$8/100*0.8)/(1000*'Исход. данные'!$B$6), 4)</f>
        <v>5.0599999999999999E-2</v>
      </c>
      <c r="AB39" s="65"/>
      <c r="AC39" s="65"/>
      <c r="AD39" s="65"/>
      <c r="AE39" s="65"/>
    </row>
    <row r="40" spans="1:31">
      <c r="A40" s="76">
        <v>9</v>
      </c>
      <c r="B40" s="85"/>
      <c r="C40" s="86"/>
      <c r="D40" s="133">
        <v>4.9599999999999998E-2</v>
      </c>
      <c r="E40" s="134"/>
      <c r="F40" s="134"/>
      <c r="G40" s="134"/>
      <c r="H40" s="135"/>
      <c r="I40" s="90">
        <f>D40*1000*'Исход. данные'!$B$6</f>
        <v>49.753760000000007</v>
      </c>
      <c r="J40" s="95"/>
      <c r="K40" s="95"/>
      <c r="L40" s="95"/>
      <c r="M40" s="96"/>
      <c r="Q40" s="3"/>
      <c r="AA40" s="65">
        <f ca="1">ROUND(NORMINV(RAND(), $AA$42, $AA$42*$M$8/100*0.8)/(1000*'Исход. данные'!$B$6), 4)</f>
        <v>4.9799999999999997E-2</v>
      </c>
      <c r="AB40" s="65"/>
      <c r="AC40" s="65"/>
      <c r="AD40" s="65"/>
      <c r="AE40" s="65"/>
    </row>
    <row r="41" spans="1:31">
      <c r="A41" s="76">
        <v>10</v>
      </c>
      <c r="B41" s="85"/>
      <c r="C41" s="86"/>
      <c r="D41" s="133">
        <v>5.0799999999999998E-2</v>
      </c>
      <c r="E41" s="134"/>
      <c r="F41" s="134"/>
      <c r="G41" s="134"/>
      <c r="H41" s="135"/>
      <c r="I41" s="90">
        <f>D41*1000*'Исход. данные'!$B$6</f>
        <v>50.957480000000004</v>
      </c>
      <c r="J41" s="95"/>
      <c r="K41" s="95"/>
      <c r="L41" s="95"/>
      <c r="M41" s="96"/>
      <c r="Q41" s="3"/>
      <c r="AA41" s="65">
        <f ca="1">ROUND(NORMINV(RAND(), $AA$42, $AA$42*$M$8/100*0.8)/(1000*'Исход. данные'!$B$6), 4)</f>
        <v>4.6600000000000003E-2</v>
      </c>
      <c r="AB41" s="65"/>
      <c r="AC41" s="65"/>
      <c r="AD41" s="65"/>
      <c r="AE41" s="65"/>
    </row>
    <row r="42" spans="1:31">
      <c r="A42" s="76" t="s">
        <v>14</v>
      </c>
      <c r="B42" s="85"/>
      <c r="C42" s="86"/>
      <c r="D42" s="109">
        <f>AVERAGE(D32:H41)</f>
        <v>4.956E-2</v>
      </c>
      <c r="E42" s="110"/>
      <c r="F42" s="110"/>
      <c r="G42" s="110"/>
      <c r="H42" s="110"/>
      <c r="I42" s="111">
        <f>AVERAGE(I32:M41)</f>
        <v>49.713635999999994</v>
      </c>
      <c r="J42" s="111"/>
      <c r="K42" s="111"/>
      <c r="L42" s="111"/>
      <c r="M42" s="111"/>
      <c r="N42" s="8"/>
      <c r="O42" s="8"/>
      <c r="P42" s="8"/>
      <c r="Q42" s="8"/>
      <c r="R42" s="8"/>
      <c r="S42" s="8"/>
      <c r="T42" s="8"/>
      <c r="U42" s="8"/>
      <c r="V42" s="8"/>
      <c r="W42" s="8"/>
      <c r="X42" s="8"/>
      <c r="AA42" s="66">
        <f ca="1">G8+G8*J10/100*0.9*(RAND()-RAND())</f>
        <v>50.131014196264928</v>
      </c>
      <c r="AB42" s="66"/>
      <c r="AC42" s="66"/>
      <c r="AD42" s="66"/>
      <c r="AE42" s="66"/>
    </row>
    <row r="43" spans="1:31">
      <c r="A43" s="74" t="s">
        <v>15</v>
      </c>
      <c r="B43" s="74"/>
      <c r="C43" s="74"/>
      <c r="D43" s="112" t="str">
        <f>'Исход. данные'!$B$5</f>
        <v>Пупкин В.В.</v>
      </c>
      <c r="E43" s="112"/>
      <c r="F43" s="112"/>
      <c r="G43" s="112"/>
      <c r="H43" s="112"/>
      <c r="I43" s="112"/>
      <c r="J43" s="112"/>
      <c r="K43" s="112"/>
      <c r="L43" s="112"/>
      <c r="M43" s="112"/>
      <c r="N43" s="45"/>
      <c r="O43" s="45"/>
      <c r="P43" s="45"/>
      <c r="Q43" s="45"/>
      <c r="R43" s="45"/>
      <c r="S43" s="45"/>
      <c r="T43" s="8"/>
      <c r="U43" s="8"/>
      <c r="V43" s="8"/>
      <c r="W43" s="8"/>
      <c r="X43" s="8"/>
    </row>
    <row r="44" spans="1:31">
      <c r="A44" s="107" t="s">
        <v>16</v>
      </c>
      <c r="B44" s="107"/>
      <c r="C44" s="107"/>
      <c r="D44" s="107"/>
      <c r="E44" s="107"/>
      <c r="F44" s="107"/>
      <c r="G44" s="107"/>
      <c r="H44" s="107"/>
      <c r="I44" s="107"/>
      <c r="J44" s="107"/>
      <c r="K44" s="107"/>
      <c r="L44" s="107"/>
      <c r="M44" s="107"/>
      <c r="N44" s="16"/>
      <c r="O44" s="16"/>
      <c r="P44" s="16"/>
      <c r="Q44" s="16"/>
      <c r="R44" s="16"/>
      <c r="S44" s="16"/>
      <c r="T44" s="16"/>
      <c r="U44" s="16"/>
      <c r="V44" s="16"/>
      <c r="W44" s="16"/>
    </row>
    <row r="45" spans="1:31" ht="15" customHeight="1">
      <c r="A45" s="124" t="s">
        <v>5</v>
      </c>
      <c r="B45" s="125"/>
      <c r="C45" s="125"/>
      <c r="D45" s="115" t="s">
        <v>55</v>
      </c>
      <c r="E45" s="116"/>
      <c r="F45" s="116"/>
      <c r="G45" s="116"/>
      <c r="H45" s="117"/>
      <c r="I45" s="113" t="s">
        <v>57</v>
      </c>
      <c r="J45" s="113"/>
      <c r="K45" s="113"/>
      <c r="L45" s="113"/>
      <c r="M45" s="113"/>
      <c r="AA45">
        <f>IF(ABS(D46)&gt;J9, 0, IF(ABS(D47)&gt;J10, 0, IF(I46&gt;M7, 0, IF(I47&gt;M8, 0, 1))))</f>
        <v>1</v>
      </c>
    </row>
    <row r="46" spans="1:31">
      <c r="A46" s="76">
        <f>G7</f>
        <v>5</v>
      </c>
      <c r="B46" s="85"/>
      <c r="C46" s="86"/>
      <c r="D46" s="118">
        <f>ROUND(((I27-A46)/A46*100),2)</f>
        <v>2.92</v>
      </c>
      <c r="E46" s="119"/>
      <c r="F46" s="119"/>
      <c r="G46" s="119"/>
      <c r="H46" s="120"/>
      <c r="I46" s="114">
        <f>ROUND(STDEV(I17:I26)*100/I27,2)</f>
        <v>3.9</v>
      </c>
      <c r="J46" s="114"/>
      <c r="K46" s="114"/>
      <c r="L46" s="114"/>
      <c r="M46" s="114"/>
    </row>
    <row r="47" spans="1:31">
      <c r="A47" s="76">
        <f>G8</f>
        <v>50</v>
      </c>
      <c r="B47" s="85"/>
      <c r="C47" s="86"/>
      <c r="D47" s="118">
        <f>ROUND(((I42-A47)/A47*100),2)</f>
        <v>-0.56999999999999995</v>
      </c>
      <c r="E47" s="119"/>
      <c r="F47" s="119"/>
      <c r="G47" s="119"/>
      <c r="H47" s="120"/>
      <c r="I47" s="114">
        <f>ROUND(STDEV(I32:I41)*100/I42,2)</f>
        <v>2.0699999999999998</v>
      </c>
      <c r="J47" s="114"/>
      <c r="K47" s="114"/>
      <c r="L47" s="114"/>
      <c r="M47" s="114"/>
      <c r="N47" s="8"/>
      <c r="Q47" s="8"/>
    </row>
    <row r="48" spans="1:31" ht="15.75">
      <c r="A48" s="121" t="s">
        <v>17</v>
      </c>
      <c r="B48" s="121"/>
      <c r="C48" s="121"/>
      <c r="D48" s="121"/>
      <c r="E48" s="121"/>
      <c r="F48" s="121"/>
      <c r="G48" s="122" t="s">
        <v>18</v>
      </c>
      <c r="H48" s="122"/>
      <c r="I48" s="122"/>
      <c r="J48" s="122"/>
      <c r="K48" s="122"/>
      <c r="L48" s="122"/>
      <c r="M48" s="122"/>
      <c r="N48" s="44"/>
      <c r="O48" s="44"/>
      <c r="P48" s="44"/>
      <c r="Q48" s="44"/>
      <c r="R48" s="44"/>
      <c r="S48" s="44"/>
      <c r="T48" s="44"/>
      <c r="U48" s="44"/>
      <c r="V48" s="44"/>
      <c r="W48" s="44"/>
      <c r="X48" s="8"/>
    </row>
    <row r="49" spans="1:24">
      <c r="A49" s="79" t="s">
        <v>15</v>
      </c>
      <c r="B49" s="79"/>
      <c r="C49" s="79"/>
      <c r="D49" s="79"/>
      <c r="E49" s="79"/>
      <c r="F49" s="79"/>
      <c r="G49" s="107" t="str">
        <f>'Исход. данные'!$B$5</f>
        <v>Пупкин В.В.</v>
      </c>
      <c r="H49" s="107"/>
      <c r="I49" s="107"/>
      <c r="J49" s="107"/>
      <c r="K49" s="107"/>
      <c r="L49" s="107"/>
      <c r="M49" s="107"/>
      <c r="N49" s="16"/>
      <c r="O49" s="16"/>
      <c r="P49" s="16"/>
      <c r="Q49" s="16"/>
      <c r="R49" s="16"/>
      <c r="S49" s="16"/>
      <c r="T49" s="16"/>
      <c r="U49" s="16"/>
      <c r="V49" s="16"/>
      <c r="W49" s="16"/>
      <c r="X49" s="8"/>
    </row>
    <row r="50" spans="1:24">
      <c r="A50" s="56"/>
      <c r="B50" s="56"/>
      <c r="C50" s="56"/>
      <c r="D50" s="56"/>
      <c r="E50" s="56"/>
      <c r="F50" s="56"/>
      <c r="G50" s="123" t="s">
        <v>58</v>
      </c>
      <c r="H50" s="123"/>
      <c r="I50" s="123"/>
      <c r="J50" s="123"/>
      <c r="K50" s="123"/>
      <c r="L50" s="123"/>
      <c r="M50" s="123"/>
      <c r="N50" s="48"/>
      <c r="O50" s="48"/>
      <c r="P50" s="48"/>
      <c r="Q50" s="24"/>
      <c r="R50" s="24"/>
      <c r="S50" s="24"/>
      <c r="T50" s="24"/>
      <c r="U50" s="24"/>
      <c r="V50" s="24"/>
      <c r="W50" s="24"/>
    </row>
  </sheetData>
  <mergeCells count="154">
    <mergeCell ref="G50:M50"/>
    <mergeCell ref="D29:H29"/>
    <mergeCell ref="I29:M29"/>
    <mergeCell ref="I45:M45"/>
    <mergeCell ref="I46:M46"/>
    <mergeCell ref="I47:M47"/>
    <mergeCell ref="D45:H45"/>
    <mergeCell ref="D46:H46"/>
    <mergeCell ref="D47:H47"/>
    <mergeCell ref="A44:M44"/>
    <mergeCell ref="A47:C47"/>
    <mergeCell ref="A48:F48"/>
    <mergeCell ref="A49:F49"/>
    <mergeCell ref="A45:C45"/>
    <mergeCell ref="A46:C46"/>
    <mergeCell ref="A42:C42"/>
    <mergeCell ref="D42:H42"/>
    <mergeCell ref="I42:M42"/>
    <mergeCell ref="A43:C43"/>
    <mergeCell ref="D43:M43"/>
    <mergeCell ref="G48:M48"/>
    <mergeCell ref="G49:M49"/>
    <mergeCell ref="A40:C40"/>
    <mergeCell ref="D40:H40"/>
    <mergeCell ref="A1:M1"/>
    <mergeCell ref="A2:M2"/>
    <mergeCell ref="I3:M3"/>
    <mergeCell ref="I4:M4"/>
    <mergeCell ref="A5:M5"/>
    <mergeCell ref="K11:M11"/>
    <mergeCell ref="K12:M12"/>
    <mergeCell ref="K13:M13"/>
    <mergeCell ref="K14:M14"/>
    <mergeCell ref="A11:J11"/>
    <mergeCell ref="A12:J12"/>
    <mergeCell ref="A13:J13"/>
    <mergeCell ref="A9:C9"/>
    <mergeCell ref="D9:F9"/>
    <mergeCell ref="G9:I9"/>
    <mergeCell ref="J9:L9"/>
    <mergeCell ref="A10:C10"/>
    <mergeCell ref="D10:F10"/>
    <mergeCell ref="G10:I10"/>
    <mergeCell ref="J10:L10"/>
    <mergeCell ref="A7:C7"/>
    <mergeCell ref="D7:F7"/>
    <mergeCell ref="G7:I7"/>
    <mergeCell ref="J7:L7"/>
    <mergeCell ref="I40:M40"/>
    <mergeCell ref="A41:C41"/>
    <mergeCell ref="D41:H41"/>
    <mergeCell ref="I41:M41"/>
    <mergeCell ref="A38:C38"/>
    <mergeCell ref="D38:H38"/>
    <mergeCell ref="I38:M38"/>
    <mergeCell ref="A39:C39"/>
    <mergeCell ref="D39:H39"/>
    <mergeCell ref="I39:M39"/>
    <mergeCell ref="A36:C36"/>
    <mergeCell ref="D36:H36"/>
    <mergeCell ref="I36:M36"/>
    <mergeCell ref="A37:C37"/>
    <mergeCell ref="D37:H37"/>
    <mergeCell ref="I37:M37"/>
    <mergeCell ref="A34:C34"/>
    <mergeCell ref="D34:H34"/>
    <mergeCell ref="I34:M34"/>
    <mergeCell ref="A35:C35"/>
    <mergeCell ref="D35:H35"/>
    <mergeCell ref="I35:M35"/>
    <mergeCell ref="A32:C32"/>
    <mergeCell ref="D32:H32"/>
    <mergeCell ref="I32:M32"/>
    <mergeCell ref="A33:C33"/>
    <mergeCell ref="D33:H33"/>
    <mergeCell ref="I33:M33"/>
    <mergeCell ref="A27:C27"/>
    <mergeCell ref="D27:H27"/>
    <mergeCell ref="I27:M27"/>
    <mergeCell ref="A28:C28"/>
    <mergeCell ref="D28:M28"/>
    <mergeCell ref="A30:C31"/>
    <mergeCell ref="D30:M30"/>
    <mergeCell ref="D31:H31"/>
    <mergeCell ref="I31:M31"/>
    <mergeCell ref="A25:C25"/>
    <mergeCell ref="D25:H25"/>
    <mergeCell ref="I25:M25"/>
    <mergeCell ref="A26:C26"/>
    <mergeCell ref="D26:H26"/>
    <mergeCell ref="I26:M26"/>
    <mergeCell ref="A23:C23"/>
    <mergeCell ref="D23:H23"/>
    <mergeCell ref="I23:M23"/>
    <mergeCell ref="A24:C24"/>
    <mergeCell ref="D24:H24"/>
    <mergeCell ref="I24:M24"/>
    <mergeCell ref="A14:J14"/>
    <mergeCell ref="A15:C16"/>
    <mergeCell ref="D15:M15"/>
    <mergeCell ref="D16:H16"/>
    <mergeCell ref="I16:M16"/>
    <mergeCell ref="A21:C21"/>
    <mergeCell ref="D21:H21"/>
    <mergeCell ref="I21:M21"/>
    <mergeCell ref="A22:C22"/>
    <mergeCell ref="D22:H22"/>
    <mergeCell ref="I22:M22"/>
    <mergeCell ref="A19:C19"/>
    <mergeCell ref="D19:H19"/>
    <mergeCell ref="I19:M19"/>
    <mergeCell ref="A20:C20"/>
    <mergeCell ref="D20:H20"/>
    <mergeCell ref="I20:M20"/>
    <mergeCell ref="Q3:W3"/>
    <mergeCell ref="A4:G4"/>
    <mergeCell ref="Q4:W4"/>
    <mergeCell ref="AA32:AE32"/>
    <mergeCell ref="AA33:AE33"/>
    <mergeCell ref="AA34:AE34"/>
    <mergeCell ref="AA35:AE35"/>
    <mergeCell ref="AA36:AE36"/>
    <mergeCell ref="AA37:AE37"/>
    <mergeCell ref="A8:C8"/>
    <mergeCell ref="D8:F8"/>
    <mergeCell ref="G8:I8"/>
    <mergeCell ref="J8:L8"/>
    <mergeCell ref="A6:C6"/>
    <mergeCell ref="D6:F6"/>
    <mergeCell ref="G6:I6"/>
    <mergeCell ref="J6:L6"/>
    <mergeCell ref="A3:G3"/>
    <mergeCell ref="A17:C17"/>
    <mergeCell ref="D17:H17"/>
    <mergeCell ref="I17:M17"/>
    <mergeCell ref="A18:C18"/>
    <mergeCell ref="D18:H18"/>
    <mergeCell ref="I18:M18"/>
    <mergeCell ref="AA42:AE42"/>
    <mergeCell ref="AA38:AE38"/>
    <mergeCell ref="AA39:AE39"/>
    <mergeCell ref="AA40:AE40"/>
    <mergeCell ref="AA41:AE41"/>
    <mergeCell ref="AA17:AE17"/>
    <mergeCell ref="AA18:AE18"/>
    <mergeCell ref="AA19:AE19"/>
    <mergeCell ref="AA20:AE20"/>
    <mergeCell ref="AA21:AE21"/>
    <mergeCell ref="AA22:AE22"/>
    <mergeCell ref="AA23:AE23"/>
    <mergeCell ref="AA24:AE24"/>
    <mergeCell ref="AA25:AE25"/>
    <mergeCell ref="AA26:AE26"/>
    <mergeCell ref="AA27:AE27"/>
  </mergeCells>
  <conditionalFormatting sqref="D46">
    <cfRule type="expression" dxfId="183" priority="4">
      <formula>ABS($D$46)&gt;--MID($J$7,2,5)</formula>
    </cfRule>
  </conditionalFormatting>
  <conditionalFormatting sqref="D47">
    <cfRule type="expression" dxfId="182" priority="3">
      <formula>ABS($D$47)&gt;--MID($J$8,2,5)</formula>
    </cfRule>
  </conditionalFormatting>
  <conditionalFormatting sqref="I46">
    <cfRule type="cellIs" dxfId="181" priority="2" operator="greaterThan">
      <formula>$M$7</formula>
    </cfRule>
  </conditionalFormatting>
  <conditionalFormatting sqref="I47">
    <cfRule type="cellIs" dxfId="180" priority="1" operator="greaterThan">
      <formula>$M$8</formula>
    </cfRule>
  </conditionalFormatting>
  <pageMargins left="0.7" right="0.7" top="0.75" bottom="0.75" header="0.3" footer="0.3"/>
  <pageSetup paperSize="9" orientation="portrait" r:id="rId1"/>
</worksheet>
</file>

<file path=xl/worksheets/sheet32.xml><?xml version="1.0" encoding="utf-8"?>
<worksheet xmlns="http://schemas.openxmlformats.org/spreadsheetml/2006/main" xmlns:r="http://schemas.openxmlformats.org/officeDocument/2006/relationships">
  <sheetPr codeName="Лист38">
    <tabColor rgb="FF00B0F0"/>
  </sheetPr>
  <dimension ref="A1:AE51"/>
  <sheetViews>
    <sheetView topLeftCell="A25" zoomScale="90" zoomScaleNormal="90" workbookViewId="0">
      <selection activeCell="D32" sqref="D32:H41"/>
    </sheetView>
  </sheetViews>
  <sheetFormatPr defaultRowHeight="15"/>
  <cols>
    <col min="1" max="1" width="6.7109375" customWidth="1"/>
    <col min="2" max="2" width="6.5703125" customWidth="1"/>
    <col min="3" max="3" width="5.5703125" customWidth="1"/>
    <col min="4" max="4" width="7" customWidth="1"/>
    <col min="5" max="7" width="3.7109375" customWidth="1"/>
    <col min="8" max="8" width="11.7109375" customWidth="1"/>
    <col min="9" max="9" width="2.7109375" customWidth="1"/>
    <col min="10" max="10" width="6.7109375" customWidth="1"/>
    <col min="11" max="12" width="3.7109375" customWidth="1"/>
    <col min="13" max="13" width="14.7109375" customWidth="1"/>
    <col min="14" max="14" width="5.7109375" customWidth="1"/>
    <col min="15" max="21" width="3.7109375" hidden="1" customWidth="1"/>
    <col min="22" max="22" width="2" hidden="1" customWidth="1"/>
    <col min="23" max="23" width="0" hidden="1" customWidth="1"/>
    <col min="27" max="27" width="9.28515625" hidden="1" customWidth="1"/>
    <col min="28" max="31" width="9.140625" hidden="1" customWidth="1"/>
  </cols>
  <sheetData>
    <row r="1" spans="1:24">
      <c r="A1" s="67" t="s">
        <v>32</v>
      </c>
      <c r="B1" s="67"/>
      <c r="C1" s="67"/>
      <c r="D1" s="67"/>
      <c r="E1" s="67"/>
      <c r="F1" s="67"/>
      <c r="G1" s="67"/>
      <c r="H1" s="67"/>
      <c r="I1" s="67"/>
      <c r="J1" s="67"/>
      <c r="K1" s="67"/>
      <c r="L1" s="67"/>
      <c r="M1" s="67"/>
      <c r="N1" s="40"/>
      <c r="O1" s="40"/>
      <c r="P1" s="40"/>
      <c r="Q1" s="40"/>
      <c r="R1" s="40"/>
      <c r="S1" s="40"/>
      <c r="T1" s="40"/>
      <c r="U1" s="40"/>
      <c r="V1" s="40"/>
      <c r="W1" s="28"/>
    </row>
    <row r="2" spans="1:24">
      <c r="A2" s="71" t="s">
        <v>33</v>
      </c>
      <c r="B2" s="71"/>
      <c r="C2" s="71"/>
      <c r="D2" s="71"/>
      <c r="E2" s="71"/>
      <c r="F2" s="71"/>
      <c r="G2" s="71"/>
      <c r="H2" s="71"/>
      <c r="I2" s="71"/>
      <c r="J2" s="71"/>
      <c r="K2" s="71"/>
      <c r="L2" s="71"/>
      <c r="M2" s="71"/>
      <c r="N2" s="7"/>
      <c r="O2" s="7"/>
      <c r="P2" s="7"/>
      <c r="Q2" s="7"/>
      <c r="R2" s="7"/>
      <c r="S2" s="7"/>
      <c r="T2" s="7"/>
      <c r="U2" s="7"/>
      <c r="V2" s="7"/>
      <c r="W2" s="7"/>
    </row>
    <row r="3" spans="1:24" ht="15.75">
      <c r="A3" s="68" t="s">
        <v>25</v>
      </c>
      <c r="B3" s="68"/>
      <c r="C3" s="68"/>
      <c r="D3" s="68"/>
      <c r="E3" s="68"/>
      <c r="F3" s="68"/>
      <c r="G3" s="68"/>
      <c r="H3" s="56"/>
      <c r="I3" s="72">
        <v>17530782</v>
      </c>
      <c r="J3" s="72"/>
      <c r="K3" s="72"/>
      <c r="L3" s="72"/>
      <c r="M3" s="72"/>
      <c r="N3" s="16"/>
      <c r="O3" s="23"/>
      <c r="P3" s="25"/>
      <c r="Q3" s="69"/>
      <c r="R3" s="69"/>
      <c r="S3" s="69"/>
      <c r="T3" s="69"/>
      <c r="U3" s="69"/>
      <c r="V3" s="69"/>
      <c r="W3" s="69"/>
    </row>
    <row r="4" spans="1:24">
      <c r="A4" s="70" t="s">
        <v>0</v>
      </c>
      <c r="B4" s="70"/>
      <c r="C4" s="70"/>
      <c r="D4" s="70"/>
      <c r="E4" s="70"/>
      <c r="F4" s="70"/>
      <c r="G4" s="70"/>
      <c r="H4" s="56"/>
      <c r="I4" s="70" t="s">
        <v>1</v>
      </c>
      <c r="J4" s="70"/>
      <c r="K4" s="70"/>
      <c r="L4" s="70"/>
      <c r="M4" s="70"/>
      <c r="N4" s="46"/>
      <c r="O4" s="42"/>
      <c r="P4" s="25"/>
      <c r="Q4" s="69"/>
      <c r="R4" s="69"/>
      <c r="S4" s="69"/>
      <c r="T4" s="69"/>
      <c r="U4" s="69"/>
      <c r="V4" s="69"/>
      <c r="W4" s="69"/>
    </row>
    <row r="5" spans="1:24">
      <c r="A5" s="73" t="s">
        <v>2</v>
      </c>
      <c r="B5" s="73"/>
      <c r="C5" s="73"/>
      <c r="D5" s="73"/>
      <c r="E5" s="73"/>
      <c r="F5" s="73"/>
      <c r="G5" s="73"/>
      <c r="H5" s="73"/>
      <c r="I5" s="73"/>
      <c r="J5" s="73"/>
      <c r="K5" s="73"/>
      <c r="L5" s="73"/>
      <c r="M5" s="73"/>
      <c r="N5" s="14"/>
      <c r="O5" s="14"/>
      <c r="P5" s="14"/>
      <c r="Q5" s="14"/>
      <c r="R5" s="14"/>
      <c r="S5" s="14"/>
      <c r="T5" s="14"/>
      <c r="U5" s="14"/>
      <c r="V5" s="14"/>
      <c r="W5" s="14"/>
    </row>
    <row r="6" spans="1:24">
      <c r="A6" s="77" t="s">
        <v>3</v>
      </c>
      <c r="B6" s="77"/>
      <c r="C6" s="77"/>
      <c r="D6" s="77" t="s">
        <v>4</v>
      </c>
      <c r="E6" s="77"/>
      <c r="F6" s="77"/>
      <c r="G6" s="77" t="s">
        <v>5</v>
      </c>
      <c r="H6" s="77"/>
      <c r="I6" s="77"/>
      <c r="J6" s="77" t="s">
        <v>55</v>
      </c>
      <c r="K6" s="77"/>
      <c r="L6" s="78"/>
      <c r="M6" s="58" t="s">
        <v>56</v>
      </c>
      <c r="N6" s="35"/>
      <c r="O6" s="31"/>
      <c r="P6" s="32"/>
      <c r="Q6" s="28"/>
      <c r="R6" s="28"/>
      <c r="S6" s="28"/>
      <c r="T6" s="28"/>
      <c r="U6" s="28"/>
      <c r="V6" s="28"/>
      <c r="W6" s="28"/>
    </row>
    <row r="7" spans="1:24">
      <c r="A7" s="74">
        <v>1</v>
      </c>
      <c r="B7" s="74"/>
      <c r="C7" s="74"/>
      <c r="D7" s="75" t="str">
        <f>G7 &amp; " - " &amp; G8</f>
        <v>20 - 200</v>
      </c>
      <c r="E7" s="75"/>
      <c r="F7" s="75"/>
      <c r="G7" s="74">
        <v>20</v>
      </c>
      <c r="H7" s="74"/>
      <c r="I7" s="74"/>
      <c r="J7" s="74" t="s">
        <v>24</v>
      </c>
      <c r="K7" s="74"/>
      <c r="L7" s="76"/>
      <c r="M7" s="59">
        <v>0.8</v>
      </c>
      <c r="N7" s="16"/>
      <c r="O7" s="27"/>
      <c r="P7" s="30"/>
      <c r="Q7" s="28"/>
      <c r="R7" s="28"/>
      <c r="S7" s="28"/>
      <c r="T7" s="28"/>
      <c r="U7" s="28"/>
      <c r="V7" s="28"/>
      <c r="W7" s="28"/>
    </row>
    <row r="8" spans="1:24">
      <c r="A8" s="74"/>
      <c r="B8" s="74"/>
      <c r="C8" s="74"/>
      <c r="D8" s="74"/>
      <c r="E8" s="74"/>
      <c r="F8" s="74"/>
      <c r="G8" s="74">
        <v>200</v>
      </c>
      <c r="H8" s="74"/>
      <c r="I8" s="74"/>
      <c r="J8" s="74" t="s">
        <v>23</v>
      </c>
      <c r="K8" s="74"/>
      <c r="L8" s="76"/>
      <c r="M8" s="59">
        <v>0.3</v>
      </c>
      <c r="N8" s="16"/>
      <c r="O8" s="27"/>
      <c r="P8" s="30"/>
      <c r="Q8" s="28"/>
      <c r="R8" s="28"/>
      <c r="S8" s="28"/>
      <c r="T8" s="28"/>
      <c r="U8" s="28"/>
      <c r="V8" s="28"/>
      <c r="W8" s="28"/>
    </row>
    <row r="9" spans="1:24">
      <c r="A9" s="74"/>
      <c r="B9" s="74"/>
      <c r="C9" s="74"/>
      <c r="D9" s="74"/>
      <c r="E9" s="74"/>
      <c r="F9" s="74"/>
      <c r="G9" s="74"/>
      <c r="H9" s="74"/>
      <c r="I9" s="74"/>
      <c r="J9" s="80">
        <f>--MID(J7,2,3)</f>
        <v>2.5</v>
      </c>
      <c r="K9" s="80"/>
      <c r="L9" s="81"/>
      <c r="M9" s="57"/>
      <c r="N9" s="16"/>
      <c r="O9" s="27"/>
      <c r="P9" s="30"/>
      <c r="Q9" s="28"/>
      <c r="R9" s="28"/>
      <c r="S9" s="28"/>
      <c r="T9" s="28"/>
      <c r="U9" s="28"/>
      <c r="V9" s="28"/>
      <c r="W9" s="28"/>
    </row>
    <row r="10" spans="1:24">
      <c r="A10" s="74"/>
      <c r="B10" s="74"/>
      <c r="C10" s="74"/>
      <c r="D10" s="74"/>
      <c r="E10" s="74"/>
      <c r="F10" s="74"/>
      <c r="G10" s="74"/>
      <c r="H10" s="74"/>
      <c r="I10" s="74"/>
      <c r="J10" s="82">
        <f>--MID(J8,2,3)</f>
        <v>0.6</v>
      </c>
      <c r="K10" s="82"/>
      <c r="L10" s="83"/>
      <c r="M10" s="57"/>
      <c r="N10" s="16"/>
      <c r="O10" s="52"/>
      <c r="P10" s="54"/>
      <c r="Q10" s="28"/>
      <c r="R10" s="28"/>
      <c r="S10" s="28"/>
      <c r="T10" s="28"/>
      <c r="U10" s="28"/>
      <c r="V10" s="28"/>
      <c r="W10" s="28"/>
    </row>
    <row r="11" spans="1:24">
      <c r="A11" s="79" t="s">
        <v>7</v>
      </c>
      <c r="B11" s="79"/>
      <c r="C11" s="79"/>
      <c r="D11" s="79"/>
      <c r="E11" s="79"/>
      <c r="F11" s="79"/>
      <c r="G11" s="79"/>
      <c r="H11" s="79"/>
      <c r="I11" s="79"/>
      <c r="J11" s="79"/>
      <c r="K11" s="84" t="str">
        <f>'Исход. данные'!$B$1</f>
        <v>18.10.2024г.</v>
      </c>
      <c r="L11" s="84"/>
      <c r="M11" s="84"/>
      <c r="N11" s="15"/>
      <c r="O11" s="15"/>
      <c r="P11" s="15"/>
      <c r="Q11" s="15"/>
      <c r="R11" s="15"/>
      <c r="S11" s="15"/>
      <c r="T11" s="15"/>
      <c r="U11" s="15"/>
      <c r="V11" s="15"/>
      <c r="W11" s="15"/>
      <c r="X11" s="8"/>
    </row>
    <row r="12" spans="1:24">
      <c r="A12" s="79" t="s">
        <v>8</v>
      </c>
      <c r="B12" s="79"/>
      <c r="C12" s="79"/>
      <c r="D12" s="79"/>
      <c r="E12" s="79"/>
      <c r="F12" s="79"/>
      <c r="G12" s="79"/>
      <c r="H12" s="79"/>
      <c r="I12" s="79"/>
      <c r="J12" s="79"/>
      <c r="K12" s="85" t="str">
        <f>'Исход. данные'!$B$2</f>
        <v>ВР-300S № 181024</v>
      </c>
      <c r="L12" s="85"/>
      <c r="M12" s="85"/>
      <c r="N12" s="16"/>
      <c r="O12" s="16"/>
      <c r="P12" s="16"/>
      <c r="Q12" s="16"/>
      <c r="R12" s="16"/>
      <c r="S12" s="16"/>
      <c r="T12" s="16"/>
      <c r="U12" s="16"/>
      <c r="V12" s="16"/>
      <c r="W12" s="16"/>
      <c r="X12" s="8"/>
    </row>
    <row r="13" spans="1:24">
      <c r="A13" s="79" t="s">
        <v>9</v>
      </c>
      <c r="B13" s="79"/>
      <c r="C13" s="79"/>
      <c r="D13" s="79"/>
      <c r="E13" s="79"/>
      <c r="F13" s="79"/>
      <c r="G13" s="79"/>
      <c r="H13" s="79"/>
      <c r="I13" s="79"/>
      <c r="J13" s="79"/>
      <c r="K13" s="85">
        <f>'Исход. данные'!$B$3</f>
        <v>21.2</v>
      </c>
      <c r="L13" s="85"/>
      <c r="M13" s="85"/>
      <c r="N13" s="16"/>
      <c r="O13" s="16"/>
      <c r="P13" s="16"/>
      <c r="Q13" s="16"/>
      <c r="R13" s="16"/>
      <c r="S13" s="16"/>
      <c r="T13" s="16"/>
      <c r="U13" s="16"/>
      <c r="V13" s="16"/>
      <c r="W13" s="16"/>
      <c r="X13" s="8"/>
    </row>
    <row r="14" spans="1:24">
      <c r="A14" s="79" t="s">
        <v>10</v>
      </c>
      <c r="B14" s="79"/>
      <c r="C14" s="79"/>
      <c r="D14" s="79"/>
      <c r="E14" s="79"/>
      <c r="F14" s="79"/>
      <c r="G14" s="79"/>
      <c r="H14" s="79"/>
      <c r="I14" s="79"/>
      <c r="J14" s="79"/>
      <c r="K14" s="85">
        <f>'Исход. данные'!$B$4</f>
        <v>60.7</v>
      </c>
      <c r="L14" s="85"/>
      <c r="M14" s="85"/>
      <c r="N14" s="16"/>
      <c r="O14" s="16"/>
      <c r="P14" s="16"/>
      <c r="Q14" s="16"/>
      <c r="R14" s="16"/>
      <c r="S14" s="16"/>
      <c r="T14" s="16"/>
      <c r="U14" s="16"/>
      <c r="V14" s="16"/>
      <c r="W14" s="16"/>
      <c r="X14" s="8"/>
    </row>
    <row r="15" spans="1:24">
      <c r="A15" s="97" t="s">
        <v>11</v>
      </c>
      <c r="B15" s="98"/>
      <c r="C15" s="99"/>
      <c r="D15" s="76" t="str">
        <f>"Объем дозирования " &amp; G7 &amp; " мкл"</f>
        <v>Объем дозирования 20 мкл</v>
      </c>
      <c r="E15" s="85"/>
      <c r="F15" s="85"/>
      <c r="G15" s="85"/>
      <c r="H15" s="85"/>
      <c r="I15" s="85"/>
      <c r="J15" s="85"/>
      <c r="K15" s="85"/>
      <c r="L15" s="85"/>
      <c r="M15" s="86"/>
      <c r="N15" s="47"/>
      <c r="O15" s="28"/>
      <c r="P15" s="28"/>
      <c r="Q15" s="28"/>
      <c r="R15" s="28"/>
      <c r="S15" s="28"/>
      <c r="T15" s="28"/>
      <c r="U15" s="28"/>
      <c r="V15" s="28"/>
      <c r="W15" s="28"/>
    </row>
    <row r="16" spans="1:24">
      <c r="A16" s="100"/>
      <c r="B16" s="101"/>
      <c r="C16" s="102"/>
      <c r="D16" s="76" t="s">
        <v>42</v>
      </c>
      <c r="E16" s="85"/>
      <c r="F16" s="85"/>
      <c r="G16" s="85"/>
      <c r="H16" s="86"/>
      <c r="I16" s="76" t="s">
        <v>13</v>
      </c>
      <c r="J16" s="85"/>
      <c r="K16" s="85"/>
      <c r="L16" s="85"/>
      <c r="M16" s="86"/>
      <c r="N16" s="28"/>
      <c r="O16" s="28"/>
      <c r="P16" s="28"/>
      <c r="Q16" s="28"/>
      <c r="R16" s="28"/>
      <c r="S16" s="28"/>
      <c r="T16" s="28"/>
      <c r="U16" s="28"/>
      <c r="V16" s="28"/>
      <c r="W16" s="28"/>
    </row>
    <row r="17" spans="1:31">
      <c r="A17" s="76">
        <v>1</v>
      </c>
      <c r="B17" s="85"/>
      <c r="C17" s="86"/>
      <c r="D17" s="133">
        <v>1.9900000000000001E-2</v>
      </c>
      <c r="E17" s="134"/>
      <c r="F17" s="134"/>
      <c r="G17" s="134"/>
      <c r="H17" s="135"/>
      <c r="I17" s="90">
        <f>D17*1000*'Исход. данные'!$B$6</f>
        <v>19.961690000000004</v>
      </c>
      <c r="J17" s="91"/>
      <c r="K17" s="91"/>
      <c r="L17" s="91"/>
      <c r="M17" s="92"/>
      <c r="N17" s="28"/>
      <c r="O17" s="28"/>
      <c r="P17" s="28"/>
      <c r="Q17" s="28"/>
      <c r="R17" s="28"/>
      <c r="S17" s="28"/>
      <c r="T17" s="28"/>
      <c r="U17" s="28"/>
      <c r="V17" s="28"/>
      <c r="W17" s="28"/>
      <c r="AA17" s="65">
        <f ca="1">ROUND(NORMINV(RAND(), $AA$27, $AA$27*$M$7/100*0.8)/(1000*'Исход. данные'!$B$6), 4)</f>
        <v>0.02</v>
      </c>
      <c r="AB17" s="65"/>
      <c r="AC17" s="65"/>
      <c r="AD17" s="65"/>
      <c r="AE17" s="65"/>
    </row>
    <row r="18" spans="1:31">
      <c r="A18" s="76">
        <v>2</v>
      </c>
      <c r="B18" s="85"/>
      <c r="C18" s="86"/>
      <c r="D18" s="133">
        <v>1.9800000000000002E-2</v>
      </c>
      <c r="E18" s="134"/>
      <c r="F18" s="134"/>
      <c r="G18" s="134"/>
      <c r="H18" s="135"/>
      <c r="I18" s="90">
        <f>D18*1000*'Исход. данные'!$B$6</f>
        <v>19.861380000000004</v>
      </c>
      <c r="J18" s="95"/>
      <c r="K18" s="95"/>
      <c r="L18" s="95"/>
      <c r="M18" s="96"/>
      <c r="N18" s="28"/>
      <c r="O18" s="28"/>
      <c r="P18" s="28"/>
      <c r="Q18" s="28"/>
      <c r="R18" s="28"/>
      <c r="S18" s="28"/>
      <c r="T18" s="28"/>
      <c r="U18" s="28"/>
      <c r="V18" s="28"/>
      <c r="W18" s="28"/>
      <c r="AA18" s="65">
        <f ca="1">ROUND(NORMINV(RAND(), $AA$27, $AA$27*$M$7/100*0.8)/(1000*'Исход. данные'!$B$6), 4)</f>
        <v>2.0199999999999999E-2</v>
      </c>
      <c r="AB18" s="65"/>
      <c r="AC18" s="65"/>
      <c r="AD18" s="65"/>
      <c r="AE18" s="65"/>
    </row>
    <row r="19" spans="1:31">
      <c r="A19" s="76">
        <v>3</v>
      </c>
      <c r="B19" s="85"/>
      <c r="C19" s="86"/>
      <c r="D19" s="133">
        <v>1.9800000000000002E-2</v>
      </c>
      <c r="E19" s="134"/>
      <c r="F19" s="134"/>
      <c r="G19" s="134"/>
      <c r="H19" s="135"/>
      <c r="I19" s="90">
        <f>D19*1000*'Исход. данные'!$B$6</f>
        <v>19.861380000000004</v>
      </c>
      <c r="J19" s="95"/>
      <c r="K19" s="95"/>
      <c r="L19" s="95"/>
      <c r="M19" s="96"/>
      <c r="N19" s="28"/>
      <c r="O19" s="28"/>
      <c r="P19" s="28"/>
      <c r="Q19" s="28"/>
      <c r="R19" s="28"/>
      <c r="S19" s="28"/>
      <c r="T19" s="28"/>
      <c r="U19" s="28"/>
      <c r="V19" s="28"/>
      <c r="W19" s="28"/>
      <c r="AA19" s="65">
        <f ca="1">ROUND(NORMINV(RAND(), $AA$27, $AA$27*$M$7/100*0.8)/(1000*'Исход. данные'!$B$6), 4)</f>
        <v>2.01E-2</v>
      </c>
      <c r="AB19" s="65"/>
      <c r="AC19" s="65"/>
      <c r="AD19" s="65"/>
      <c r="AE19" s="65"/>
    </row>
    <row r="20" spans="1:31">
      <c r="A20" s="76">
        <v>4</v>
      </c>
      <c r="B20" s="85"/>
      <c r="C20" s="86"/>
      <c r="D20" s="133">
        <v>1.9699999999999999E-2</v>
      </c>
      <c r="E20" s="134"/>
      <c r="F20" s="134"/>
      <c r="G20" s="134"/>
      <c r="H20" s="135"/>
      <c r="I20" s="90">
        <f>D20*1000*'Исход. данные'!$B$6</f>
        <v>19.76107</v>
      </c>
      <c r="J20" s="95"/>
      <c r="K20" s="95"/>
      <c r="L20" s="95"/>
      <c r="M20" s="96"/>
      <c r="N20" s="28"/>
      <c r="O20" s="28"/>
      <c r="P20" s="28"/>
      <c r="Q20" s="28"/>
      <c r="R20" s="28"/>
      <c r="S20" s="28"/>
      <c r="T20" s="28"/>
      <c r="U20" s="28"/>
      <c r="V20" s="28"/>
      <c r="W20" s="28"/>
      <c r="AA20" s="65">
        <f ca="1">ROUND(NORMINV(RAND(), $AA$27, $AA$27*$M$7/100*0.8)/(1000*'Исход. данные'!$B$6), 4)</f>
        <v>2.0199999999999999E-2</v>
      </c>
      <c r="AB20" s="65"/>
      <c r="AC20" s="65"/>
      <c r="AD20" s="65"/>
      <c r="AE20" s="65"/>
    </row>
    <row r="21" spans="1:31">
      <c r="A21" s="76">
        <v>5</v>
      </c>
      <c r="B21" s="85"/>
      <c r="C21" s="86"/>
      <c r="D21" s="133">
        <v>1.9800000000000002E-2</v>
      </c>
      <c r="E21" s="134"/>
      <c r="F21" s="134"/>
      <c r="G21" s="134"/>
      <c r="H21" s="135"/>
      <c r="I21" s="90">
        <f>D21*1000*'Исход. данные'!$B$6</f>
        <v>19.861380000000004</v>
      </c>
      <c r="J21" s="95"/>
      <c r="K21" s="95"/>
      <c r="L21" s="95"/>
      <c r="M21" s="96"/>
      <c r="N21" s="28"/>
      <c r="O21" s="28"/>
      <c r="P21" s="28"/>
      <c r="Q21" s="28"/>
      <c r="R21" s="28"/>
      <c r="S21" s="28"/>
      <c r="T21" s="28"/>
      <c r="U21" s="28"/>
      <c r="V21" s="28"/>
      <c r="W21" s="28"/>
      <c r="AA21" s="65">
        <f ca="1">ROUND(NORMINV(RAND(), $AA$27, $AA$27*$M$7/100*0.8)/(1000*'Исход. данные'!$B$6), 4)</f>
        <v>2.0199999999999999E-2</v>
      </c>
      <c r="AB21" s="65"/>
      <c r="AC21" s="65"/>
      <c r="AD21" s="65"/>
      <c r="AE21" s="65"/>
    </row>
    <row r="22" spans="1:31">
      <c r="A22" s="76">
        <v>6</v>
      </c>
      <c r="B22" s="85"/>
      <c r="C22" s="86"/>
      <c r="D22" s="133">
        <v>1.9699999999999999E-2</v>
      </c>
      <c r="E22" s="134"/>
      <c r="F22" s="134"/>
      <c r="G22" s="134"/>
      <c r="H22" s="135"/>
      <c r="I22" s="90">
        <f>D22*1000*'Исход. данные'!$B$6</f>
        <v>19.76107</v>
      </c>
      <c r="J22" s="95"/>
      <c r="K22" s="95"/>
      <c r="L22" s="95"/>
      <c r="M22" s="96"/>
      <c r="N22" s="28"/>
      <c r="O22" s="28"/>
      <c r="P22" s="28"/>
      <c r="Q22" s="28"/>
      <c r="R22" s="28"/>
      <c r="S22" s="28"/>
      <c r="T22" s="28"/>
      <c r="U22" s="28"/>
      <c r="V22" s="28"/>
      <c r="W22" s="28"/>
      <c r="AA22" s="65">
        <f ca="1">ROUND(NORMINV(RAND(), $AA$27, $AA$27*$M$7/100*0.8)/(1000*'Исход. данные'!$B$6), 4)</f>
        <v>2.0199999999999999E-2</v>
      </c>
      <c r="AB22" s="65"/>
      <c r="AC22" s="65"/>
      <c r="AD22" s="65"/>
      <c r="AE22" s="65"/>
    </row>
    <row r="23" spans="1:31">
      <c r="A23" s="76">
        <v>7</v>
      </c>
      <c r="B23" s="85"/>
      <c r="C23" s="86"/>
      <c r="D23" s="133">
        <v>1.9599999999999999E-2</v>
      </c>
      <c r="E23" s="134"/>
      <c r="F23" s="134"/>
      <c r="G23" s="134"/>
      <c r="H23" s="135"/>
      <c r="I23" s="90">
        <f>D23*1000*'Исход. данные'!$B$6</f>
        <v>19.66076</v>
      </c>
      <c r="J23" s="95"/>
      <c r="K23" s="95"/>
      <c r="L23" s="95"/>
      <c r="M23" s="96"/>
      <c r="N23" s="28"/>
      <c r="O23" s="28"/>
      <c r="P23" s="28"/>
      <c r="Q23" s="28"/>
      <c r="R23" s="28"/>
      <c r="S23" s="28"/>
      <c r="T23" s="28"/>
      <c r="U23" s="28"/>
      <c r="V23" s="28"/>
      <c r="W23" s="28"/>
      <c r="AA23" s="65">
        <f ca="1">ROUND(NORMINV(RAND(), $AA$27, $AA$27*$M$7/100*0.8)/(1000*'Исход. данные'!$B$6), 4)</f>
        <v>2.0199999999999999E-2</v>
      </c>
      <c r="AB23" s="65"/>
      <c r="AC23" s="65"/>
      <c r="AD23" s="65"/>
      <c r="AE23" s="65"/>
    </row>
    <row r="24" spans="1:31">
      <c r="A24" s="76">
        <v>8</v>
      </c>
      <c r="B24" s="85"/>
      <c r="C24" s="86"/>
      <c r="D24" s="133">
        <v>1.9599999999999999E-2</v>
      </c>
      <c r="E24" s="134"/>
      <c r="F24" s="134"/>
      <c r="G24" s="134"/>
      <c r="H24" s="135"/>
      <c r="I24" s="90">
        <f>D24*1000*'Исход. данные'!$B$6</f>
        <v>19.66076</v>
      </c>
      <c r="J24" s="95"/>
      <c r="K24" s="95"/>
      <c r="L24" s="95"/>
      <c r="M24" s="96"/>
      <c r="N24" s="28"/>
      <c r="O24" s="28"/>
      <c r="P24" s="28"/>
      <c r="Q24" s="28"/>
      <c r="R24" s="28"/>
      <c r="S24" s="28"/>
      <c r="T24" s="28"/>
      <c r="U24" s="28"/>
      <c r="V24" s="28"/>
      <c r="W24" s="28"/>
      <c r="AA24" s="65">
        <f ca="1">ROUND(NORMINV(RAND(), $AA$27, $AA$27*$M$7/100*0.8)/(1000*'Исход. данные'!$B$6), 4)</f>
        <v>2.0199999999999999E-2</v>
      </c>
      <c r="AB24" s="65"/>
      <c r="AC24" s="65"/>
      <c r="AD24" s="65"/>
      <c r="AE24" s="65"/>
    </row>
    <row r="25" spans="1:31">
      <c r="A25" s="76">
        <v>9</v>
      </c>
      <c r="B25" s="85"/>
      <c r="C25" s="86"/>
      <c r="D25" s="133">
        <v>1.9800000000000002E-2</v>
      </c>
      <c r="E25" s="134"/>
      <c r="F25" s="134"/>
      <c r="G25" s="134"/>
      <c r="H25" s="135"/>
      <c r="I25" s="90">
        <f>D25*1000*'Исход. данные'!$B$6</f>
        <v>19.861380000000004</v>
      </c>
      <c r="J25" s="95"/>
      <c r="K25" s="95"/>
      <c r="L25" s="95"/>
      <c r="M25" s="96"/>
      <c r="N25" s="28"/>
      <c r="O25" s="28"/>
      <c r="P25" s="28"/>
      <c r="Q25" s="28"/>
      <c r="R25" s="28"/>
      <c r="S25" s="28"/>
      <c r="T25" s="28"/>
      <c r="U25" s="28"/>
      <c r="V25" s="29"/>
      <c r="W25" s="28"/>
      <c r="AA25" s="65">
        <f ca="1">ROUND(NORMINV(RAND(), $AA$27, $AA$27*$M$7/100*0.8)/(1000*'Исход. данные'!$B$6), 4)</f>
        <v>2.0199999999999999E-2</v>
      </c>
      <c r="AB25" s="65"/>
      <c r="AC25" s="65"/>
      <c r="AD25" s="65"/>
      <c r="AE25" s="65"/>
    </row>
    <row r="26" spans="1:31">
      <c r="A26" s="76">
        <v>10</v>
      </c>
      <c r="B26" s="85"/>
      <c r="C26" s="86"/>
      <c r="D26" s="133">
        <v>1.95E-2</v>
      </c>
      <c r="E26" s="134"/>
      <c r="F26" s="134"/>
      <c r="G26" s="134"/>
      <c r="H26" s="135"/>
      <c r="I26" s="90">
        <f>D26*1000*'Исход. данные'!$B$6</f>
        <v>19.560450000000003</v>
      </c>
      <c r="J26" s="95"/>
      <c r="K26" s="95"/>
      <c r="L26" s="95"/>
      <c r="M26" s="96"/>
      <c r="N26" s="28"/>
      <c r="O26" s="28"/>
      <c r="P26" s="28"/>
      <c r="Q26" s="28"/>
      <c r="R26" s="28"/>
      <c r="S26" s="28"/>
      <c r="T26" s="28"/>
      <c r="U26" s="28"/>
      <c r="V26" s="28"/>
      <c r="W26" s="28"/>
      <c r="AA26" s="65">
        <f ca="1">ROUND(NORMINV(RAND(), $AA$27, $AA$27*$M$7/100*0.8)/(1000*'Исход. данные'!$B$6), 4)</f>
        <v>2.0199999999999999E-2</v>
      </c>
      <c r="AB26" s="65"/>
      <c r="AC26" s="65"/>
      <c r="AD26" s="65"/>
      <c r="AE26" s="65"/>
    </row>
    <row r="27" spans="1:31">
      <c r="A27" s="76" t="s">
        <v>14</v>
      </c>
      <c r="B27" s="85"/>
      <c r="C27" s="86"/>
      <c r="D27" s="87">
        <f>AVERAGE(D17:H26)</f>
        <v>1.9719999999999998E-2</v>
      </c>
      <c r="E27" s="126"/>
      <c r="F27" s="126"/>
      <c r="G27" s="126"/>
      <c r="H27" s="127"/>
      <c r="I27" s="90">
        <f>AVERAGE(I17:M26)</f>
        <v>19.781132000000003</v>
      </c>
      <c r="J27" s="95"/>
      <c r="K27" s="95"/>
      <c r="L27" s="95"/>
      <c r="M27" s="96"/>
      <c r="N27" s="47"/>
      <c r="O27" s="28"/>
      <c r="P27" s="28"/>
      <c r="Q27" s="28"/>
      <c r="R27" s="28"/>
      <c r="S27" s="28"/>
      <c r="T27" s="28"/>
      <c r="U27" s="28"/>
      <c r="V27" s="28"/>
      <c r="W27" s="28"/>
      <c r="AA27" s="66">
        <f ca="1">G7+G7*J9/100*0.9*(RAND()-RAND())</f>
        <v>20.092132705451903</v>
      </c>
      <c r="AB27" s="66"/>
      <c r="AC27" s="66"/>
      <c r="AD27" s="66"/>
      <c r="AE27" s="66"/>
    </row>
    <row r="28" spans="1:31">
      <c r="A28" s="76" t="s">
        <v>15</v>
      </c>
      <c r="B28" s="85"/>
      <c r="C28" s="86"/>
      <c r="D28" s="106" t="str">
        <f>'Исход. данные'!$B$5</f>
        <v>Пупкин В.В.</v>
      </c>
      <c r="E28" s="107"/>
      <c r="F28" s="107"/>
      <c r="G28" s="107"/>
      <c r="H28" s="107"/>
      <c r="I28" s="107"/>
      <c r="J28" s="107"/>
      <c r="K28" s="107"/>
      <c r="L28" s="107"/>
      <c r="M28" s="108"/>
      <c r="N28" s="51"/>
      <c r="O28" s="51"/>
      <c r="P28" s="51"/>
      <c r="Q28" s="51"/>
      <c r="R28" s="51"/>
      <c r="S28" s="51"/>
      <c r="T28" s="51"/>
      <c r="U28" s="28"/>
      <c r="V28" s="28"/>
      <c r="W28" s="28"/>
    </row>
    <row r="29" spans="1:31">
      <c r="A29" s="56"/>
      <c r="B29" s="56"/>
      <c r="C29" s="56"/>
      <c r="D29" s="85"/>
      <c r="E29" s="85"/>
      <c r="F29" s="85"/>
      <c r="G29" s="85"/>
      <c r="H29" s="85"/>
      <c r="I29" s="85"/>
      <c r="J29" s="85"/>
      <c r="K29" s="85"/>
      <c r="L29" s="85"/>
      <c r="M29" s="85"/>
      <c r="N29" s="1"/>
      <c r="O29" s="1"/>
      <c r="P29" s="1"/>
      <c r="Q29" s="1"/>
      <c r="R29" s="1"/>
      <c r="S29" s="1"/>
      <c r="T29" s="1"/>
      <c r="U29" s="1"/>
      <c r="V29" s="1"/>
      <c r="W29" s="1"/>
    </row>
    <row r="30" spans="1:31">
      <c r="A30" s="97" t="s">
        <v>11</v>
      </c>
      <c r="B30" s="98"/>
      <c r="C30" s="99"/>
      <c r="D30" s="76" t="str">
        <f>"Объем дозирования " &amp; G8 &amp; " мкл"</f>
        <v>Объем дозирования 200 мкл</v>
      </c>
      <c r="E30" s="85"/>
      <c r="F30" s="85"/>
      <c r="G30" s="85"/>
      <c r="H30" s="85"/>
      <c r="I30" s="85"/>
      <c r="J30" s="85"/>
      <c r="K30" s="85"/>
      <c r="L30" s="85"/>
      <c r="M30" s="86"/>
      <c r="V30" s="3"/>
    </row>
    <row r="31" spans="1:31">
      <c r="A31" s="100"/>
      <c r="B31" s="101"/>
      <c r="C31" s="102"/>
      <c r="D31" s="76" t="s">
        <v>42</v>
      </c>
      <c r="E31" s="85"/>
      <c r="F31" s="85"/>
      <c r="G31" s="85"/>
      <c r="H31" s="86"/>
      <c r="I31" s="76" t="s">
        <v>13</v>
      </c>
      <c r="J31" s="85"/>
      <c r="K31" s="85"/>
      <c r="L31" s="85"/>
      <c r="M31" s="86"/>
      <c r="Q31" s="3"/>
      <c r="S31" s="2"/>
    </row>
    <row r="32" spans="1:31">
      <c r="A32" s="76">
        <v>1</v>
      </c>
      <c r="B32" s="85"/>
      <c r="C32" s="86"/>
      <c r="D32" s="133">
        <v>0.1996</v>
      </c>
      <c r="E32" s="134"/>
      <c r="F32" s="134"/>
      <c r="G32" s="134"/>
      <c r="H32" s="135"/>
      <c r="I32" s="90">
        <f>D32*1000*'Исход. данные'!$B$6</f>
        <v>200.21876</v>
      </c>
      <c r="J32" s="95"/>
      <c r="K32" s="95"/>
      <c r="L32" s="95"/>
      <c r="M32" s="96"/>
      <c r="Q32" s="3"/>
      <c r="AA32" s="65">
        <f ca="1">ROUND(NORMINV(RAND(), $AA$42, $AA$42*$M$8/100*0.8)/(1000*'Исход. данные'!$B$6), 4)</f>
        <v>0.1993</v>
      </c>
      <c r="AB32" s="65"/>
      <c r="AC32" s="65"/>
      <c r="AD32" s="65"/>
      <c r="AE32" s="65"/>
    </row>
    <row r="33" spans="1:31">
      <c r="A33" s="76">
        <v>2</v>
      </c>
      <c r="B33" s="85"/>
      <c r="C33" s="86"/>
      <c r="D33" s="133">
        <v>0.20030000000000001</v>
      </c>
      <c r="E33" s="134"/>
      <c r="F33" s="134"/>
      <c r="G33" s="134"/>
      <c r="H33" s="135"/>
      <c r="I33" s="90">
        <f>D33*1000*'Исход. данные'!$B$6</f>
        <v>200.92093000000003</v>
      </c>
      <c r="J33" s="95"/>
      <c r="K33" s="95"/>
      <c r="L33" s="95"/>
      <c r="M33" s="96"/>
      <c r="Q33" s="3"/>
      <c r="S33" s="2"/>
      <c r="AA33" s="65">
        <f ca="1">ROUND(NORMINV(RAND(), $AA$42, $AA$42*$M$8/100*0.8)/(1000*'Исход. данные'!$B$6), 4)</f>
        <v>0.20050000000000001</v>
      </c>
      <c r="AB33" s="65"/>
      <c r="AC33" s="65"/>
      <c r="AD33" s="65"/>
      <c r="AE33" s="65"/>
    </row>
    <row r="34" spans="1:31">
      <c r="A34" s="76">
        <v>3</v>
      </c>
      <c r="B34" s="85"/>
      <c r="C34" s="86"/>
      <c r="D34" s="133">
        <v>0.19950000000000001</v>
      </c>
      <c r="E34" s="134"/>
      <c r="F34" s="134"/>
      <c r="G34" s="134"/>
      <c r="H34" s="135"/>
      <c r="I34" s="90">
        <f>D34*1000*'Исход. данные'!$B$6</f>
        <v>200.11845000000002</v>
      </c>
      <c r="J34" s="95"/>
      <c r="K34" s="95"/>
      <c r="L34" s="95"/>
      <c r="M34" s="96"/>
      <c r="Q34" s="3"/>
      <c r="AA34" s="65">
        <f ca="1">ROUND(NORMINV(RAND(), $AA$42, $AA$42*$M$8/100*0.8)/(1000*'Исход. данные'!$B$6), 4)</f>
        <v>0.1996</v>
      </c>
      <c r="AB34" s="65"/>
      <c r="AC34" s="65"/>
      <c r="AD34" s="65"/>
      <c r="AE34" s="65"/>
    </row>
    <row r="35" spans="1:31">
      <c r="A35" s="76">
        <v>4</v>
      </c>
      <c r="B35" s="85"/>
      <c r="C35" s="86"/>
      <c r="D35" s="133">
        <v>0.20019999999999999</v>
      </c>
      <c r="E35" s="134"/>
      <c r="F35" s="134"/>
      <c r="G35" s="134"/>
      <c r="H35" s="135"/>
      <c r="I35" s="90">
        <f>D35*1000*'Исход. данные'!$B$6</f>
        <v>200.82062000000002</v>
      </c>
      <c r="J35" s="95"/>
      <c r="K35" s="95"/>
      <c r="L35" s="95"/>
      <c r="M35" s="96"/>
      <c r="Q35" s="3"/>
      <c r="AA35" s="65">
        <f ca="1">ROUND(NORMINV(RAND(), $AA$42, $AA$42*$M$8/100*0.8)/(1000*'Исход. данные'!$B$6), 4)</f>
        <v>0.19889999999999999</v>
      </c>
      <c r="AB35" s="65"/>
      <c r="AC35" s="65"/>
      <c r="AD35" s="65"/>
      <c r="AE35" s="65"/>
    </row>
    <row r="36" spans="1:31">
      <c r="A36" s="76">
        <v>5</v>
      </c>
      <c r="B36" s="85"/>
      <c r="C36" s="86"/>
      <c r="D36" s="133">
        <v>0.20019999999999999</v>
      </c>
      <c r="E36" s="134"/>
      <c r="F36" s="134"/>
      <c r="G36" s="134"/>
      <c r="H36" s="135"/>
      <c r="I36" s="90">
        <f>D36*1000*'Исход. данные'!$B$6</f>
        <v>200.82062000000002</v>
      </c>
      <c r="J36" s="95"/>
      <c r="K36" s="95"/>
      <c r="L36" s="95"/>
      <c r="M36" s="96"/>
      <c r="Q36" s="3"/>
      <c r="AA36" s="65">
        <f ca="1">ROUND(NORMINV(RAND(), $AA$42, $AA$42*$M$8/100*0.8)/(1000*'Исход. данные'!$B$6), 4)</f>
        <v>0.1983</v>
      </c>
      <c r="AB36" s="65"/>
      <c r="AC36" s="65"/>
      <c r="AD36" s="65"/>
      <c r="AE36" s="65"/>
    </row>
    <row r="37" spans="1:31">
      <c r="A37" s="76">
        <v>6</v>
      </c>
      <c r="B37" s="85"/>
      <c r="C37" s="86"/>
      <c r="D37" s="133">
        <v>0.2001</v>
      </c>
      <c r="E37" s="134"/>
      <c r="F37" s="134"/>
      <c r="G37" s="134"/>
      <c r="H37" s="135"/>
      <c r="I37" s="90">
        <f>D37*1000*'Исход. данные'!$B$6</f>
        <v>200.72031000000001</v>
      </c>
      <c r="J37" s="95"/>
      <c r="K37" s="95"/>
      <c r="L37" s="95"/>
      <c r="M37" s="96"/>
      <c r="Q37" s="3"/>
      <c r="Y37" s="26"/>
      <c r="AA37" s="65">
        <f ca="1">ROUND(NORMINV(RAND(), $AA$42, $AA$42*$M$8/100*0.8)/(1000*'Исход. данные'!$B$6), 4)</f>
        <v>0.19989999999999999</v>
      </c>
      <c r="AB37" s="65"/>
      <c r="AC37" s="65"/>
      <c r="AD37" s="65"/>
      <c r="AE37" s="65"/>
    </row>
    <row r="38" spans="1:31">
      <c r="A38" s="76">
        <v>7</v>
      </c>
      <c r="B38" s="85"/>
      <c r="C38" s="86"/>
      <c r="D38" s="133">
        <v>0.20019999999999999</v>
      </c>
      <c r="E38" s="134"/>
      <c r="F38" s="134"/>
      <c r="G38" s="134"/>
      <c r="H38" s="135"/>
      <c r="I38" s="90">
        <f>D38*1000*'Исход. данные'!$B$6</f>
        <v>200.82062000000002</v>
      </c>
      <c r="J38" s="95"/>
      <c r="K38" s="95"/>
      <c r="L38" s="95"/>
      <c r="M38" s="96"/>
      <c r="Q38" s="3"/>
      <c r="AA38" s="65">
        <f ca="1">ROUND(NORMINV(RAND(), $AA$42, $AA$42*$M$8/100*0.8)/(1000*'Исход. данные'!$B$6), 4)</f>
        <v>0.19980000000000001</v>
      </c>
      <c r="AB38" s="65"/>
      <c r="AC38" s="65"/>
      <c r="AD38" s="65"/>
      <c r="AE38" s="65"/>
    </row>
    <row r="39" spans="1:31">
      <c r="A39" s="76">
        <v>8</v>
      </c>
      <c r="B39" s="85"/>
      <c r="C39" s="86"/>
      <c r="D39" s="133">
        <v>0.20039999999999999</v>
      </c>
      <c r="E39" s="134"/>
      <c r="F39" s="134"/>
      <c r="G39" s="134"/>
      <c r="H39" s="135"/>
      <c r="I39" s="90">
        <f>D39*1000*'Исход. данные'!$B$6</f>
        <v>201.02124000000003</v>
      </c>
      <c r="J39" s="95"/>
      <c r="K39" s="95"/>
      <c r="L39" s="95"/>
      <c r="M39" s="96"/>
      <c r="Q39" s="3"/>
      <c r="AA39" s="65">
        <f ca="1">ROUND(NORMINV(RAND(), $AA$42, $AA$42*$M$8/100*0.8)/(1000*'Исход. данные'!$B$6), 4)</f>
        <v>0.19919999999999999</v>
      </c>
      <c r="AB39" s="65"/>
      <c r="AC39" s="65"/>
      <c r="AD39" s="65"/>
      <c r="AE39" s="65"/>
    </row>
    <row r="40" spans="1:31">
      <c r="A40" s="76">
        <v>9</v>
      </c>
      <c r="B40" s="85"/>
      <c r="C40" s="86"/>
      <c r="D40" s="133">
        <v>0.1996</v>
      </c>
      <c r="E40" s="134"/>
      <c r="F40" s="134"/>
      <c r="G40" s="134"/>
      <c r="H40" s="135"/>
      <c r="I40" s="90">
        <f>D40*1000*'Исход. данные'!$B$6</f>
        <v>200.21876</v>
      </c>
      <c r="J40" s="95"/>
      <c r="K40" s="95"/>
      <c r="L40" s="95"/>
      <c r="M40" s="96"/>
      <c r="Q40" s="3"/>
      <c r="AA40" s="65">
        <f ca="1">ROUND(NORMINV(RAND(), $AA$42, $AA$42*$M$8/100*0.8)/(1000*'Исход. данные'!$B$6), 4)</f>
        <v>0.19919999999999999</v>
      </c>
      <c r="AB40" s="65"/>
      <c r="AC40" s="65"/>
      <c r="AD40" s="65"/>
      <c r="AE40" s="65"/>
    </row>
    <row r="41" spans="1:31">
      <c r="A41" s="76">
        <v>10</v>
      </c>
      <c r="B41" s="85"/>
      <c r="C41" s="86"/>
      <c r="D41" s="133">
        <v>0.19969999999999999</v>
      </c>
      <c r="E41" s="134"/>
      <c r="F41" s="134"/>
      <c r="G41" s="134"/>
      <c r="H41" s="135"/>
      <c r="I41" s="90">
        <f>D41*1000*'Исход. данные'!$B$6</f>
        <v>200.31907000000001</v>
      </c>
      <c r="J41" s="95"/>
      <c r="K41" s="95"/>
      <c r="L41" s="95"/>
      <c r="M41" s="96"/>
      <c r="Q41" s="3"/>
      <c r="AA41" s="65">
        <f ca="1">ROUND(NORMINV(RAND(), $AA$42, $AA$42*$M$8/100*0.8)/(1000*'Исход. данные'!$B$6), 4)</f>
        <v>0.19969999999999999</v>
      </c>
      <c r="AB41" s="65"/>
      <c r="AC41" s="65"/>
      <c r="AD41" s="65"/>
      <c r="AE41" s="65"/>
    </row>
    <row r="42" spans="1:31">
      <c r="A42" s="76" t="s">
        <v>14</v>
      </c>
      <c r="B42" s="85"/>
      <c r="C42" s="86"/>
      <c r="D42" s="109">
        <f>AVERAGE(D32:H41)</f>
        <v>0.19997999999999999</v>
      </c>
      <c r="E42" s="110"/>
      <c r="F42" s="110"/>
      <c r="G42" s="110"/>
      <c r="H42" s="110"/>
      <c r="I42" s="111">
        <f>AVERAGE(I32:M41)</f>
        <v>200.59993800000001</v>
      </c>
      <c r="J42" s="111"/>
      <c r="K42" s="111"/>
      <c r="L42" s="111"/>
      <c r="M42" s="111"/>
      <c r="N42" s="8"/>
      <c r="O42" s="8"/>
      <c r="P42" s="8"/>
      <c r="Q42" s="8"/>
      <c r="R42" s="8"/>
      <c r="S42" s="8"/>
      <c r="T42" s="8"/>
      <c r="U42" s="8"/>
      <c r="V42" s="8"/>
      <c r="W42" s="8"/>
      <c r="X42" s="8"/>
      <c r="AA42" s="66">
        <f ca="1">G8+G8*J10/100*0.9*(RAND()-RAND())</f>
        <v>200.04297239927658</v>
      </c>
      <c r="AB42" s="66"/>
      <c r="AC42" s="66"/>
      <c r="AD42" s="66"/>
      <c r="AE42" s="66"/>
    </row>
    <row r="43" spans="1:31">
      <c r="A43" s="74" t="s">
        <v>15</v>
      </c>
      <c r="B43" s="74"/>
      <c r="C43" s="74"/>
      <c r="D43" s="112" t="str">
        <f>'Исход. данные'!$B$5</f>
        <v>Пупкин В.В.</v>
      </c>
      <c r="E43" s="112"/>
      <c r="F43" s="112"/>
      <c r="G43" s="112"/>
      <c r="H43" s="112"/>
      <c r="I43" s="112"/>
      <c r="J43" s="112"/>
      <c r="K43" s="112"/>
      <c r="L43" s="112"/>
      <c r="M43" s="112"/>
      <c r="N43" s="45"/>
      <c r="O43" s="45"/>
      <c r="P43" s="45"/>
      <c r="Q43" s="45"/>
      <c r="R43" s="45"/>
      <c r="S43" s="45"/>
      <c r="T43" s="8"/>
      <c r="U43" s="8"/>
      <c r="V43" s="8"/>
      <c r="W43" s="8"/>
      <c r="X43" s="8"/>
    </row>
    <row r="44" spans="1:31">
      <c r="A44" s="107" t="s">
        <v>16</v>
      </c>
      <c r="B44" s="107"/>
      <c r="C44" s="107"/>
      <c r="D44" s="107"/>
      <c r="E44" s="107"/>
      <c r="F44" s="107"/>
      <c r="G44" s="107"/>
      <c r="H44" s="107"/>
      <c r="I44" s="107"/>
      <c r="J44" s="107"/>
      <c r="K44" s="107"/>
      <c r="L44" s="107"/>
      <c r="M44" s="107"/>
      <c r="N44" s="16"/>
      <c r="O44" s="16"/>
      <c r="P44" s="16"/>
      <c r="Q44" s="16"/>
      <c r="R44" s="16"/>
      <c r="S44" s="16"/>
      <c r="T44" s="16"/>
      <c r="U44" s="16"/>
      <c r="V44" s="16"/>
      <c r="W44" s="16"/>
    </row>
    <row r="45" spans="1:31" ht="15" customHeight="1">
      <c r="A45" s="124" t="s">
        <v>5</v>
      </c>
      <c r="B45" s="125"/>
      <c r="C45" s="125"/>
      <c r="D45" s="115" t="s">
        <v>55</v>
      </c>
      <c r="E45" s="116"/>
      <c r="F45" s="116"/>
      <c r="G45" s="116"/>
      <c r="H45" s="117"/>
      <c r="I45" s="113" t="s">
        <v>57</v>
      </c>
      <c r="J45" s="113"/>
      <c r="K45" s="113"/>
      <c r="L45" s="113"/>
      <c r="M45" s="113"/>
      <c r="AA45">
        <f>IF(ABS(D46)&gt;J9, 0, IF(ABS(D47)&gt;J10, 0, IF(I46&gt;M7, 0, IF(I47&gt;M8, 0, 1))))</f>
        <v>1</v>
      </c>
    </row>
    <row r="46" spans="1:31">
      <c r="A46" s="76">
        <f>G7</f>
        <v>20</v>
      </c>
      <c r="B46" s="85"/>
      <c r="C46" s="86"/>
      <c r="D46" s="118">
        <f>ROUND(((I27-A46)/A46*100),2)</f>
        <v>-1.0900000000000001</v>
      </c>
      <c r="E46" s="119"/>
      <c r="F46" s="119"/>
      <c r="G46" s="119"/>
      <c r="H46" s="120"/>
      <c r="I46" s="114">
        <f>ROUND(STDEV(I17:I26)*100/I27,2)</f>
        <v>0.62</v>
      </c>
      <c r="J46" s="114"/>
      <c r="K46" s="114"/>
      <c r="L46" s="114"/>
      <c r="M46" s="114"/>
    </row>
    <row r="47" spans="1:31">
      <c r="A47" s="76">
        <f>G8</f>
        <v>200</v>
      </c>
      <c r="B47" s="85"/>
      <c r="C47" s="86"/>
      <c r="D47" s="118">
        <f>ROUND(((I42-A47)/A47*100),2)</f>
        <v>0.3</v>
      </c>
      <c r="E47" s="119"/>
      <c r="F47" s="119"/>
      <c r="G47" s="119"/>
      <c r="H47" s="120"/>
      <c r="I47" s="114">
        <f>ROUND(STDEV(I32:I41)*100/I42,2)</f>
        <v>0.17</v>
      </c>
      <c r="J47" s="114"/>
      <c r="K47" s="114"/>
      <c r="L47" s="114"/>
      <c r="M47" s="114"/>
      <c r="N47" s="8"/>
      <c r="Q47" s="8"/>
    </row>
    <row r="48" spans="1:31" ht="15.75">
      <c r="A48" s="121" t="s">
        <v>17</v>
      </c>
      <c r="B48" s="121"/>
      <c r="C48" s="121"/>
      <c r="D48" s="121"/>
      <c r="E48" s="121"/>
      <c r="F48" s="121"/>
      <c r="G48" s="122" t="s">
        <v>18</v>
      </c>
      <c r="H48" s="122"/>
      <c r="I48" s="122"/>
      <c r="J48" s="122"/>
      <c r="K48" s="122"/>
      <c r="L48" s="122"/>
      <c r="M48" s="122"/>
      <c r="N48" s="44"/>
      <c r="O48" s="44"/>
      <c r="P48" s="44"/>
      <c r="Q48" s="44"/>
      <c r="R48" s="44"/>
      <c r="S48" s="44"/>
      <c r="T48" s="44"/>
      <c r="U48" s="44"/>
      <c r="V48" s="44"/>
      <c r="W48" s="44"/>
      <c r="X48" s="8"/>
    </row>
    <row r="49" spans="1:24">
      <c r="A49" s="79" t="s">
        <v>15</v>
      </c>
      <c r="B49" s="79"/>
      <c r="C49" s="79"/>
      <c r="D49" s="79"/>
      <c r="E49" s="79"/>
      <c r="F49" s="79"/>
      <c r="G49" s="107" t="str">
        <f>'Исход. данные'!$B$5</f>
        <v>Пупкин В.В.</v>
      </c>
      <c r="H49" s="107"/>
      <c r="I49" s="107"/>
      <c r="J49" s="107"/>
      <c r="K49" s="107"/>
      <c r="L49" s="107"/>
      <c r="M49" s="107"/>
      <c r="N49" s="45"/>
      <c r="O49" s="45"/>
      <c r="P49" s="45"/>
      <c r="Q49" s="45"/>
      <c r="R49" s="45"/>
      <c r="S49" s="45"/>
      <c r="T49" s="45"/>
      <c r="U49" s="45"/>
      <c r="V49" s="45"/>
      <c r="W49" s="45"/>
      <c r="X49" s="8"/>
    </row>
    <row r="50" spans="1:24">
      <c r="A50" s="28"/>
      <c r="B50" s="28"/>
      <c r="C50" s="28"/>
      <c r="D50" s="28"/>
      <c r="E50" s="28"/>
      <c r="F50" s="28"/>
      <c r="G50" s="123" t="s">
        <v>58</v>
      </c>
      <c r="H50" s="123"/>
      <c r="I50" s="123"/>
      <c r="J50" s="123"/>
      <c r="K50" s="123"/>
      <c r="L50" s="123"/>
      <c r="M50" s="123"/>
      <c r="N50" s="49"/>
      <c r="O50" s="49"/>
      <c r="P50" s="49"/>
      <c r="Q50" s="50"/>
      <c r="R50" s="50"/>
      <c r="S50" s="50"/>
      <c r="T50" s="50"/>
      <c r="U50" s="50"/>
      <c r="V50" s="50"/>
      <c r="W50" s="50"/>
    </row>
    <row r="51" spans="1:24">
      <c r="H51" s="8"/>
      <c r="J51" s="8"/>
      <c r="K51" s="8"/>
    </row>
  </sheetData>
  <mergeCells count="154">
    <mergeCell ref="G50:M50"/>
    <mergeCell ref="D29:H29"/>
    <mergeCell ref="I29:M29"/>
    <mergeCell ref="I45:M45"/>
    <mergeCell ref="I46:M46"/>
    <mergeCell ref="I47:M47"/>
    <mergeCell ref="D45:H45"/>
    <mergeCell ref="D46:H46"/>
    <mergeCell ref="D47:H47"/>
    <mergeCell ref="G49:M49"/>
    <mergeCell ref="A44:M44"/>
    <mergeCell ref="A47:C47"/>
    <mergeCell ref="A48:F48"/>
    <mergeCell ref="A49:F49"/>
    <mergeCell ref="A45:C45"/>
    <mergeCell ref="A46:C46"/>
    <mergeCell ref="A42:C42"/>
    <mergeCell ref="D42:H42"/>
    <mergeCell ref="I42:M42"/>
    <mergeCell ref="A43:C43"/>
    <mergeCell ref="D43:M43"/>
    <mergeCell ref="G48:M48"/>
    <mergeCell ref="A40:C40"/>
    <mergeCell ref="D40:H40"/>
    <mergeCell ref="A1:M1"/>
    <mergeCell ref="A2:M2"/>
    <mergeCell ref="I3:M3"/>
    <mergeCell ref="I4:M4"/>
    <mergeCell ref="A5:M5"/>
    <mergeCell ref="K11:M11"/>
    <mergeCell ref="K12:M12"/>
    <mergeCell ref="K13:M13"/>
    <mergeCell ref="K14:M14"/>
    <mergeCell ref="A11:J11"/>
    <mergeCell ref="A12:J12"/>
    <mergeCell ref="A13:J13"/>
    <mergeCell ref="A9:C9"/>
    <mergeCell ref="D9:F9"/>
    <mergeCell ref="G9:I9"/>
    <mergeCell ref="J9:L9"/>
    <mergeCell ref="A10:C10"/>
    <mergeCell ref="D10:F10"/>
    <mergeCell ref="G10:I10"/>
    <mergeCell ref="J10:L10"/>
    <mergeCell ref="A7:C7"/>
    <mergeCell ref="D7:F7"/>
    <mergeCell ref="G7:I7"/>
    <mergeCell ref="J7:L7"/>
    <mergeCell ref="I40:M40"/>
    <mergeCell ref="A41:C41"/>
    <mergeCell ref="D41:H41"/>
    <mergeCell ref="I41:M41"/>
    <mergeCell ref="A38:C38"/>
    <mergeCell ref="D38:H38"/>
    <mergeCell ref="I38:M38"/>
    <mergeCell ref="A39:C39"/>
    <mergeCell ref="D39:H39"/>
    <mergeCell ref="I39:M39"/>
    <mergeCell ref="A36:C36"/>
    <mergeCell ref="D36:H36"/>
    <mergeCell ref="I36:M36"/>
    <mergeCell ref="A37:C37"/>
    <mergeCell ref="D37:H37"/>
    <mergeCell ref="I37:M37"/>
    <mergeCell ref="A34:C34"/>
    <mergeCell ref="D34:H34"/>
    <mergeCell ref="I34:M34"/>
    <mergeCell ref="A35:C35"/>
    <mergeCell ref="D35:H35"/>
    <mergeCell ref="I35:M35"/>
    <mergeCell ref="A32:C32"/>
    <mergeCell ref="D32:H32"/>
    <mergeCell ref="I32:M32"/>
    <mergeCell ref="A33:C33"/>
    <mergeCell ref="D33:H33"/>
    <mergeCell ref="I33:M33"/>
    <mergeCell ref="A27:C27"/>
    <mergeCell ref="D27:H27"/>
    <mergeCell ref="I27:M27"/>
    <mergeCell ref="A28:C28"/>
    <mergeCell ref="D28:M28"/>
    <mergeCell ref="A30:C31"/>
    <mergeCell ref="D30:M30"/>
    <mergeCell ref="D31:H31"/>
    <mergeCell ref="I31:M31"/>
    <mergeCell ref="A25:C25"/>
    <mergeCell ref="D25:H25"/>
    <mergeCell ref="I25:M25"/>
    <mergeCell ref="A26:C26"/>
    <mergeCell ref="D26:H26"/>
    <mergeCell ref="I26:M26"/>
    <mergeCell ref="A23:C23"/>
    <mergeCell ref="D23:H23"/>
    <mergeCell ref="I23:M23"/>
    <mergeCell ref="A24:C24"/>
    <mergeCell ref="D24:H24"/>
    <mergeCell ref="I24:M24"/>
    <mergeCell ref="A14:J14"/>
    <mergeCell ref="A15:C16"/>
    <mergeCell ref="D15:M15"/>
    <mergeCell ref="D16:H16"/>
    <mergeCell ref="I16:M16"/>
    <mergeCell ref="A21:C21"/>
    <mergeCell ref="D21:H21"/>
    <mergeCell ref="I21:M21"/>
    <mergeCell ref="A22:C22"/>
    <mergeCell ref="D22:H22"/>
    <mergeCell ref="I22:M22"/>
    <mergeCell ref="A19:C19"/>
    <mergeCell ref="D19:H19"/>
    <mergeCell ref="I19:M19"/>
    <mergeCell ref="A20:C20"/>
    <mergeCell ref="D20:H20"/>
    <mergeCell ref="I20:M20"/>
    <mergeCell ref="Q3:W3"/>
    <mergeCell ref="A4:G4"/>
    <mergeCell ref="Q4:W4"/>
    <mergeCell ref="AA32:AE32"/>
    <mergeCell ref="AA33:AE33"/>
    <mergeCell ref="AA34:AE34"/>
    <mergeCell ref="AA35:AE35"/>
    <mergeCell ref="AA36:AE36"/>
    <mergeCell ref="AA37:AE37"/>
    <mergeCell ref="A8:C8"/>
    <mergeCell ref="D8:F8"/>
    <mergeCell ref="G8:I8"/>
    <mergeCell ref="J8:L8"/>
    <mergeCell ref="A6:C6"/>
    <mergeCell ref="D6:F6"/>
    <mergeCell ref="G6:I6"/>
    <mergeCell ref="J6:L6"/>
    <mergeCell ref="A3:G3"/>
    <mergeCell ref="A17:C17"/>
    <mergeCell ref="D17:H17"/>
    <mergeCell ref="I17:M17"/>
    <mergeCell ref="A18:C18"/>
    <mergeCell ref="D18:H18"/>
    <mergeCell ref="I18:M18"/>
    <mergeCell ref="AA42:AE42"/>
    <mergeCell ref="AA38:AE38"/>
    <mergeCell ref="AA39:AE39"/>
    <mergeCell ref="AA40:AE40"/>
    <mergeCell ref="AA41:AE41"/>
    <mergeCell ref="AA17:AE17"/>
    <mergeCell ref="AA18:AE18"/>
    <mergeCell ref="AA19:AE19"/>
    <mergeCell ref="AA20:AE20"/>
    <mergeCell ref="AA21:AE21"/>
    <mergeCell ref="AA22:AE22"/>
    <mergeCell ref="AA23:AE23"/>
    <mergeCell ref="AA24:AE24"/>
    <mergeCell ref="AA25:AE25"/>
    <mergeCell ref="AA26:AE26"/>
    <mergeCell ref="AA27:AE27"/>
  </mergeCells>
  <conditionalFormatting sqref="D46">
    <cfRule type="expression" dxfId="179" priority="4">
      <formula>ABS($D$46)&gt;--MID($J$7,2,5)</formula>
    </cfRule>
  </conditionalFormatting>
  <conditionalFormatting sqref="D47">
    <cfRule type="expression" dxfId="178" priority="3">
      <formula>ABS($D$47)&gt;--MID($J$8,2,5)</formula>
    </cfRule>
  </conditionalFormatting>
  <conditionalFormatting sqref="I46">
    <cfRule type="cellIs" dxfId="177" priority="2" operator="greaterThan">
      <formula>$M$7</formula>
    </cfRule>
  </conditionalFormatting>
  <conditionalFormatting sqref="I47">
    <cfRule type="cellIs" dxfId="176" priority="1" operator="greaterThan">
      <formula>$M$8</formula>
    </cfRule>
  </conditionalFormatting>
  <pageMargins left="0.7" right="0.7" top="0.75" bottom="0.75" header="0.3" footer="0.3"/>
  <pageSetup paperSize="9" orientation="portrait" r:id="rId1"/>
</worksheet>
</file>

<file path=xl/worksheets/sheet33.xml><?xml version="1.0" encoding="utf-8"?>
<worksheet xmlns="http://schemas.openxmlformats.org/spreadsheetml/2006/main" xmlns:r="http://schemas.openxmlformats.org/officeDocument/2006/relationships">
  <sheetPr codeName="Лист39">
    <tabColor rgb="FF00B0F0"/>
  </sheetPr>
  <dimension ref="A1:AE50"/>
  <sheetViews>
    <sheetView topLeftCell="A33" zoomScale="90" zoomScaleNormal="90" workbookViewId="0">
      <selection activeCell="D32" sqref="D32:H41"/>
    </sheetView>
  </sheetViews>
  <sheetFormatPr defaultRowHeight="15"/>
  <cols>
    <col min="1" max="1" width="6.7109375" customWidth="1"/>
    <col min="2" max="2" width="6.5703125" customWidth="1"/>
    <col min="3" max="3" width="5.5703125" customWidth="1"/>
    <col min="4" max="4" width="7" customWidth="1"/>
    <col min="5" max="7" width="3.7109375" customWidth="1"/>
    <col min="8" max="8" width="11.7109375" customWidth="1"/>
    <col min="9" max="9" width="2.7109375" customWidth="1"/>
    <col min="10" max="10" width="6.7109375" customWidth="1"/>
    <col min="11" max="12" width="3.7109375" customWidth="1"/>
    <col min="13" max="13" width="14.7109375" customWidth="1"/>
    <col min="14" max="14" width="5.7109375" customWidth="1"/>
    <col min="15" max="18" width="0" hidden="1" customWidth="1"/>
    <col min="19" max="19" width="0.28515625" customWidth="1"/>
    <col min="20" max="23" width="0" hidden="1" customWidth="1"/>
    <col min="27" max="27" width="9.28515625" hidden="1" customWidth="1"/>
    <col min="28" max="31" width="9.140625" hidden="1" customWidth="1"/>
  </cols>
  <sheetData>
    <row r="1" spans="1:24">
      <c r="A1" s="138" t="s">
        <v>32</v>
      </c>
      <c r="B1" s="138"/>
      <c r="C1" s="138"/>
      <c r="D1" s="138"/>
      <c r="E1" s="138"/>
      <c r="F1" s="138"/>
      <c r="G1" s="138"/>
      <c r="H1" s="138"/>
      <c r="I1" s="138"/>
      <c r="J1" s="138"/>
      <c r="K1" s="138"/>
      <c r="L1" s="138"/>
      <c r="M1" s="138"/>
      <c r="N1" s="39"/>
      <c r="O1" s="39"/>
      <c r="P1" s="39"/>
      <c r="Q1" s="39"/>
      <c r="R1" s="39"/>
      <c r="S1" s="39"/>
      <c r="T1" s="39"/>
      <c r="U1" s="39"/>
      <c r="V1" s="39"/>
      <c r="W1" s="6"/>
    </row>
    <row r="2" spans="1:24">
      <c r="A2" s="71" t="s">
        <v>33</v>
      </c>
      <c r="B2" s="71"/>
      <c r="C2" s="71"/>
      <c r="D2" s="71"/>
      <c r="E2" s="71"/>
      <c r="F2" s="71"/>
      <c r="G2" s="71"/>
      <c r="H2" s="71"/>
      <c r="I2" s="71"/>
      <c r="J2" s="71"/>
      <c r="K2" s="71"/>
      <c r="L2" s="71"/>
      <c r="M2" s="71"/>
      <c r="N2" s="7"/>
      <c r="O2" s="7"/>
      <c r="P2" s="7"/>
      <c r="Q2" s="7"/>
      <c r="R2" s="7"/>
      <c r="S2" s="7"/>
      <c r="T2" s="7"/>
      <c r="U2" s="7"/>
      <c r="V2" s="7"/>
      <c r="W2" s="7"/>
    </row>
    <row r="3" spans="1:24" ht="15.75">
      <c r="A3" s="68" t="s">
        <v>34</v>
      </c>
      <c r="B3" s="68"/>
      <c r="C3" s="68"/>
      <c r="D3" s="68"/>
      <c r="E3" s="68"/>
      <c r="F3" s="68"/>
      <c r="G3" s="68"/>
      <c r="H3" s="56"/>
      <c r="I3" s="72" t="s">
        <v>46</v>
      </c>
      <c r="J3" s="72"/>
      <c r="K3" s="72"/>
      <c r="L3" s="72"/>
      <c r="M3" s="72"/>
      <c r="N3" s="16"/>
      <c r="O3" s="23"/>
      <c r="P3" s="25"/>
      <c r="Q3" s="69"/>
      <c r="R3" s="69"/>
      <c r="S3" s="69"/>
      <c r="T3" s="69"/>
      <c r="U3" s="69"/>
      <c r="V3" s="69"/>
      <c r="W3" s="69"/>
    </row>
    <row r="4" spans="1:24">
      <c r="A4" s="70" t="s">
        <v>0</v>
      </c>
      <c r="B4" s="70"/>
      <c r="C4" s="70"/>
      <c r="D4" s="70"/>
      <c r="E4" s="70"/>
      <c r="F4" s="70"/>
      <c r="G4" s="70"/>
      <c r="H4" s="56"/>
      <c r="I4" s="70" t="s">
        <v>1</v>
      </c>
      <c r="J4" s="70"/>
      <c r="K4" s="70"/>
      <c r="L4" s="70"/>
      <c r="M4" s="70"/>
      <c r="N4" s="46"/>
      <c r="O4" s="42"/>
      <c r="P4" s="25"/>
      <c r="Q4" s="69"/>
      <c r="R4" s="69"/>
      <c r="S4" s="69"/>
      <c r="T4" s="69"/>
      <c r="U4" s="69"/>
      <c r="V4" s="69"/>
      <c r="W4" s="69"/>
    </row>
    <row r="5" spans="1:24">
      <c r="A5" s="73" t="s">
        <v>2</v>
      </c>
      <c r="B5" s="73"/>
      <c r="C5" s="73"/>
      <c r="D5" s="73"/>
      <c r="E5" s="73"/>
      <c r="F5" s="73"/>
      <c r="G5" s="73"/>
      <c r="H5" s="73"/>
      <c r="I5" s="73"/>
      <c r="J5" s="73"/>
      <c r="K5" s="73"/>
      <c r="L5" s="73"/>
      <c r="M5" s="73"/>
      <c r="N5" s="14"/>
      <c r="O5" s="14"/>
      <c r="P5" s="14"/>
      <c r="Q5" s="14"/>
      <c r="R5" s="14"/>
      <c r="S5" s="14"/>
      <c r="T5" s="14"/>
      <c r="U5" s="14"/>
      <c r="V5" s="14"/>
      <c r="W5" s="14"/>
    </row>
    <row r="6" spans="1:24" ht="15" customHeight="1">
      <c r="A6" s="77" t="s">
        <v>3</v>
      </c>
      <c r="B6" s="77"/>
      <c r="C6" s="77"/>
      <c r="D6" s="77" t="s">
        <v>4</v>
      </c>
      <c r="E6" s="77"/>
      <c r="F6" s="77"/>
      <c r="G6" s="77" t="s">
        <v>5</v>
      </c>
      <c r="H6" s="77"/>
      <c r="I6" s="77"/>
      <c r="J6" s="77" t="s">
        <v>55</v>
      </c>
      <c r="K6" s="77"/>
      <c r="L6" s="78"/>
      <c r="M6" s="58" t="s">
        <v>56</v>
      </c>
      <c r="N6" s="35"/>
      <c r="O6" s="31"/>
      <c r="P6" s="32"/>
      <c r="Q6" s="28"/>
      <c r="R6" s="28"/>
      <c r="S6" s="28"/>
      <c r="T6" s="28"/>
      <c r="U6" s="28"/>
      <c r="V6" s="28"/>
      <c r="W6" s="28"/>
    </row>
    <row r="7" spans="1:24">
      <c r="A7" s="74">
        <v>1</v>
      </c>
      <c r="B7" s="74"/>
      <c r="C7" s="74"/>
      <c r="D7" s="75" t="str">
        <f>G7 &amp; " - " &amp; G8</f>
        <v>1000 - 10000</v>
      </c>
      <c r="E7" s="75"/>
      <c r="F7" s="75"/>
      <c r="G7" s="74">
        <v>1000</v>
      </c>
      <c r="H7" s="74"/>
      <c r="I7" s="74"/>
      <c r="J7" s="74" t="s">
        <v>35</v>
      </c>
      <c r="K7" s="74"/>
      <c r="L7" s="76"/>
      <c r="M7" s="59">
        <v>1</v>
      </c>
      <c r="N7" s="36"/>
      <c r="O7" s="33"/>
      <c r="P7" s="34"/>
      <c r="Q7" s="28"/>
      <c r="R7" s="28"/>
      <c r="S7" s="28"/>
      <c r="T7" s="28"/>
      <c r="U7" s="28"/>
      <c r="V7" s="28"/>
      <c r="W7" s="28"/>
    </row>
    <row r="8" spans="1:24">
      <c r="A8" s="74"/>
      <c r="B8" s="74"/>
      <c r="C8" s="74"/>
      <c r="D8" s="74"/>
      <c r="E8" s="74"/>
      <c r="F8" s="74"/>
      <c r="G8" s="74">
        <v>10000</v>
      </c>
      <c r="H8" s="74"/>
      <c r="I8" s="74"/>
      <c r="J8" s="74" t="s">
        <v>35</v>
      </c>
      <c r="K8" s="74"/>
      <c r="L8" s="76"/>
      <c r="M8" s="59">
        <v>1</v>
      </c>
      <c r="N8" s="36"/>
      <c r="O8" s="33"/>
      <c r="P8" s="34"/>
      <c r="Q8" s="28"/>
      <c r="R8" s="28"/>
      <c r="S8" s="28"/>
      <c r="T8" s="28"/>
      <c r="U8" s="28"/>
      <c r="V8" s="28"/>
      <c r="W8" s="28"/>
    </row>
    <row r="9" spans="1:24">
      <c r="A9" s="74"/>
      <c r="B9" s="74"/>
      <c r="C9" s="74"/>
      <c r="D9" s="74"/>
      <c r="E9" s="74"/>
      <c r="F9" s="74"/>
      <c r="G9" s="74"/>
      <c r="H9" s="74"/>
      <c r="I9" s="74"/>
      <c r="J9" s="80">
        <f>--MID(J7,2,3)</f>
        <v>1</v>
      </c>
      <c r="K9" s="80"/>
      <c r="L9" s="81"/>
      <c r="M9" s="57"/>
      <c r="N9" s="16"/>
      <c r="O9" s="27"/>
      <c r="P9" s="30"/>
      <c r="Q9" s="28"/>
      <c r="R9" s="28"/>
      <c r="S9" s="28"/>
      <c r="T9" s="28"/>
      <c r="U9" s="28"/>
      <c r="V9" s="28"/>
      <c r="W9" s="28"/>
    </row>
    <row r="10" spans="1:24">
      <c r="A10" s="74"/>
      <c r="B10" s="74"/>
      <c r="C10" s="74"/>
      <c r="D10" s="74"/>
      <c r="E10" s="74"/>
      <c r="F10" s="74"/>
      <c r="G10" s="74"/>
      <c r="H10" s="74"/>
      <c r="I10" s="74"/>
      <c r="J10" s="82">
        <f>--MID(J8,2,3)</f>
        <v>1</v>
      </c>
      <c r="K10" s="82"/>
      <c r="L10" s="83"/>
      <c r="M10" s="57"/>
      <c r="N10" s="16"/>
      <c r="O10" s="52"/>
      <c r="P10" s="54"/>
      <c r="Q10" s="28"/>
      <c r="R10" s="28"/>
      <c r="S10" s="28"/>
      <c r="T10" s="28"/>
      <c r="U10" s="28"/>
      <c r="V10" s="28"/>
      <c r="W10" s="28"/>
    </row>
    <row r="11" spans="1:24">
      <c r="A11" s="121" t="s">
        <v>7</v>
      </c>
      <c r="B11" s="121"/>
      <c r="C11" s="121"/>
      <c r="D11" s="121"/>
      <c r="E11" s="121"/>
      <c r="F11" s="121"/>
      <c r="G11" s="121"/>
      <c r="H11" s="121"/>
      <c r="I11" s="121"/>
      <c r="J11" s="121"/>
      <c r="K11" s="84" t="str">
        <f>'Исход. данные'!$B$1</f>
        <v>18.10.2024г.</v>
      </c>
      <c r="L11" s="84"/>
      <c r="M11" s="84"/>
      <c r="N11" s="15"/>
      <c r="O11" s="15"/>
      <c r="P11" s="15"/>
      <c r="Q11" s="15"/>
      <c r="R11" s="15"/>
      <c r="S11" s="15"/>
      <c r="T11" s="15"/>
      <c r="U11" s="15"/>
      <c r="V11" s="15"/>
      <c r="W11" s="15"/>
      <c r="X11" s="8"/>
    </row>
    <row r="12" spans="1:24">
      <c r="A12" s="79" t="s">
        <v>8</v>
      </c>
      <c r="B12" s="79"/>
      <c r="C12" s="79"/>
      <c r="D12" s="79"/>
      <c r="E12" s="79"/>
      <c r="F12" s="79"/>
      <c r="G12" s="79"/>
      <c r="H12" s="79"/>
      <c r="I12" s="79"/>
      <c r="J12" s="79"/>
      <c r="K12" s="85" t="str">
        <f>'Исход. данные'!$B$2</f>
        <v>ВР-300S № 181024</v>
      </c>
      <c r="L12" s="85"/>
      <c r="M12" s="85"/>
      <c r="N12" s="16"/>
      <c r="O12" s="16"/>
      <c r="P12" s="16"/>
      <c r="Q12" s="16"/>
      <c r="R12" s="16"/>
      <c r="S12" s="16"/>
      <c r="T12" s="16"/>
      <c r="U12" s="16"/>
      <c r="V12" s="16"/>
      <c r="W12" s="16"/>
      <c r="X12" s="8"/>
    </row>
    <row r="13" spans="1:24">
      <c r="A13" s="79" t="s">
        <v>9</v>
      </c>
      <c r="B13" s="79"/>
      <c r="C13" s="79"/>
      <c r="D13" s="79"/>
      <c r="E13" s="79"/>
      <c r="F13" s="79"/>
      <c r="G13" s="79"/>
      <c r="H13" s="79"/>
      <c r="I13" s="79"/>
      <c r="J13" s="79"/>
      <c r="K13" s="85">
        <f>'Исход. данные'!$B$3</f>
        <v>21.2</v>
      </c>
      <c r="L13" s="85"/>
      <c r="M13" s="85"/>
      <c r="N13" s="16"/>
      <c r="O13" s="16"/>
      <c r="P13" s="16"/>
      <c r="Q13" s="16"/>
      <c r="R13" s="16"/>
      <c r="S13" s="16"/>
      <c r="T13" s="16"/>
      <c r="U13" s="16"/>
      <c r="V13" s="16"/>
      <c r="W13" s="16"/>
      <c r="X13" s="8"/>
    </row>
    <row r="14" spans="1:24">
      <c r="A14" s="139" t="s">
        <v>10</v>
      </c>
      <c r="B14" s="139"/>
      <c r="C14" s="139"/>
      <c r="D14" s="139"/>
      <c r="E14" s="139"/>
      <c r="F14" s="139"/>
      <c r="G14" s="139"/>
      <c r="H14" s="139"/>
      <c r="I14" s="139"/>
      <c r="J14" s="139"/>
      <c r="K14" s="85">
        <f>'Исход. данные'!$B$4</f>
        <v>60.7</v>
      </c>
      <c r="L14" s="85"/>
      <c r="M14" s="85"/>
      <c r="N14" s="16"/>
      <c r="O14" s="16"/>
      <c r="P14" s="16"/>
      <c r="Q14" s="16"/>
      <c r="R14" s="16"/>
      <c r="S14" s="16"/>
      <c r="T14" s="16"/>
      <c r="U14" s="16"/>
      <c r="V14" s="16"/>
      <c r="W14" s="16"/>
      <c r="X14" s="8"/>
    </row>
    <row r="15" spans="1:24" ht="15" customHeight="1">
      <c r="A15" s="97" t="s">
        <v>11</v>
      </c>
      <c r="B15" s="98"/>
      <c r="C15" s="99"/>
      <c r="D15" s="76" t="str">
        <f>"Объем дозирования " &amp; G7 &amp; " мкл"</f>
        <v>Объем дозирования 1000 мкл</v>
      </c>
      <c r="E15" s="85"/>
      <c r="F15" s="85"/>
      <c r="G15" s="85"/>
      <c r="H15" s="85"/>
      <c r="I15" s="85"/>
      <c r="J15" s="85"/>
      <c r="K15" s="85"/>
      <c r="L15" s="85"/>
      <c r="M15" s="86"/>
      <c r="N15" s="47"/>
      <c r="O15" s="28"/>
      <c r="P15" s="28"/>
      <c r="Q15" s="28"/>
      <c r="R15" s="28"/>
      <c r="S15" s="28"/>
      <c r="T15" s="28"/>
      <c r="U15" s="28"/>
      <c r="V15" s="28"/>
      <c r="W15" s="28"/>
    </row>
    <row r="16" spans="1:24">
      <c r="A16" s="140"/>
      <c r="B16" s="141"/>
      <c r="C16" s="142"/>
      <c r="D16" s="76" t="s">
        <v>12</v>
      </c>
      <c r="E16" s="85"/>
      <c r="F16" s="85"/>
      <c r="G16" s="85"/>
      <c r="H16" s="86"/>
      <c r="I16" s="76" t="s">
        <v>13</v>
      </c>
      <c r="J16" s="85"/>
      <c r="K16" s="85"/>
      <c r="L16" s="85"/>
      <c r="M16" s="86"/>
      <c r="N16" s="28"/>
      <c r="O16" s="28"/>
      <c r="P16" s="28"/>
      <c r="Q16" s="28"/>
      <c r="R16" s="28"/>
      <c r="S16" s="28"/>
      <c r="T16" s="28"/>
      <c r="U16" s="28"/>
      <c r="V16" s="28"/>
      <c r="W16" s="28"/>
    </row>
    <row r="17" spans="1:31">
      <c r="A17" s="76">
        <v>1</v>
      </c>
      <c r="B17" s="85"/>
      <c r="C17" s="86"/>
      <c r="D17" s="133">
        <v>1.0004</v>
      </c>
      <c r="E17" s="134"/>
      <c r="F17" s="134"/>
      <c r="G17" s="134"/>
      <c r="H17" s="135"/>
      <c r="I17" s="90">
        <f>D17*1000*'Исход. данные'!$B$6</f>
        <v>1003.5012400000001</v>
      </c>
      <c r="J17" s="91"/>
      <c r="K17" s="91"/>
      <c r="L17" s="91"/>
      <c r="M17" s="92"/>
      <c r="N17" s="28"/>
      <c r="O17" s="28"/>
      <c r="P17" s="28"/>
      <c r="Q17" s="28"/>
      <c r="R17" s="28"/>
      <c r="S17" s="28"/>
      <c r="T17" s="28"/>
      <c r="U17" s="28"/>
      <c r="V17" s="28"/>
      <c r="W17" s="28"/>
      <c r="AA17" s="65">
        <f ca="1">ROUND(NORMINV(RAND(), $AA$27, $AA$27*$M$7/100*0.8)/(1000*'Исход. данные'!$B$6), 4)</f>
        <v>0.99909999999999999</v>
      </c>
      <c r="AB17" s="65"/>
      <c r="AC17" s="65"/>
      <c r="AD17" s="65"/>
      <c r="AE17" s="65"/>
    </row>
    <row r="18" spans="1:31">
      <c r="A18" s="76">
        <v>2</v>
      </c>
      <c r="B18" s="85"/>
      <c r="C18" s="86"/>
      <c r="D18" s="133">
        <v>0.99809999999999999</v>
      </c>
      <c r="E18" s="134"/>
      <c r="F18" s="134"/>
      <c r="G18" s="134"/>
      <c r="H18" s="135"/>
      <c r="I18" s="90">
        <f>D18*1000*'Исход. данные'!$B$6</f>
        <v>1001.1941100000001</v>
      </c>
      <c r="J18" s="95"/>
      <c r="K18" s="95"/>
      <c r="L18" s="95"/>
      <c r="M18" s="96"/>
      <c r="N18" s="28"/>
      <c r="O18" s="28"/>
      <c r="P18" s="28"/>
      <c r="Q18" s="28"/>
      <c r="R18" s="28"/>
      <c r="S18" s="28"/>
      <c r="T18" s="28"/>
      <c r="U18" s="28"/>
      <c r="V18" s="28"/>
      <c r="W18" s="28"/>
      <c r="AA18" s="65">
        <f ca="1">ROUND(NORMINV(RAND(), $AA$27, $AA$27*$M$7/100*0.8)/(1000*'Исход. данные'!$B$6), 4)</f>
        <v>0.97919999999999996</v>
      </c>
      <c r="AB18" s="65"/>
      <c r="AC18" s="65"/>
      <c r="AD18" s="65"/>
      <c r="AE18" s="65"/>
    </row>
    <row r="19" spans="1:31">
      <c r="A19" s="76">
        <v>3</v>
      </c>
      <c r="B19" s="85"/>
      <c r="C19" s="86"/>
      <c r="D19" s="133">
        <v>1.0031000000000001</v>
      </c>
      <c r="E19" s="134"/>
      <c r="F19" s="134"/>
      <c r="G19" s="134"/>
      <c r="H19" s="135"/>
      <c r="I19" s="90">
        <f>D19*1000*'Исход. данные'!$B$6</f>
        <v>1006.2096100000002</v>
      </c>
      <c r="J19" s="95"/>
      <c r="K19" s="95"/>
      <c r="L19" s="95"/>
      <c r="M19" s="96"/>
      <c r="N19" s="28"/>
      <c r="O19" s="28"/>
      <c r="P19" s="28"/>
      <c r="Q19" s="28"/>
      <c r="R19" s="28"/>
      <c r="S19" s="28"/>
      <c r="T19" s="28"/>
      <c r="U19" s="28"/>
      <c r="V19" s="28"/>
      <c r="W19" s="28"/>
      <c r="AA19" s="65">
        <f ca="1">ROUND(NORMINV(RAND(), $AA$27, $AA$27*$M$7/100*0.8)/(1000*'Исход. данные'!$B$6), 4)</f>
        <v>1.0024999999999999</v>
      </c>
      <c r="AB19" s="65"/>
      <c r="AC19" s="65"/>
      <c r="AD19" s="65"/>
      <c r="AE19" s="65"/>
    </row>
    <row r="20" spans="1:31">
      <c r="A20" s="76">
        <v>4</v>
      </c>
      <c r="B20" s="85"/>
      <c r="C20" s="86"/>
      <c r="D20" s="133">
        <v>0.99880000000000002</v>
      </c>
      <c r="E20" s="134"/>
      <c r="F20" s="134"/>
      <c r="G20" s="134"/>
      <c r="H20" s="135"/>
      <c r="I20" s="90">
        <f>D20*1000*'Исход. данные'!$B$6</f>
        <v>1001.8962800000002</v>
      </c>
      <c r="J20" s="95"/>
      <c r="K20" s="95"/>
      <c r="L20" s="95"/>
      <c r="M20" s="96"/>
      <c r="N20" s="28"/>
      <c r="O20" s="28"/>
      <c r="P20" s="28"/>
      <c r="Q20" s="28"/>
      <c r="R20" s="28"/>
      <c r="S20" s="28"/>
      <c r="T20" s="28"/>
      <c r="U20" s="28"/>
      <c r="V20" s="28"/>
      <c r="W20" s="28"/>
      <c r="AA20" s="65">
        <f ca="1">ROUND(NORMINV(RAND(), $AA$27, $AA$27*$M$7/100*0.8)/(1000*'Исход. данные'!$B$6), 4)</f>
        <v>0.99250000000000005</v>
      </c>
      <c r="AB20" s="65"/>
      <c r="AC20" s="65"/>
      <c r="AD20" s="65"/>
      <c r="AE20" s="65"/>
    </row>
    <row r="21" spans="1:31">
      <c r="A21" s="76">
        <v>5</v>
      </c>
      <c r="B21" s="85"/>
      <c r="C21" s="86"/>
      <c r="D21" s="133">
        <v>1.0047999999999999</v>
      </c>
      <c r="E21" s="134"/>
      <c r="F21" s="134"/>
      <c r="G21" s="134"/>
      <c r="H21" s="135"/>
      <c r="I21" s="90">
        <f>D21*1000*'Исход. данные'!$B$6</f>
        <v>1007.91488</v>
      </c>
      <c r="J21" s="95"/>
      <c r="K21" s="95"/>
      <c r="L21" s="95"/>
      <c r="M21" s="96"/>
      <c r="N21" s="28"/>
      <c r="O21" s="28"/>
      <c r="P21" s="28"/>
      <c r="Q21" s="28"/>
      <c r="R21" s="28"/>
      <c r="S21" s="28"/>
      <c r="T21" s="28"/>
      <c r="U21" s="28"/>
      <c r="V21" s="28"/>
      <c r="W21" s="28"/>
      <c r="AA21" s="65">
        <f ca="1">ROUND(NORMINV(RAND(), $AA$27, $AA$27*$M$7/100*0.8)/(1000*'Исход. данные'!$B$6), 4)</f>
        <v>0.98939999999999995</v>
      </c>
      <c r="AB21" s="65"/>
      <c r="AC21" s="65"/>
      <c r="AD21" s="65"/>
      <c r="AE21" s="65"/>
    </row>
    <row r="22" spans="1:31">
      <c r="A22" s="76">
        <v>6</v>
      </c>
      <c r="B22" s="85"/>
      <c r="C22" s="86"/>
      <c r="D22" s="133">
        <v>0.97940000000000005</v>
      </c>
      <c r="E22" s="134"/>
      <c r="F22" s="134"/>
      <c r="G22" s="134"/>
      <c r="H22" s="135"/>
      <c r="I22" s="90">
        <f>D22*1000*'Исход. данные'!$B$6</f>
        <v>982.43614000000014</v>
      </c>
      <c r="J22" s="95"/>
      <c r="K22" s="95"/>
      <c r="L22" s="95"/>
      <c r="M22" s="96"/>
      <c r="N22" s="28"/>
      <c r="O22" s="28"/>
      <c r="P22" s="28"/>
      <c r="Q22" s="28"/>
      <c r="R22" s="28"/>
      <c r="S22" s="28"/>
      <c r="T22" s="28"/>
      <c r="U22" s="28"/>
      <c r="V22" s="28"/>
      <c r="W22" s="28"/>
      <c r="AA22" s="65">
        <f ca="1">ROUND(NORMINV(RAND(), $AA$27, $AA$27*$M$7/100*0.8)/(1000*'Исход. данные'!$B$6), 4)</f>
        <v>0.99970000000000003</v>
      </c>
      <c r="AB22" s="65"/>
      <c r="AC22" s="65"/>
      <c r="AD22" s="65"/>
      <c r="AE22" s="65"/>
    </row>
    <row r="23" spans="1:31">
      <c r="A23" s="76">
        <v>7</v>
      </c>
      <c r="B23" s="85"/>
      <c r="C23" s="86"/>
      <c r="D23" s="133">
        <v>0.98099999999999998</v>
      </c>
      <c r="E23" s="134"/>
      <c r="F23" s="134"/>
      <c r="G23" s="134"/>
      <c r="H23" s="135"/>
      <c r="I23" s="90">
        <f>D23*1000*'Исход. данные'!$B$6</f>
        <v>984.04110000000014</v>
      </c>
      <c r="J23" s="95"/>
      <c r="K23" s="95"/>
      <c r="L23" s="95"/>
      <c r="M23" s="96"/>
      <c r="N23" s="28"/>
      <c r="O23" s="28"/>
      <c r="P23" s="28"/>
      <c r="Q23" s="28"/>
      <c r="R23" s="28"/>
      <c r="S23" s="28"/>
      <c r="T23" s="28"/>
      <c r="U23" s="28"/>
      <c r="V23" s="28"/>
      <c r="W23" s="28"/>
      <c r="AA23" s="65">
        <f ca="1">ROUND(NORMINV(RAND(), $AA$27, $AA$27*$M$7/100*0.8)/(1000*'Исход. данные'!$B$6), 4)</f>
        <v>1.0024</v>
      </c>
      <c r="AB23" s="65"/>
      <c r="AC23" s="65"/>
      <c r="AD23" s="65"/>
      <c r="AE23" s="65"/>
    </row>
    <row r="24" spans="1:31">
      <c r="A24" s="76">
        <v>8</v>
      </c>
      <c r="B24" s="85"/>
      <c r="C24" s="86"/>
      <c r="D24" s="133">
        <v>0.99060000000000004</v>
      </c>
      <c r="E24" s="134"/>
      <c r="F24" s="134"/>
      <c r="G24" s="134"/>
      <c r="H24" s="135"/>
      <c r="I24" s="90">
        <f>D24*1000*'Исход. данные'!$B$6</f>
        <v>993.67086000000018</v>
      </c>
      <c r="J24" s="95"/>
      <c r="K24" s="95"/>
      <c r="L24" s="95"/>
      <c r="M24" s="96"/>
      <c r="N24" s="28"/>
      <c r="O24" s="28"/>
      <c r="P24" s="28"/>
      <c r="Q24" s="28"/>
      <c r="R24" s="28"/>
      <c r="S24" s="28"/>
      <c r="T24" s="28"/>
      <c r="U24" s="28"/>
      <c r="V24" s="28"/>
      <c r="W24" s="28"/>
      <c r="AA24" s="65">
        <f ca="1">ROUND(NORMINV(RAND(), $AA$27, $AA$27*$M$7/100*0.8)/(1000*'Исход. данные'!$B$6), 4)</f>
        <v>0.98970000000000002</v>
      </c>
      <c r="AB24" s="65"/>
      <c r="AC24" s="65"/>
      <c r="AD24" s="65"/>
      <c r="AE24" s="65"/>
    </row>
    <row r="25" spans="1:31">
      <c r="A25" s="76">
        <v>9</v>
      </c>
      <c r="B25" s="85"/>
      <c r="C25" s="86"/>
      <c r="D25" s="133">
        <v>0.99439999999999995</v>
      </c>
      <c r="E25" s="134"/>
      <c r="F25" s="134"/>
      <c r="G25" s="134"/>
      <c r="H25" s="135"/>
      <c r="I25" s="90">
        <f>D25*1000*'Исход. данные'!$B$6</f>
        <v>997.48264000000006</v>
      </c>
      <c r="J25" s="95"/>
      <c r="K25" s="95"/>
      <c r="L25" s="95"/>
      <c r="M25" s="96"/>
      <c r="N25" s="28"/>
      <c r="O25" s="28"/>
      <c r="P25" s="28"/>
      <c r="Q25" s="28"/>
      <c r="R25" s="28"/>
      <c r="S25" s="28"/>
      <c r="T25" s="28"/>
      <c r="U25" s="28"/>
      <c r="V25" s="29"/>
      <c r="W25" s="28"/>
      <c r="AA25" s="65">
        <f ca="1">ROUND(NORMINV(RAND(), $AA$27, $AA$27*$M$7/100*0.8)/(1000*'Исход. данные'!$B$6), 4)</f>
        <v>0.9869</v>
      </c>
      <c r="AB25" s="65"/>
      <c r="AC25" s="65"/>
      <c r="AD25" s="65"/>
      <c r="AE25" s="65"/>
    </row>
    <row r="26" spans="1:31">
      <c r="A26" s="76">
        <v>10</v>
      </c>
      <c r="B26" s="85"/>
      <c r="C26" s="86"/>
      <c r="D26" s="133">
        <v>1.0103</v>
      </c>
      <c r="E26" s="134"/>
      <c r="F26" s="134"/>
      <c r="G26" s="134"/>
      <c r="H26" s="135"/>
      <c r="I26" s="90">
        <f>D26*1000*'Исход. данные'!$B$6</f>
        <v>1013.4319300000001</v>
      </c>
      <c r="J26" s="95"/>
      <c r="K26" s="95"/>
      <c r="L26" s="95"/>
      <c r="M26" s="96"/>
      <c r="N26" s="28"/>
      <c r="O26" s="28"/>
      <c r="P26" s="28"/>
      <c r="Q26" s="28"/>
      <c r="R26" s="28"/>
      <c r="S26" s="28"/>
      <c r="T26" s="28"/>
      <c r="U26" s="28"/>
      <c r="V26" s="28"/>
      <c r="W26" s="28"/>
      <c r="AA26" s="65">
        <f ca="1">ROUND(NORMINV(RAND(), $AA$27, $AA$27*$M$7/100*0.8)/(1000*'Исход. данные'!$B$6), 4)</f>
        <v>1</v>
      </c>
      <c r="AB26" s="65"/>
      <c r="AC26" s="65"/>
      <c r="AD26" s="65"/>
      <c r="AE26" s="65"/>
    </row>
    <row r="27" spans="1:31">
      <c r="A27" s="76" t="s">
        <v>14</v>
      </c>
      <c r="B27" s="85"/>
      <c r="C27" s="86"/>
      <c r="D27" s="87">
        <f>AVERAGE(D17:H26)</f>
        <v>0.99608999999999992</v>
      </c>
      <c r="E27" s="126"/>
      <c r="F27" s="126"/>
      <c r="G27" s="126"/>
      <c r="H27" s="127"/>
      <c r="I27" s="90">
        <f>AVERAGE(I17:M26)</f>
        <v>999.17787900000019</v>
      </c>
      <c r="J27" s="95"/>
      <c r="K27" s="95"/>
      <c r="L27" s="95"/>
      <c r="M27" s="96"/>
      <c r="N27" s="47"/>
      <c r="O27" s="28"/>
      <c r="P27" s="28"/>
      <c r="Q27" s="28"/>
      <c r="R27" s="28"/>
      <c r="S27" s="28"/>
      <c r="T27" s="28"/>
      <c r="U27" s="28"/>
      <c r="V27" s="28"/>
      <c r="W27" s="28"/>
      <c r="AA27" s="66">
        <f ca="1">G7+G7*J9/100*0.9*(RAND()-RAND())</f>
        <v>999.89766531512328</v>
      </c>
      <c r="AB27" s="66"/>
      <c r="AC27" s="66"/>
      <c r="AD27" s="66"/>
      <c r="AE27" s="66"/>
    </row>
    <row r="28" spans="1:31">
      <c r="A28" s="76" t="s">
        <v>15</v>
      </c>
      <c r="B28" s="85"/>
      <c r="C28" s="86"/>
      <c r="D28" s="106" t="str">
        <f>'Исход. данные'!$B$5</f>
        <v>Пупкин В.В.</v>
      </c>
      <c r="E28" s="107"/>
      <c r="F28" s="107"/>
      <c r="G28" s="107"/>
      <c r="H28" s="107"/>
      <c r="I28" s="107"/>
      <c r="J28" s="107"/>
      <c r="K28" s="107"/>
      <c r="L28" s="107"/>
      <c r="M28" s="108"/>
      <c r="N28" s="51"/>
      <c r="O28" s="51"/>
      <c r="P28" s="51"/>
      <c r="Q28" s="51"/>
      <c r="R28" s="51"/>
      <c r="S28" s="51"/>
      <c r="T28" s="51"/>
      <c r="U28" s="28"/>
      <c r="V28" s="28"/>
      <c r="W28" s="28"/>
    </row>
    <row r="29" spans="1:31">
      <c r="A29" s="56"/>
      <c r="B29" s="56"/>
      <c r="C29" s="56"/>
      <c r="D29" s="85"/>
      <c r="E29" s="85"/>
      <c r="F29" s="85"/>
      <c r="G29" s="85"/>
      <c r="H29" s="85"/>
      <c r="I29" s="85"/>
      <c r="J29" s="85"/>
      <c r="K29" s="85"/>
      <c r="L29" s="85"/>
      <c r="M29" s="85"/>
      <c r="N29" s="4"/>
      <c r="O29" s="4"/>
      <c r="P29" s="4"/>
      <c r="Q29" s="4"/>
      <c r="R29" s="4"/>
      <c r="S29" s="4"/>
      <c r="T29" s="4"/>
      <c r="U29" s="4"/>
      <c r="V29" s="4"/>
      <c r="W29" s="4"/>
    </row>
    <row r="30" spans="1:31" ht="15" customHeight="1">
      <c r="A30" s="97" t="s">
        <v>11</v>
      </c>
      <c r="B30" s="98"/>
      <c r="C30" s="99"/>
      <c r="D30" s="76" t="str">
        <f>"Объем дозирования " &amp; G8 &amp; " мкл"</f>
        <v>Объем дозирования 10000 мкл</v>
      </c>
      <c r="E30" s="85"/>
      <c r="F30" s="85"/>
      <c r="G30" s="85"/>
      <c r="H30" s="85"/>
      <c r="I30" s="85"/>
      <c r="J30" s="85"/>
      <c r="K30" s="85"/>
      <c r="L30" s="85"/>
      <c r="M30" s="86"/>
      <c r="V30" s="3"/>
    </row>
    <row r="31" spans="1:31">
      <c r="A31" s="140"/>
      <c r="B31" s="141"/>
      <c r="C31" s="142"/>
      <c r="D31" s="76" t="s">
        <v>12</v>
      </c>
      <c r="E31" s="85"/>
      <c r="F31" s="85"/>
      <c r="G31" s="85"/>
      <c r="H31" s="86"/>
      <c r="I31" s="76" t="s">
        <v>13</v>
      </c>
      <c r="J31" s="85"/>
      <c r="K31" s="85"/>
      <c r="L31" s="85"/>
      <c r="M31" s="86"/>
      <c r="Q31" s="3"/>
      <c r="S31" s="2"/>
    </row>
    <row r="32" spans="1:31">
      <c r="A32" s="76">
        <v>1</v>
      </c>
      <c r="B32" s="85"/>
      <c r="C32" s="86"/>
      <c r="D32" s="133">
        <v>10.0526</v>
      </c>
      <c r="E32" s="134"/>
      <c r="F32" s="134"/>
      <c r="G32" s="134"/>
      <c r="H32" s="135"/>
      <c r="I32" s="90">
        <f>D32*1000*'Исход. данные'!$B$6</f>
        <v>10083.763060000001</v>
      </c>
      <c r="J32" s="95"/>
      <c r="K32" s="95"/>
      <c r="L32" s="95"/>
      <c r="M32" s="96"/>
      <c r="Q32" s="3"/>
      <c r="AA32" s="65">
        <f ca="1">ROUND(NORMINV(RAND(), $AA$42, $AA$42*$M$8/100*0.8)/(1000*'Исход. данные'!$B$6), 4)</f>
        <v>10.0283</v>
      </c>
      <c r="AB32" s="65"/>
      <c r="AC32" s="65"/>
      <c r="AD32" s="65"/>
      <c r="AE32" s="65"/>
    </row>
    <row r="33" spans="1:31">
      <c r="A33" s="76">
        <v>2</v>
      </c>
      <c r="B33" s="85"/>
      <c r="C33" s="86"/>
      <c r="D33" s="133">
        <v>10.007999999999999</v>
      </c>
      <c r="E33" s="134"/>
      <c r="F33" s="134"/>
      <c r="G33" s="134"/>
      <c r="H33" s="135"/>
      <c r="I33" s="90">
        <f>D33*1000*'Исход. данные'!$B$6</f>
        <v>10039.024800000001</v>
      </c>
      <c r="J33" s="95"/>
      <c r="K33" s="95"/>
      <c r="L33" s="95"/>
      <c r="M33" s="96"/>
      <c r="Q33" s="3"/>
      <c r="S33" s="2"/>
      <c r="AA33" s="65">
        <f ca="1">ROUND(NORMINV(RAND(), $AA$42, $AA$42*$M$8/100*0.8)/(1000*'Исход. данные'!$B$6), 4)</f>
        <v>9.9146999999999998</v>
      </c>
      <c r="AB33" s="65"/>
      <c r="AC33" s="65"/>
      <c r="AD33" s="65"/>
      <c r="AE33" s="65"/>
    </row>
    <row r="34" spans="1:31">
      <c r="A34" s="76">
        <v>3</v>
      </c>
      <c r="B34" s="85"/>
      <c r="C34" s="86"/>
      <c r="D34" s="133">
        <v>9.9885999999999999</v>
      </c>
      <c r="E34" s="134"/>
      <c r="F34" s="134"/>
      <c r="G34" s="134"/>
      <c r="H34" s="135"/>
      <c r="I34" s="90">
        <f>D34*1000*'Исход. данные'!$B$6</f>
        <v>10019.564660000002</v>
      </c>
      <c r="J34" s="95"/>
      <c r="K34" s="95"/>
      <c r="L34" s="95"/>
      <c r="M34" s="96"/>
      <c r="Q34" s="3"/>
      <c r="AA34" s="65">
        <f ca="1">ROUND(NORMINV(RAND(), $AA$42, $AA$42*$M$8/100*0.8)/(1000*'Исход. данные'!$B$6), 4)</f>
        <v>9.8961000000000006</v>
      </c>
      <c r="AB34" s="65"/>
      <c r="AC34" s="65"/>
      <c r="AD34" s="65"/>
      <c r="AE34" s="65"/>
    </row>
    <row r="35" spans="1:31">
      <c r="A35" s="76">
        <v>4</v>
      </c>
      <c r="B35" s="85"/>
      <c r="C35" s="86"/>
      <c r="D35" s="133">
        <v>9.9420000000000002</v>
      </c>
      <c r="E35" s="134"/>
      <c r="F35" s="134"/>
      <c r="G35" s="134"/>
      <c r="H35" s="135"/>
      <c r="I35" s="90">
        <f>D35*1000*'Исход. данные'!$B$6</f>
        <v>9972.8202000000001</v>
      </c>
      <c r="J35" s="95"/>
      <c r="K35" s="95"/>
      <c r="L35" s="95"/>
      <c r="M35" s="96"/>
      <c r="Q35" s="3"/>
      <c r="AA35" s="65">
        <f ca="1">ROUND(NORMINV(RAND(), $AA$42, $AA$42*$M$8/100*0.8)/(1000*'Исход. данные'!$B$6), 4)</f>
        <v>9.8598999999999997</v>
      </c>
      <c r="AB35" s="65"/>
      <c r="AC35" s="65"/>
      <c r="AD35" s="65"/>
      <c r="AE35" s="65"/>
    </row>
    <row r="36" spans="1:31">
      <c r="A36" s="76">
        <v>5</v>
      </c>
      <c r="B36" s="85"/>
      <c r="C36" s="86"/>
      <c r="D36" s="133">
        <v>9.9643999999999995</v>
      </c>
      <c r="E36" s="134"/>
      <c r="F36" s="134"/>
      <c r="G36" s="134"/>
      <c r="H36" s="135"/>
      <c r="I36" s="90">
        <f>D36*1000*'Исход. данные'!$B$6</f>
        <v>9995.2896400000009</v>
      </c>
      <c r="J36" s="95"/>
      <c r="K36" s="95"/>
      <c r="L36" s="95"/>
      <c r="M36" s="96"/>
      <c r="Q36" s="3"/>
      <c r="AA36" s="65">
        <f ca="1">ROUND(NORMINV(RAND(), $AA$42, $AA$42*$M$8/100*0.8)/(1000*'Исход. данные'!$B$6), 4)</f>
        <v>9.8972999999999995</v>
      </c>
      <c r="AB36" s="65"/>
      <c r="AC36" s="65"/>
      <c r="AD36" s="65"/>
      <c r="AE36" s="65"/>
    </row>
    <row r="37" spans="1:31">
      <c r="A37" s="76">
        <v>6</v>
      </c>
      <c r="B37" s="85"/>
      <c r="C37" s="86"/>
      <c r="D37" s="133">
        <v>9.9547000000000008</v>
      </c>
      <c r="E37" s="134"/>
      <c r="F37" s="134"/>
      <c r="G37" s="134"/>
      <c r="H37" s="135"/>
      <c r="I37" s="90">
        <f>D37*1000*'Исход. данные'!$B$6</f>
        <v>9985.5595700000013</v>
      </c>
      <c r="J37" s="95"/>
      <c r="K37" s="95"/>
      <c r="L37" s="95"/>
      <c r="M37" s="96"/>
      <c r="Q37" s="3"/>
      <c r="Y37" s="26"/>
      <c r="AA37" s="65">
        <f ca="1">ROUND(NORMINV(RAND(), $AA$42, $AA$42*$M$8/100*0.8)/(1000*'Исход. данные'!$B$6), 4)</f>
        <v>9.9703999999999997</v>
      </c>
      <c r="AB37" s="65"/>
      <c r="AC37" s="65"/>
      <c r="AD37" s="65"/>
      <c r="AE37" s="65"/>
    </row>
    <row r="38" spans="1:31">
      <c r="A38" s="76">
        <v>7</v>
      </c>
      <c r="B38" s="85"/>
      <c r="C38" s="86"/>
      <c r="D38" s="133">
        <v>9.9993999999999996</v>
      </c>
      <c r="E38" s="134"/>
      <c r="F38" s="134"/>
      <c r="G38" s="134"/>
      <c r="H38" s="135"/>
      <c r="I38" s="90">
        <f>D38*1000*'Исход. данные'!$B$6</f>
        <v>10030.398140000001</v>
      </c>
      <c r="J38" s="95"/>
      <c r="K38" s="95"/>
      <c r="L38" s="95"/>
      <c r="M38" s="96"/>
      <c r="Q38" s="3"/>
      <c r="AA38" s="65">
        <f ca="1">ROUND(NORMINV(RAND(), $AA$42, $AA$42*$M$8/100*0.8)/(1000*'Исход. данные'!$B$6), 4)</f>
        <v>9.9380000000000006</v>
      </c>
      <c r="AB38" s="65"/>
      <c r="AC38" s="65"/>
      <c r="AD38" s="65"/>
      <c r="AE38" s="65"/>
    </row>
    <row r="39" spans="1:31">
      <c r="A39" s="76">
        <v>8</v>
      </c>
      <c r="B39" s="85"/>
      <c r="C39" s="86"/>
      <c r="D39" s="133">
        <v>9.9786999999999999</v>
      </c>
      <c r="E39" s="134"/>
      <c r="F39" s="134"/>
      <c r="G39" s="134"/>
      <c r="H39" s="135"/>
      <c r="I39" s="90">
        <f>D39*1000*'Исход. данные'!$B$6</f>
        <v>10009.633970000003</v>
      </c>
      <c r="J39" s="95"/>
      <c r="K39" s="95"/>
      <c r="L39" s="95"/>
      <c r="M39" s="96"/>
      <c r="Q39" s="3"/>
      <c r="AA39" s="65">
        <f ca="1">ROUND(NORMINV(RAND(), $AA$42, $AA$42*$M$8/100*0.8)/(1000*'Исход. данные'!$B$6), 4)</f>
        <v>9.8888999999999996</v>
      </c>
      <c r="AB39" s="65"/>
      <c r="AC39" s="65"/>
      <c r="AD39" s="65"/>
      <c r="AE39" s="65"/>
    </row>
    <row r="40" spans="1:31">
      <c r="A40" s="76">
        <v>9</v>
      </c>
      <c r="B40" s="85"/>
      <c r="C40" s="86"/>
      <c r="D40" s="133">
        <v>9.9610000000000003</v>
      </c>
      <c r="E40" s="134"/>
      <c r="F40" s="134"/>
      <c r="G40" s="134"/>
      <c r="H40" s="135"/>
      <c r="I40" s="90">
        <f>D40*1000*'Исход. данные'!$B$6</f>
        <v>9991.8791000000019</v>
      </c>
      <c r="J40" s="95"/>
      <c r="K40" s="95"/>
      <c r="L40" s="95"/>
      <c r="M40" s="96"/>
      <c r="Q40" s="3"/>
      <c r="AA40" s="65">
        <f ca="1">ROUND(NORMINV(RAND(), $AA$42, $AA$42*$M$8/100*0.8)/(1000*'Исход. данные'!$B$6), 4)</f>
        <v>9.9177</v>
      </c>
      <c r="AB40" s="65"/>
      <c r="AC40" s="65"/>
      <c r="AD40" s="65"/>
      <c r="AE40" s="65"/>
    </row>
    <row r="41" spans="1:31">
      <c r="A41" s="76">
        <v>10</v>
      </c>
      <c r="B41" s="85"/>
      <c r="C41" s="86"/>
      <c r="D41" s="133">
        <v>10.011699999999999</v>
      </c>
      <c r="E41" s="134"/>
      <c r="F41" s="134"/>
      <c r="G41" s="134"/>
      <c r="H41" s="135"/>
      <c r="I41" s="90">
        <f>D41*1000*'Исход. данные'!$B$6</f>
        <v>10042.736269999999</v>
      </c>
      <c r="J41" s="95"/>
      <c r="K41" s="95"/>
      <c r="L41" s="95"/>
      <c r="M41" s="96"/>
      <c r="Q41" s="3"/>
      <c r="AA41" s="65">
        <f ca="1">ROUND(NORMINV(RAND(), $AA$42, $AA$42*$M$8/100*0.8)/(1000*'Исход. данные'!$B$6), 4)</f>
        <v>9.9667999999999992</v>
      </c>
      <c r="AB41" s="65"/>
      <c r="AC41" s="65"/>
      <c r="AD41" s="65"/>
      <c r="AE41" s="65"/>
    </row>
    <row r="42" spans="1:31">
      <c r="A42" s="76" t="s">
        <v>14</v>
      </c>
      <c r="B42" s="85"/>
      <c r="C42" s="86"/>
      <c r="D42" s="109">
        <f>AVERAGE(D32:H41)</f>
        <v>9.98611</v>
      </c>
      <c r="E42" s="109"/>
      <c r="F42" s="109"/>
      <c r="G42" s="109"/>
      <c r="H42" s="109"/>
      <c r="I42" s="111">
        <f>AVERAGE(I32:M41)</f>
        <v>10017.066941000001</v>
      </c>
      <c r="J42" s="111"/>
      <c r="K42" s="111"/>
      <c r="L42" s="111"/>
      <c r="M42" s="111"/>
      <c r="N42" s="8"/>
      <c r="O42" s="8"/>
      <c r="P42" s="8"/>
      <c r="Q42" s="8"/>
      <c r="R42" s="8"/>
      <c r="S42" s="8"/>
      <c r="T42" s="8"/>
      <c r="U42" s="8"/>
      <c r="V42" s="8"/>
      <c r="W42" s="8"/>
      <c r="X42" s="8"/>
      <c r="AA42" s="66">
        <f ca="1">G8+G8*J10/100*0.9*(RAND()-RAND())</f>
        <v>9992.5326893531455</v>
      </c>
      <c r="AB42" s="66"/>
      <c r="AC42" s="66"/>
      <c r="AD42" s="66"/>
      <c r="AE42" s="66"/>
    </row>
    <row r="43" spans="1:31">
      <c r="A43" s="74" t="s">
        <v>15</v>
      </c>
      <c r="B43" s="74"/>
      <c r="C43" s="74"/>
      <c r="D43" s="112" t="str">
        <f>'Исход. данные'!$B$5</f>
        <v>Пупкин В.В.</v>
      </c>
      <c r="E43" s="112"/>
      <c r="F43" s="112"/>
      <c r="G43" s="112"/>
      <c r="H43" s="112"/>
      <c r="I43" s="112"/>
      <c r="J43" s="112"/>
      <c r="K43" s="112"/>
      <c r="L43" s="112"/>
      <c r="M43" s="112"/>
      <c r="N43" s="45"/>
      <c r="O43" s="45"/>
      <c r="P43" s="45"/>
      <c r="Q43" s="45"/>
      <c r="R43" s="45"/>
      <c r="S43" s="45"/>
      <c r="T43" s="8"/>
      <c r="U43" s="8"/>
      <c r="V43" s="8"/>
      <c r="W43" s="8"/>
      <c r="X43" s="8"/>
    </row>
    <row r="44" spans="1:31">
      <c r="A44" s="107" t="s">
        <v>16</v>
      </c>
      <c r="B44" s="107"/>
      <c r="C44" s="107"/>
      <c r="D44" s="107"/>
      <c r="E44" s="107"/>
      <c r="F44" s="107"/>
      <c r="G44" s="107"/>
      <c r="H44" s="107"/>
      <c r="I44" s="107"/>
      <c r="J44" s="107"/>
      <c r="K44" s="107"/>
      <c r="L44" s="107"/>
      <c r="M44" s="107"/>
      <c r="N44" s="16"/>
      <c r="O44" s="16"/>
      <c r="P44" s="16"/>
      <c r="Q44" s="16"/>
      <c r="R44" s="16"/>
      <c r="S44" s="16"/>
      <c r="T44" s="16"/>
      <c r="U44" s="16"/>
      <c r="V44" s="16"/>
      <c r="W44" s="16"/>
    </row>
    <row r="45" spans="1:31" ht="15" customHeight="1">
      <c r="A45" s="115" t="s">
        <v>5</v>
      </c>
      <c r="B45" s="116"/>
      <c r="C45" s="117"/>
      <c r="D45" s="115" t="s">
        <v>55</v>
      </c>
      <c r="E45" s="116"/>
      <c r="F45" s="116"/>
      <c r="G45" s="116"/>
      <c r="H45" s="117"/>
      <c r="I45" s="113" t="s">
        <v>57</v>
      </c>
      <c r="J45" s="113"/>
      <c r="K45" s="113"/>
      <c r="L45" s="113"/>
      <c r="M45" s="113"/>
      <c r="AA45">
        <f>IF(ABS(D46)&gt;J9, 0, IF(ABS(D47)&gt;J10, 0, IF(I46&gt;M7, 0, IF(I47&gt;M8, 0, 1))))</f>
        <v>1</v>
      </c>
    </row>
    <row r="46" spans="1:31">
      <c r="A46" s="76">
        <f>G7</f>
        <v>1000</v>
      </c>
      <c r="B46" s="85"/>
      <c r="C46" s="86"/>
      <c r="D46" s="118">
        <f>ROUND(((I27-A46)/A46*100),2)</f>
        <v>-0.08</v>
      </c>
      <c r="E46" s="119"/>
      <c r="F46" s="119"/>
      <c r="G46" s="119"/>
      <c r="H46" s="120"/>
      <c r="I46" s="114">
        <f>ROUND(STDEV(I17:I26)*100/I27,2)</f>
        <v>1</v>
      </c>
      <c r="J46" s="114"/>
      <c r="K46" s="114"/>
      <c r="L46" s="114"/>
      <c r="M46" s="114"/>
    </row>
    <row r="47" spans="1:31">
      <c r="A47" s="76">
        <f>G8</f>
        <v>10000</v>
      </c>
      <c r="B47" s="85"/>
      <c r="C47" s="86"/>
      <c r="D47" s="118">
        <f>ROUND(((I42-A47)/A47*100),2)</f>
        <v>0.17</v>
      </c>
      <c r="E47" s="119"/>
      <c r="F47" s="119"/>
      <c r="G47" s="119"/>
      <c r="H47" s="120"/>
      <c r="I47" s="114">
        <f>ROUND(STDEV(I32:I41)*100/I42,2)</f>
        <v>0.33</v>
      </c>
      <c r="J47" s="114"/>
      <c r="K47" s="114"/>
      <c r="L47" s="114"/>
      <c r="M47" s="114"/>
      <c r="N47" s="8"/>
      <c r="Q47" s="8"/>
    </row>
    <row r="48" spans="1:31" ht="15.75">
      <c r="A48" s="121" t="s">
        <v>17</v>
      </c>
      <c r="B48" s="121"/>
      <c r="C48" s="121"/>
      <c r="D48" s="121"/>
      <c r="E48" s="121"/>
      <c r="F48" s="121"/>
      <c r="G48" s="122" t="s">
        <v>18</v>
      </c>
      <c r="H48" s="122"/>
      <c r="I48" s="122"/>
      <c r="J48" s="122"/>
      <c r="K48" s="122"/>
      <c r="L48" s="122"/>
      <c r="M48" s="122"/>
      <c r="N48" s="44"/>
      <c r="O48" s="44"/>
      <c r="P48" s="44"/>
      <c r="Q48" s="44"/>
      <c r="R48" s="44"/>
      <c r="S48" s="44"/>
      <c r="T48" s="44"/>
      <c r="U48" s="44"/>
      <c r="V48" s="44"/>
      <c r="W48" s="44"/>
      <c r="X48" s="8"/>
    </row>
    <row r="49" spans="1:24">
      <c r="A49" s="79" t="s">
        <v>15</v>
      </c>
      <c r="B49" s="79"/>
      <c r="C49" s="79"/>
      <c r="D49" s="79"/>
      <c r="E49" s="79"/>
      <c r="F49" s="79"/>
      <c r="G49" s="107" t="str">
        <f>'Исход. данные'!$B$5</f>
        <v>Пупкин В.В.</v>
      </c>
      <c r="H49" s="107"/>
      <c r="I49" s="107"/>
      <c r="J49" s="107"/>
      <c r="K49" s="107"/>
      <c r="L49" s="107"/>
      <c r="M49" s="107"/>
      <c r="N49" s="16"/>
      <c r="O49" s="16"/>
      <c r="P49" s="16"/>
      <c r="Q49" s="16"/>
      <c r="R49" s="16"/>
      <c r="S49" s="16"/>
      <c r="T49" s="16"/>
      <c r="U49" s="16"/>
      <c r="V49" s="16"/>
      <c r="W49" s="16"/>
      <c r="X49" s="8"/>
    </row>
    <row r="50" spans="1:24">
      <c r="A50" s="56"/>
      <c r="B50" s="56"/>
      <c r="C50" s="56"/>
      <c r="D50" s="56"/>
      <c r="E50" s="56"/>
      <c r="F50" s="56"/>
      <c r="G50" s="128" t="s">
        <v>58</v>
      </c>
      <c r="H50" s="128"/>
      <c r="I50" s="128"/>
      <c r="J50" s="128"/>
      <c r="K50" s="128"/>
      <c r="L50" s="128"/>
      <c r="M50" s="128"/>
      <c r="N50" s="48"/>
      <c r="O50" s="48"/>
      <c r="P50" s="48"/>
      <c r="Q50" s="123"/>
      <c r="R50" s="123"/>
      <c r="S50" s="123"/>
      <c r="T50" s="123"/>
      <c r="U50" s="123"/>
      <c r="V50" s="123"/>
      <c r="W50" s="123"/>
    </row>
  </sheetData>
  <mergeCells count="155">
    <mergeCell ref="Q50:W50"/>
    <mergeCell ref="A47:C47"/>
    <mergeCell ref="A48:F48"/>
    <mergeCell ref="A49:F49"/>
    <mergeCell ref="I47:M47"/>
    <mergeCell ref="D47:H47"/>
    <mergeCell ref="G48:M48"/>
    <mergeCell ref="G49:M49"/>
    <mergeCell ref="G50:M50"/>
    <mergeCell ref="A45:C45"/>
    <mergeCell ref="A46:C46"/>
    <mergeCell ref="A42:C42"/>
    <mergeCell ref="D42:H42"/>
    <mergeCell ref="I42:M42"/>
    <mergeCell ref="A43:C43"/>
    <mergeCell ref="D43:M43"/>
    <mergeCell ref="I45:M45"/>
    <mergeCell ref="I46:M46"/>
    <mergeCell ref="D45:H45"/>
    <mergeCell ref="D46:H46"/>
    <mergeCell ref="A44:M44"/>
    <mergeCell ref="A40:C40"/>
    <mergeCell ref="D40:H40"/>
    <mergeCell ref="I40:M40"/>
    <mergeCell ref="A41:C41"/>
    <mergeCell ref="D41:H41"/>
    <mergeCell ref="I41:M41"/>
    <mergeCell ref="A38:C38"/>
    <mergeCell ref="D38:H38"/>
    <mergeCell ref="I38:M38"/>
    <mergeCell ref="A39:C39"/>
    <mergeCell ref="D39:H39"/>
    <mergeCell ref="I39:M39"/>
    <mergeCell ref="A36:C36"/>
    <mergeCell ref="D36:H36"/>
    <mergeCell ref="I36:M36"/>
    <mergeCell ref="A37:C37"/>
    <mergeCell ref="D37:H37"/>
    <mergeCell ref="I37:M37"/>
    <mergeCell ref="A34:C34"/>
    <mergeCell ref="D34:H34"/>
    <mergeCell ref="I34:M34"/>
    <mergeCell ref="A35:C35"/>
    <mergeCell ref="D35:H35"/>
    <mergeCell ref="I35:M35"/>
    <mergeCell ref="A32:C32"/>
    <mergeCell ref="D32:H32"/>
    <mergeCell ref="I32:M32"/>
    <mergeCell ref="A33:C33"/>
    <mergeCell ref="D33:H33"/>
    <mergeCell ref="I33:M33"/>
    <mergeCell ref="A27:C27"/>
    <mergeCell ref="D27:H27"/>
    <mergeCell ref="I27:M27"/>
    <mergeCell ref="A28:C28"/>
    <mergeCell ref="D28:M28"/>
    <mergeCell ref="A30:C31"/>
    <mergeCell ref="D30:M30"/>
    <mergeCell ref="D31:H31"/>
    <mergeCell ref="I31:M31"/>
    <mergeCell ref="D29:H29"/>
    <mergeCell ref="I29:M29"/>
    <mergeCell ref="A25:C25"/>
    <mergeCell ref="D25:H25"/>
    <mergeCell ref="I25:M25"/>
    <mergeCell ref="A26:C26"/>
    <mergeCell ref="D26:H26"/>
    <mergeCell ref="I26:M26"/>
    <mergeCell ref="A23:C23"/>
    <mergeCell ref="D23:H23"/>
    <mergeCell ref="I23:M23"/>
    <mergeCell ref="A24:C24"/>
    <mergeCell ref="D24:H24"/>
    <mergeCell ref="I24:M24"/>
    <mergeCell ref="A21:C21"/>
    <mergeCell ref="D21:H21"/>
    <mergeCell ref="I21:M21"/>
    <mergeCell ref="A22:C22"/>
    <mergeCell ref="D22:H22"/>
    <mergeCell ref="I22:M22"/>
    <mergeCell ref="A19:C19"/>
    <mergeCell ref="D19:H19"/>
    <mergeCell ref="I19:M19"/>
    <mergeCell ref="A20:C20"/>
    <mergeCell ref="D20:H20"/>
    <mergeCell ref="I20:M20"/>
    <mergeCell ref="A17:C17"/>
    <mergeCell ref="D17:H17"/>
    <mergeCell ref="I17:M17"/>
    <mergeCell ref="A18:C18"/>
    <mergeCell ref="D18:H18"/>
    <mergeCell ref="I18:M18"/>
    <mergeCell ref="A14:J14"/>
    <mergeCell ref="A15:C16"/>
    <mergeCell ref="D15:M15"/>
    <mergeCell ref="D16:H16"/>
    <mergeCell ref="I16:M16"/>
    <mergeCell ref="K14:M14"/>
    <mergeCell ref="A11:J11"/>
    <mergeCell ref="A12:J12"/>
    <mergeCell ref="A13:J13"/>
    <mergeCell ref="A9:C9"/>
    <mergeCell ref="D9:F9"/>
    <mergeCell ref="G9:I9"/>
    <mergeCell ref="J9:L9"/>
    <mergeCell ref="A10:C10"/>
    <mergeCell ref="D10:F10"/>
    <mergeCell ref="G10:I10"/>
    <mergeCell ref="J10:L10"/>
    <mergeCell ref="K11:M11"/>
    <mergeCell ref="K12:M12"/>
    <mergeCell ref="K13:M13"/>
    <mergeCell ref="A7:C7"/>
    <mergeCell ref="D7:F7"/>
    <mergeCell ref="G7:I7"/>
    <mergeCell ref="J7:L7"/>
    <mergeCell ref="A8:C8"/>
    <mergeCell ref="D8:F8"/>
    <mergeCell ref="G8:I8"/>
    <mergeCell ref="J8:L8"/>
    <mergeCell ref="A6:C6"/>
    <mergeCell ref="D6:F6"/>
    <mergeCell ref="G6:I6"/>
    <mergeCell ref="J6:L6"/>
    <mergeCell ref="A1:M1"/>
    <mergeCell ref="A2:M2"/>
    <mergeCell ref="A3:G3"/>
    <mergeCell ref="Q3:W3"/>
    <mergeCell ref="A4:G4"/>
    <mergeCell ref="Q4:W4"/>
    <mergeCell ref="I3:M3"/>
    <mergeCell ref="I4:M4"/>
    <mergeCell ref="A5:M5"/>
    <mergeCell ref="AA42:AE42"/>
    <mergeCell ref="AA41:AE41"/>
    <mergeCell ref="AA17:AE17"/>
    <mergeCell ref="AA18:AE18"/>
    <mergeCell ref="AA19:AE19"/>
    <mergeCell ref="AA20:AE20"/>
    <mergeCell ref="AA21:AE21"/>
    <mergeCell ref="AA22:AE22"/>
    <mergeCell ref="AA23:AE23"/>
    <mergeCell ref="AA24:AE24"/>
    <mergeCell ref="AA25:AE25"/>
    <mergeCell ref="AA26:AE26"/>
    <mergeCell ref="AA27:AE27"/>
    <mergeCell ref="AA32:AE32"/>
    <mergeCell ref="AA33:AE33"/>
    <mergeCell ref="AA34:AE34"/>
    <mergeCell ref="AA35:AE35"/>
    <mergeCell ref="AA36:AE36"/>
    <mergeCell ref="AA37:AE37"/>
    <mergeCell ref="AA38:AE38"/>
    <mergeCell ref="AA39:AE39"/>
    <mergeCell ref="AA40:AE40"/>
  </mergeCells>
  <conditionalFormatting sqref="D46">
    <cfRule type="expression" dxfId="175" priority="4">
      <formula>ABS($D$46)&gt;--MID($J$7,2,5)</formula>
    </cfRule>
  </conditionalFormatting>
  <conditionalFormatting sqref="D47">
    <cfRule type="expression" dxfId="174" priority="3">
      <formula>ABS($D$47)&gt;--MID($J$8,2,5)</formula>
    </cfRule>
  </conditionalFormatting>
  <conditionalFormatting sqref="I46">
    <cfRule type="cellIs" dxfId="173" priority="2" operator="greaterThan">
      <formula>$M$7</formula>
    </cfRule>
  </conditionalFormatting>
  <conditionalFormatting sqref="I47">
    <cfRule type="cellIs" dxfId="172" priority="1" operator="greaterThan">
      <formula>$M$8</formula>
    </cfRule>
  </conditionalFormatting>
  <pageMargins left="0.7" right="0.7" top="0.75" bottom="0.75" header="0.3" footer="0.3"/>
  <pageSetup paperSize="9" orientation="portrait" r:id="rId1"/>
</worksheet>
</file>

<file path=xl/worksheets/sheet34.xml><?xml version="1.0" encoding="utf-8"?>
<worksheet xmlns="http://schemas.openxmlformats.org/spreadsheetml/2006/main" xmlns:r="http://schemas.openxmlformats.org/officeDocument/2006/relationships">
  <sheetPr codeName="Лист40">
    <tabColor rgb="FF00B0F0"/>
  </sheetPr>
  <dimension ref="A1:AE50"/>
  <sheetViews>
    <sheetView zoomScale="90" zoomScaleNormal="90" workbookViewId="0">
      <selection activeCell="D32" sqref="D32:H41"/>
    </sheetView>
  </sheetViews>
  <sheetFormatPr defaultRowHeight="15"/>
  <cols>
    <col min="1" max="1" width="6.7109375" customWidth="1"/>
    <col min="2" max="2" width="6.5703125" customWidth="1"/>
    <col min="3" max="3" width="5.5703125" customWidth="1"/>
    <col min="4" max="4" width="7" customWidth="1"/>
    <col min="5" max="7" width="3.7109375" customWidth="1"/>
    <col min="8" max="8" width="11.7109375" customWidth="1"/>
    <col min="9" max="9" width="2.7109375" customWidth="1"/>
    <col min="10" max="10" width="6.7109375" customWidth="1"/>
    <col min="11" max="12" width="3.7109375" customWidth="1"/>
    <col min="13" max="13" width="14.7109375" customWidth="1"/>
    <col min="14" max="14" width="5.7109375" customWidth="1"/>
    <col min="15" max="16" width="0" hidden="1" customWidth="1"/>
    <col min="17" max="17" width="0.42578125" customWidth="1"/>
    <col min="18" max="23" width="0" hidden="1" customWidth="1"/>
    <col min="27" max="27" width="9.28515625" hidden="1" customWidth="1"/>
    <col min="28" max="31" width="9.140625" hidden="1" customWidth="1"/>
  </cols>
  <sheetData>
    <row r="1" spans="1:24">
      <c r="A1" s="67" t="s">
        <v>32</v>
      </c>
      <c r="B1" s="67"/>
      <c r="C1" s="67"/>
      <c r="D1" s="67"/>
      <c r="E1" s="67"/>
      <c r="F1" s="67"/>
      <c r="G1" s="67"/>
      <c r="H1" s="67"/>
      <c r="I1" s="67"/>
      <c r="J1" s="67"/>
      <c r="K1" s="67"/>
      <c r="L1" s="67"/>
      <c r="M1" s="67"/>
      <c r="N1" s="38"/>
      <c r="O1" s="38"/>
      <c r="P1" s="38"/>
      <c r="Q1" s="38"/>
      <c r="R1" s="38"/>
      <c r="S1" s="38"/>
      <c r="T1" s="38"/>
      <c r="U1" s="38"/>
      <c r="V1" s="38"/>
      <c r="W1" s="28"/>
    </row>
    <row r="2" spans="1:24">
      <c r="A2" s="71" t="s">
        <v>33</v>
      </c>
      <c r="B2" s="71"/>
      <c r="C2" s="71"/>
      <c r="D2" s="71"/>
      <c r="E2" s="71"/>
      <c r="F2" s="71"/>
      <c r="G2" s="71"/>
      <c r="H2" s="71"/>
      <c r="I2" s="71"/>
      <c r="J2" s="71"/>
      <c r="K2" s="71"/>
      <c r="L2" s="71"/>
      <c r="M2" s="71"/>
      <c r="N2" s="7"/>
      <c r="O2" s="7"/>
      <c r="P2" s="7"/>
      <c r="Q2" s="7"/>
      <c r="R2" s="7"/>
      <c r="S2" s="7"/>
      <c r="T2" s="7"/>
      <c r="U2" s="7"/>
      <c r="V2" s="7"/>
      <c r="W2" s="7"/>
    </row>
    <row r="3" spans="1:24" ht="15.75">
      <c r="A3" s="68" t="s">
        <v>25</v>
      </c>
      <c r="B3" s="68"/>
      <c r="C3" s="68"/>
      <c r="D3" s="68"/>
      <c r="E3" s="68"/>
      <c r="F3" s="68"/>
      <c r="G3" s="68"/>
      <c r="H3" s="56"/>
      <c r="I3" s="72">
        <v>4538503847</v>
      </c>
      <c r="J3" s="72"/>
      <c r="K3" s="72"/>
      <c r="L3" s="72"/>
      <c r="M3" s="72"/>
      <c r="N3" s="16"/>
      <c r="O3" s="23"/>
      <c r="P3" s="25"/>
      <c r="Q3" s="69"/>
      <c r="R3" s="69"/>
      <c r="S3" s="69"/>
      <c r="T3" s="69"/>
      <c r="U3" s="69"/>
      <c r="V3" s="69"/>
      <c r="W3" s="69"/>
    </row>
    <row r="4" spans="1:24">
      <c r="A4" s="70" t="s">
        <v>0</v>
      </c>
      <c r="B4" s="70"/>
      <c r="C4" s="70"/>
      <c r="D4" s="70"/>
      <c r="E4" s="70"/>
      <c r="F4" s="70"/>
      <c r="G4" s="70"/>
      <c r="H4" s="56"/>
      <c r="I4" s="70" t="s">
        <v>1</v>
      </c>
      <c r="J4" s="70"/>
      <c r="K4" s="70"/>
      <c r="L4" s="70"/>
      <c r="M4" s="70"/>
      <c r="N4" s="46"/>
      <c r="O4" s="42"/>
      <c r="P4" s="25"/>
      <c r="Q4" s="69"/>
      <c r="R4" s="69"/>
      <c r="S4" s="69"/>
      <c r="T4" s="69"/>
      <c r="U4" s="69"/>
      <c r="V4" s="69"/>
      <c r="W4" s="69"/>
    </row>
    <row r="5" spans="1:24">
      <c r="A5" s="73" t="s">
        <v>2</v>
      </c>
      <c r="B5" s="73"/>
      <c r="C5" s="73"/>
      <c r="D5" s="73"/>
      <c r="E5" s="73"/>
      <c r="F5" s="73"/>
      <c r="G5" s="73"/>
      <c r="H5" s="73"/>
      <c r="I5" s="73"/>
      <c r="J5" s="73"/>
      <c r="K5" s="73"/>
      <c r="L5" s="73"/>
      <c r="M5" s="73"/>
      <c r="N5" s="14"/>
      <c r="O5" s="14"/>
      <c r="P5" s="14"/>
      <c r="Q5" s="14"/>
      <c r="R5" s="14"/>
      <c r="S5" s="14"/>
      <c r="T5" s="14"/>
      <c r="U5" s="14"/>
      <c r="V5" s="14"/>
      <c r="W5" s="14"/>
    </row>
    <row r="6" spans="1:24">
      <c r="A6" s="77" t="s">
        <v>3</v>
      </c>
      <c r="B6" s="77"/>
      <c r="C6" s="77"/>
      <c r="D6" s="77" t="s">
        <v>4</v>
      </c>
      <c r="E6" s="77"/>
      <c r="F6" s="77"/>
      <c r="G6" s="77" t="s">
        <v>5</v>
      </c>
      <c r="H6" s="77"/>
      <c r="I6" s="77"/>
      <c r="J6" s="77" t="s">
        <v>55</v>
      </c>
      <c r="K6" s="77"/>
      <c r="L6" s="78"/>
      <c r="M6" s="58" t="s">
        <v>56</v>
      </c>
      <c r="N6" s="35"/>
      <c r="O6" s="31"/>
      <c r="P6" s="32"/>
      <c r="Q6" s="28"/>
      <c r="R6" s="28"/>
      <c r="S6" s="28"/>
      <c r="T6" s="28"/>
      <c r="U6" s="28"/>
      <c r="V6" s="28"/>
      <c r="W6" s="28"/>
    </row>
    <row r="7" spans="1:24">
      <c r="A7" s="74">
        <v>1</v>
      </c>
      <c r="B7" s="74"/>
      <c r="C7" s="74"/>
      <c r="D7" s="75" t="str">
        <f>G7 &amp; " - " &amp; G8</f>
        <v>5 - 50</v>
      </c>
      <c r="E7" s="75"/>
      <c r="F7" s="75"/>
      <c r="G7" s="74">
        <v>5</v>
      </c>
      <c r="H7" s="74"/>
      <c r="I7" s="74"/>
      <c r="J7" s="74" t="s">
        <v>6</v>
      </c>
      <c r="K7" s="74"/>
      <c r="L7" s="76"/>
      <c r="M7" s="59">
        <v>2</v>
      </c>
      <c r="N7" s="16"/>
      <c r="O7" s="27"/>
      <c r="P7" s="30"/>
      <c r="Q7" s="28"/>
      <c r="R7" s="28"/>
      <c r="S7" s="28"/>
      <c r="T7" s="28"/>
      <c r="U7" s="28"/>
      <c r="V7" s="28"/>
      <c r="W7" s="28"/>
    </row>
    <row r="8" spans="1:24">
      <c r="A8" s="74"/>
      <c r="B8" s="74"/>
      <c r="C8" s="74"/>
      <c r="D8" s="74"/>
      <c r="E8" s="74"/>
      <c r="F8" s="74"/>
      <c r="G8" s="74">
        <v>50</v>
      </c>
      <c r="H8" s="74"/>
      <c r="I8" s="74"/>
      <c r="J8" s="74" t="s">
        <v>23</v>
      </c>
      <c r="K8" s="74"/>
      <c r="L8" s="76"/>
      <c r="M8" s="59">
        <v>0.3</v>
      </c>
      <c r="N8" s="16"/>
      <c r="O8" s="27"/>
      <c r="P8" s="30"/>
      <c r="Q8" s="28"/>
      <c r="R8" s="28"/>
      <c r="S8" s="28"/>
      <c r="T8" s="28"/>
      <c r="U8" s="28"/>
      <c r="V8" s="28"/>
      <c r="W8" s="28"/>
    </row>
    <row r="9" spans="1:24">
      <c r="A9" s="74"/>
      <c r="B9" s="74"/>
      <c r="C9" s="74"/>
      <c r="D9" s="74"/>
      <c r="E9" s="74"/>
      <c r="F9" s="74"/>
      <c r="G9" s="74"/>
      <c r="H9" s="74"/>
      <c r="I9" s="74"/>
      <c r="J9" s="80">
        <f>--MID(J7,2,3)</f>
        <v>2</v>
      </c>
      <c r="K9" s="80"/>
      <c r="L9" s="81"/>
      <c r="M9" s="57"/>
      <c r="N9" s="16"/>
      <c r="O9" s="27"/>
      <c r="P9" s="30"/>
      <c r="Q9" s="28"/>
      <c r="R9" s="28"/>
      <c r="S9" s="28"/>
      <c r="T9" s="28"/>
      <c r="U9" s="28"/>
      <c r="V9" s="28"/>
      <c r="W9" s="28"/>
    </row>
    <row r="10" spans="1:24">
      <c r="A10" s="74"/>
      <c r="B10" s="74"/>
      <c r="C10" s="74"/>
      <c r="D10" s="74"/>
      <c r="E10" s="74"/>
      <c r="F10" s="74"/>
      <c r="G10" s="74"/>
      <c r="H10" s="74"/>
      <c r="I10" s="74"/>
      <c r="J10" s="82">
        <f>--MID(J8,2,3)</f>
        <v>0.6</v>
      </c>
      <c r="K10" s="82"/>
      <c r="L10" s="83"/>
      <c r="M10" s="57"/>
      <c r="N10" s="16"/>
      <c r="O10" s="52"/>
      <c r="P10" s="54"/>
      <c r="Q10" s="28"/>
      <c r="R10" s="28"/>
      <c r="S10" s="28"/>
      <c r="T10" s="28"/>
      <c r="U10" s="28"/>
      <c r="V10" s="28"/>
      <c r="W10" s="28"/>
    </row>
    <row r="11" spans="1:24">
      <c r="A11" s="79" t="s">
        <v>7</v>
      </c>
      <c r="B11" s="79"/>
      <c r="C11" s="79"/>
      <c r="D11" s="79"/>
      <c r="E11" s="79"/>
      <c r="F11" s="79"/>
      <c r="G11" s="79"/>
      <c r="H11" s="79"/>
      <c r="I11" s="79"/>
      <c r="J11" s="79"/>
      <c r="K11" s="84" t="str">
        <f>'Исход. данные'!$B$1</f>
        <v>18.10.2024г.</v>
      </c>
      <c r="L11" s="84"/>
      <c r="M11" s="84"/>
      <c r="N11" s="15"/>
      <c r="O11" s="15"/>
      <c r="P11" s="15"/>
      <c r="Q11" s="15"/>
      <c r="R11" s="15"/>
      <c r="S11" s="15"/>
      <c r="T11" s="15"/>
      <c r="U11" s="15"/>
      <c r="V11" s="15"/>
      <c r="W11" s="15"/>
      <c r="X11" s="8"/>
    </row>
    <row r="12" spans="1:24">
      <c r="A12" s="79" t="s">
        <v>8</v>
      </c>
      <c r="B12" s="79"/>
      <c r="C12" s="79"/>
      <c r="D12" s="79"/>
      <c r="E12" s="79"/>
      <c r="F12" s="79"/>
      <c r="G12" s="79"/>
      <c r="H12" s="79"/>
      <c r="I12" s="79"/>
      <c r="J12" s="79"/>
      <c r="K12" s="85" t="str">
        <f>'Исход. данные'!$B$2</f>
        <v>ВР-300S № 181024</v>
      </c>
      <c r="L12" s="85"/>
      <c r="M12" s="85"/>
      <c r="N12" s="16"/>
      <c r="O12" s="16"/>
      <c r="P12" s="16"/>
      <c r="Q12" s="16"/>
      <c r="R12" s="16"/>
      <c r="S12" s="16"/>
      <c r="T12" s="16"/>
      <c r="U12" s="16"/>
      <c r="V12" s="16"/>
      <c r="W12" s="16"/>
      <c r="X12" s="8"/>
    </row>
    <row r="13" spans="1:24">
      <c r="A13" s="79" t="s">
        <v>9</v>
      </c>
      <c r="B13" s="79"/>
      <c r="C13" s="79"/>
      <c r="D13" s="79"/>
      <c r="E13" s="79"/>
      <c r="F13" s="79"/>
      <c r="G13" s="79"/>
      <c r="H13" s="79"/>
      <c r="I13" s="79"/>
      <c r="J13" s="79"/>
      <c r="K13" s="85">
        <f>'Исход. данные'!$B$3</f>
        <v>21.2</v>
      </c>
      <c r="L13" s="85"/>
      <c r="M13" s="85"/>
      <c r="N13" s="16"/>
      <c r="O13" s="16"/>
      <c r="P13" s="16"/>
      <c r="Q13" s="16"/>
      <c r="R13" s="16"/>
      <c r="S13" s="16"/>
      <c r="T13" s="16"/>
      <c r="U13" s="16"/>
      <c r="V13" s="16"/>
      <c r="W13" s="16"/>
      <c r="X13" s="8"/>
    </row>
    <row r="14" spans="1:24">
      <c r="A14" s="79" t="s">
        <v>10</v>
      </c>
      <c r="B14" s="79"/>
      <c r="C14" s="79"/>
      <c r="D14" s="79"/>
      <c r="E14" s="79"/>
      <c r="F14" s="79"/>
      <c r="G14" s="79"/>
      <c r="H14" s="79"/>
      <c r="I14" s="79"/>
      <c r="J14" s="79"/>
      <c r="K14" s="85">
        <f>'Исход. данные'!$B$4</f>
        <v>60.7</v>
      </c>
      <c r="L14" s="85"/>
      <c r="M14" s="85"/>
      <c r="N14" s="16"/>
      <c r="O14" s="16"/>
      <c r="P14" s="16"/>
      <c r="Q14" s="16"/>
      <c r="R14" s="16"/>
      <c r="S14" s="16"/>
      <c r="T14" s="16"/>
      <c r="U14" s="16"/>
      <c r="V14" s="16"/>
      <c r="W14" s="16"/>
      <c r="X14" s="8"/>
    </row>
    <row r="15" spans="1:24">
      <c r="A15" s="97" t="s">
        <v>11</v>
      </c>
      <c r="B15" s="98"/>
      <c r="C15" s="99"/>
      <c r="D15" s="76" t="str">
        <f>"Объем дозирования " &amp; G7 &amp; " мкл"</f>
        <v>Объем дозирования 5 мкл</v>
      </c>
      <c r="E15" s="85"/>
      <c r="F15" s="85"/>
      <c r="G15" s="85"/>
      <c r="H15" s="85"/>
      <c r="I15" s="85"/>
      <c r="J15" s="85"/>
      <c r="K15" s="85"/>
      <c r="L15" s="85"/>
      <c r="M15" s="86"/>
      <c r="N15" s="47"/>
      <c r="O15" s="28"/>
      <c r="P15" s="28"/>
      <c r="Q15" s="28"/>
      <c r="R15" s="28"/>
      <c r="S15" s="28"/>
      <c r="T15" s="28"/>
      <c r="U15" s="28"/>
      <c r="V15" s="28"/>
      <c r="W15" s="28"/>
    </row>
    <row r="16" spans="1:24">
      <c r="A16" s="100"/>
      <c r="B16" s="101"/>
      <c r="C16" s="102"/>
      <c r="D16" s="76" t="s">
        <v>42</v>
      </c>
      <c r="E16" s="85"/>
      <c r="F16" s="85"/>
      <c r="G16" s="85"/>
      <c r="H16" s="86"/>
      <c r="I16" s="76" t="s">
        <v>13</v>
      </c>
      <c r="J16" s="85"/>
      <c r="K16" s="85"/>
      <c r="L16" s="85"/>
      <c r="M16" s="86"/>
      <c r="N16" s="28"/>
      <c r="O16" s="28"/>
      <c r="P16" s="28"/>
      <c r="Q16" s="28"/>
      <c r="R16" s="28"/>
      <c r="S16" s="28"/>
      <c r="T16" s="28"/>
      <c r="U16" s="28"/>
      <c r="V16" s="28"/>
      <c r="W16" s="28"/>
    </row>
    <row r="17" spans="1:31">
      <c r="A17" s="76">
        <v>1</v>
      </c>
      <c r="B17" s="85"/>
      <c r="C17" s="86"/>
      <c r="D17" s="133">
        <v>5.0000000000000001E-3</v>
      </c>
      <c r="E17" s="134"/>
      <c r="F17" s="134"/>
      <c r="G17" s="134"/>
      <c r="H17" s="135"/>
      <c r="I17" s="90">
        <f>D17*1000*'Исход. данные'!$B$6</f>
        <v>5.0155000000000003</v>
      </c>
      <c r="J17" s="91"/>
      <c r="K17" s="91"/>
      <c r="L17" s="91"/>
      <c r="M17" s="92"/>
      <c r="N17" s="28"/>
      <c r="O17" s="28"/>
      <c r="P17" s="28"/>
      <c r="Q17" s="28"/>
      <c r="R17" s="28"/>
      <c r="S17" s="28"/>
      <c r="T17" s="28"/>
      <c r="U17" s="28"/>
      <c r="V17" s="28"/>
      <c r="W17" s="28"/>
      <c r="AA17" s="65">
        <f ca="1">ROUND(NORMINV(RAND(), $AA$27, $AA$27*$M$7/100*0.8)/(1000*'Исход. данные'!$B$6), 4)</f>
        <v>5.0000000000000001E-3</v>
      </c>
      <c r="AB17" s="65"/>
      <c r="AC17" s="65"/>
      <c r="AD17" s="65"/>
      <c r="AE17" s="65"/>
    </row>
    <row r="18" spans="1:31">
      <c r="A18" s="76">
        <v>2</v>
      </c>
      <c r="B18" s="85"/>
      <c r="C18" s="86"/>
      <c r="D18" s="133">
        <v>5.0000000000000001E-3</v>
      </c>
      <c r="E18" s="134"/>
      <c r="F18" s="134"/>
      <c r="G18" s="134"/>
      <c r="H18" s="135"/>
      <c r="I18" s="90">
        <f>D18*1000*'Исход. данные'!$B$6</f>
        <v>5.0155000000000003</v>
      </c>
      <c r="J18" s="95"/>
      <c r="K18" s="95"/>
      <c r="L18" s="95"/>
      <c r="M18" s="96"/>
      <c r="N18" s="28"/>
      <c r="O18" s="28"/>
      <c r="P18" s="28"/>
      <c r="Q18" s="28"/>
      <c r="R18" s="28"/>
      <c r="S18" s="28"/>
      <c r="T18" s="28"/>
      <c r="U18" s="28"/>
      <c r="V18" s="28"/>
      <c r="W18" s="28"/>
      <c r="AA18" s="65">
        <f ca="1">ROUND(NORMINV(RAND(), $AA$27, $AA$27*$M$7/100*0.8)/(1000*'Исход. данные'!$B$6), 4)</f>
        <v>5.1000000000000004E-3</v>
      </c>
      <c r="AB18" s="65"/>
      <c r="AC18" s="65"/>
      <c r="AD18" s="65"/>
      <c r="AE18" s="65"/>
    </row>
    <row r="19" spans="1:31">
      <c r="A19" s="76">
        <v>3</v>
      </c>
      <c r="B19" s="85"/>
      <c r="C19" s="86"/>
      <c r="D19" s="133">
        <v>5.1000000000000004E-3</v>
      </c>
      <c r="E19" s="134"/>
      <c r="F19" s="134"/>
      <c r="G19" s="134"/>
      <c r="H19" s="135"/>
      <c r="I19" s="90">
        <f>D19*1000*'Исход. данные'!$B$6</f>
        <v>5.1158100000000006</v>
      </c>
      <c r="J19" s="95"/>
      <c r="K19" s="95"/>
      <c r="L19" s="95"/>
      <c r="M19" s="96"/>
      <c r="N19" s="28"/>
      <c r="O19" s="28"/>
      <c r="P19" s="28"/>
      <c r="Q19" s="28"/>
      <c r="R19" s="28"/>
      <c r="S19" s="28"/>
      <c r="T19" s="28"/>
      <c r="U19" s="28"/>
      <c r="V19" s="28"/>
      <c r="W19" s="28"/>
      <c r="AA19" s="65">
        <f ca="1">ROUND(NORMINV(RAND(), $AA$27, $AA$27*$M$7/100*0.8)/(1000*'Исход. данные'!$B$6), 4)</f>
        <v>4.8999999999999998E-3</v>
      </c>
      <c r="AB19" s="65"/>
      <c r="AC19" s="65"/>
      <c r="AD19" s="65"/>
      <c r="AE19" s="65"/>
    </row>
    <row r="20" spans="1:31">
      <c r="A20" s="76">
        <v>4</v>
      </c>
      <c r="B20" s="85"/>
      <c r="C20" s="86"/>
      <c r="D20" s="133">
        <v>5.0000000000000001E-3</v>
      </c>
      <c r="E20" s="134"/>
      <c r="F20" s="134"/>
      <c r="G20" s="134"/>
      <c r="H20" s="135"/>
      <c r="I20" s="90">
        <f>D20*1000*'Исход. данные'!$B$6</f>
        <v>5.0155000000000003</v>
      </c>
      <c r="J20" s="95"/>
      <c r="K20" s="95"/>
      <c r="L20" s="95"/>
      <c r="M20" s="96"/>
      <c r="N20" s="28"/>
      <c r="O20" s="28"/>
      <c r="P20" s="28"/>
      <c r="Q20" s="28"/>
      <c r="R20" s="28"/>
      <c r="S20" s="28"/>
      <c r="T20" s="28"/>
      <c r="U20" s="28"/>
      <c r="V20" s="28"/>
      <c r="W20" s="28"/>
      <c r="AA20" s="65">
        <f ca="1">ROUND(NORMINV(RAND(), $AA$27, $AA$27*$M$7/100*0.8)/(1000*'Исход. данные'!$B$6), 4)</f>
        <v>4.7999999999999996E-3</v>
      </c>
      <c r="AB20" s="65"/>
      <c r="AC20" s="65"/>
      <c r="AD20" s="65"/>
      <c r="AE20" s="65"/>
    </row>
    <row r="21" spans="1:31">
      <c r="A21" s="76">
        <v>5</v>
      </c>
      <c r="B21" s="85"/>
      <c r="C21" s="86"/>
      <c r="D21" s="133">
        <v>5.0000000000000001E-3</v>
      </c>
      <c r="E21" s="134"/>
      <c r="F21" s="134"/>
      <c r="G21" s="134"/>
      <c r="H21" s="135"/>
      <c r="I21" s="90">
        <f>D21*1000*'Исход. данные'!$B$6</f>
        <v>5.0155000000000003</v>
      </c>
      <c r="J21" s="95"/>
      <c r="K21" s="95"/>
      <c r="L21" s="95"/>
      <c r="M21" s="96"/>
      <c r="N21" s="28"/>
      <c r="O21" s="28"/>
      <c r="P21" s="28"/>
      <c r="Q21" s="28"/>
      <c r="R21" s="28"/>
      <c r="S21" s="28"/>
      <c r="T21" s="28"/>
      <c r="U21" s="28"/>
      <c r="V21" s="28"/>
      <c r="W21" s="28"/>
      <c r="AA21" s="65">
        <f ca="1">ROUND(NORMINV(RAND(), $AA$27, $AA$27*$M$7/100*0.8)/(1000*'Исход. данные'!$B$6), 4)</f>
        <v>4.8999999999999998E-3</v>
      </c>
      <c r="AB21" s="65"/>
      <c r="AC21" s="65"/>
      <c r="AD21" s="65"/>
      <c r="AE21" s="65"/>
    </row>
    <row r="22" spans="1:31">
      <c r="A22" s="76">
        <v>6</v>
      </c>
      <c r="B22" s="85"/>
      <c r="C22" s="86"/>
      <c r="D22" s="133">
        <v>5.1000000000000004E-3</v>
      </c>
      <c r="E22" s="134"/>
      <c r="F22" s="134"/>
      <c r="G22" s="134"/>
      <c r="H22" s="135"/>
      <c r="I22" s="90">
        <f>D22*1000*'Исход. данные'!$B$6</f>
        <v>5.1158100000000006</v>
      </c>
      <c r="J22" s="95"/>
      <c r="K22" s="95"/>
      <c r="L22" s="95"/>
      <c r="M22" s="96"/>
      <c r="N22" s="28"/>
      <c r="O22" s="28"/>
      <c r="P22" s="28"/>
      <c r="Q22" s="28"/>
      <c r="R22" s="28"/>
      <c r="S22" s="28"/>
      <c r="T22" s="28"/>
      <c r="U22" s="28"/>
      <c r="V22" s="28"/>
      <c r="W22" s="28"/>
      <c r="AA22" s="65">
        <f ca="1">ROUND(NORMINV(RAND(), $AA$27, $AA$27*$M$7/100*0.8)/(1000*'Исход. данные'!$B$6), 4)</f>
        <v>4.7999999999999996E-3</v>
      </c>
      <c r="AB22" s="65"/>
      <c r="AC22" s="65"/>
      <c r="AD22" s="65"/>
      <c r="AE22" s="65"/>
    </row>
    <row r="23" spans="1:31">
      <c r="A23" s="76">
        <v>7</v>
      </c>
      <c r="B23" s="85"/>
      <c r="C23" s="86"/>
      <c r="D23" s="133">
        <v>4.8999999999999998E-3</v>
      </c>
      <c r="E23" s="134"/>
      <c r="F23" s="134"/>
      <c r="G23" s="134"/>
      <c r="H23" s="135"/>
      <c r="I23" s="90">
        <f>D23*1000*'Исход. данные'!$B$6</f>
        <v>4.9151899999999999</v>
      </c>
      <c r="J23" s="95"/>
      <c r="K23" s="95"/>
      <c r="L23" s="95"/>
      <c r="M23" s="96"/>
      <c r="N23" s="28"/>
      <c r="O23" s="28"/>
      <c r="P23" s="28"/>
      <c r="Q23" s="28"/>
      <c r="R23" s="28"/>
      <c r="S23" s="28"/>
      <c r="T23" s="28"/>
      <c r="U23" s="28"/>
      <c r="V23" s="28"/>
      <c r="W23" s="28"/>
      <c r="AA23" s="65">
        <f ca="1">ROUND(NORMINV(RAND(), $AA$27, $AA$27*$M$7/100*0.8)/(1000*'Исход. данные'!$B$6), 4)</f>
        <v>5.0000000000000001E-3</v>
      </c>
      <c r="AB23" s="65"/>
      <c r="AC23" s="65"/>
      <c r="AD23" s="65"/>
      <c r="AE23" s="65"/>
    </row>
    <row r="24" spans="1:31">
      <c r="A24" s="76">
        <v>8</v>
      </c>
      <c r="B24" s="85"/>
      <c r="C24" s="86"/>
      <c r="D24" s="133">
        <v>5.0000000000000001E-3</v>
      </c>
      <c r="E24" s="134"/>
      <c r="F24" s="134"/>
      <c r="G24" s="134"/>
      <c r="H24" s="135"/>
      <c r="I24" s="90">
        <f>D24*1000*'Исход. данные'!$B$6</f>
        <v>5.0155000000000003</v>
      </c>
      <c r="J24" s="95"/>
      <c r="K24" s="95"/>
      <c r="L24" s="95"/>
      <c r="M24" s="96"/>
      <c r="N24" s="28"/>
      <c r="O24" s="28"/>
      <c r="P24" s="28"/>
      <c r="Q24" s="28"/>
      <c r="R24" s="28"/>
      <c r="S24" s="28"/>
      <c r="T24" s="28"/>
      <c r="U24" s="28"/>
      <c r="V24" s="28"/>
      <c r="W24" s="28"/>
      <c r="AA24" s="65">
        <f ca="1">ROUND(NORMINV(RAND(), $AA$27, $AA$27*$M$7/100*0.8)/(1000*'Исход. данные'!$B$6), 4)</f>
        <v>5.0000000000000001E-3</v>
      </c>
      <c r="AB24" s="65"/>
      <c r="AC24" s="65"/>
      <c r="AD24" s="65"/>
      <c r="AE24" s="65"/>
    </row>
    <row r="25" spans="1:31">
      <c r="A25" s="76">
        <v>9</v>
      </c>
      <c r="B25" s="85"/>
      <c r="C25" s="86"/>
      <c r="D25" s="133">
        <v>4.8999999999999998E-3</v>
      </c>
      <c r="E25" s="134"/>
      <c r="F25" s="134"/>
      <c r="G25" s="134"/>
      <c r="H25" s="135"/>
      <c r="I25" s="90">
        <f>D25*1000*'Исход. данные'!$B$6</f>
        <v>4.9151899999999999</v>
      </c>
      <c r="J25" s="95"/>
      <c r="K25" s="95"/>
      <c r="L25" s="95"/>
      <c r="M25" s="96"/>
      <c r="N25" s="28"/>
      <c r="O25" s="28"/>
      <c r="P25" s="28"/>
      <c r="Q25" s="28"/>
      <c r="R25" s="28"/>
      <c r="S25" s="28"/>
      <c r="T25" s="28"/>
      <c r="U25" s="28"/>
      <c r="V25" s="29"/>
      <c r="W25" s="28"/>
      <c r="AA25" s="65">
        <f ca="1">ROUND(NORMINV(RAND(), $AA$27, $AA$27*$M$7/100*0.8)/(1000*'Исход. данные'!$B$6), 4)</f>
        <v>5.0000000000000001E-3</v>
      </c>
      <c r="AB25" s="65"/>
      <c r="AC25" s="65"/>
      <c r="AD25" s="65"/>
      <c r="AE25" s="65"/>
    </row>
    <row r="26" spans="1:31">
      <c r="A26" s="76">
        <v>10</v>
      </c>
      <c r="B26" s="85"/>
      <c r="C26" s="86"/>
      <c r="D26" s="133">
        <v>4.8999999999999998E-3</v>
      </c>
      <c r="E26" s="134"/>
      <c r="F26" s="134"/>
      <c r="G26" s="134"/>
      <c r="H26" s="135"/>
      <c r="I26" s="90">
        <f>D26*1000*'Исход. данные'!$B$6</f>
        <v>4.9151899999999999</v>
      </c>
      <c r="J26" s="95"/>
      <c r="K26" s="95"/>
      <c r="L26" s="95"/>
      <c r="M26" s="96"/>
      <c r="N26" s="28"/>
      <c r="O26" s="28"/>
      <c r="P26" s="28"/>
      <c r="Q26" s="28"/>
      <c r="R26" s="28"/>
      <c r="S26" s="28"/>
      <c r="T26" s="28"/>
      <c r="U26" s="28"/>
      <c r="V26" s="28"/>
      <c r="W26" s="28"/>
      <c r="AA26" s="65">
        <f ca="1">ROUND(NORMINV(RAND(), $AA$27, $AA$27*$M$7/100*0.8)/(1000*'Исход. данные'!$B$6), 4)</f>
        <v>5.1000000000000004E-3</v>
      </c>
      <c r="AB26" s="65"/>
      <c r="AC26" s="65"/>
      <c r="AD26" s="65"/>
      <c r="AE26" s="65"/>
    </row>
    <row r="27" spans="1:31">
      <c r="A27" s="76" t="s">
        <v>14</v>
      </c>
      <c r="B27" s="85"/>
      <c r="C27" s="86"/>
      <c r="D27" s="87">
        <f>AVERAGE(D17:H26)</f>
        <v>4.9899999999999996E-3</v>
      </c>
      <c r="E27" s="126"/>
      <c r="F27" s="126"/>
      <c r="G27" s="126"/>
      <c r="H27" s="127"/>
      <c r="I27" s="90">
        <f>AVERAGE(I17:M26)</f>
        <v>5.0054690000000006</v>
      </c>
      <c r="J27" s="95"/>
      <c r="K27" s="95"/>
      <c r="L27" s="95"/>
      <c r="M27" s="96"/>
      <c r="N27" s="47"/>
      <c r="O27" s="28"/>
      <c r="P27" s="28"/>
      <c r="Q27" s="28"/>
      <c r="R27" s="28"/>
      <c r="S27" s="28"/>
      <c r="T27" s="28"/>
      <c r="U27" s="28"/>
      <c r="V27" s="28"/>
      <c r="W27" s="28"/>
      <c r="AA27" s="66">
        <f ca="1">G7+G7*J9/100*0.9*(RAND()-RAND())</f>
        <v>5.0040372495650471</v>
      </c>
      <c r="AB27" s="66"/>
      <c r="AC27" s="66"/>
      <c r="AD27" s="66"/>
      <c r="AE27" s="66"/>
    </row>
    <row r="28" spans="1:31">
      <c r="A28" s="76" t="s">
        <v>15</v>
      </c>
      <c r="B28" s="85"/>
      <c r="C28" s="86"/>
      <c r="D28" s="106" t="str">
        <f>'Исход. данные'!$B$5</f>
        <v>Пупкин В.В.</v>
      </c>
      <c r="E28" s="107"/>
      <c r="F28" s="107"/>
      <c r="G28" s="107"/>
      <c r="H28" s="107"/>
      <c r="I28" s="107"/>
      <c r="J28" s="107"/>
      <c r="K28" s="107"/>
      <c r="L28" s="107"/>
      <c r="M28" s="108"/>
      <c r="N28" s="51"/>
      <c r="O28" s="51"/>
      <c r="P28" s="51"/>
      <c r="Q28" s="51"/>
      <c r="R28" s="51"/>
      <c r="S28" s="51"/>
      <c r="T28" s="51"/>
      <c r="U28" s="28"/>
      <c r="V28" s="28"/>
      <c r="W28" s="28"/>
    </row>
    <row r="29" spans="1:31">
      <c r="A29" s="56"/>
      <c r="B29" s="56"/>
      <c r="C29" s="56"/>
      <c r="D29" s="85"/>
      <c r="E29" s="85"/>
      <c r="F29" s="85"/>
      <c r="G29" s="85"/>
      <c r="H29" s="85"/>
      <c r="I29" s="85"/>
      <c r="J29" s="85"/>
      <c r="K29" s="85"/>
      <c r="L29" s="85"/>
      <c r="M29" s="85"/>
      <c r="N29" s="4"/>
      <c r="O29" s="4"/>
      <c r="P29" s="4"/>
      <c r="Q29" s="4"/>
      <c r="R29" s="4"/>
      <c r="S29" s="4"/>
      <c r="T29" s="4"/>
      <c r="U29" s="4"/>
      <c r="V29" s="4"/>
      <c r="W29" s="4"/>
    </row>
    <row r="30" spans="1:31">
      <c r="A30" s="97" t="s">
        <v>11</v>
      </c>
      <c r="B30" s="98"/>
      <c r="C30" s="99"/>
      <c r="D30" s="76" t="str">
        <f>"Объем дозирования " &amp; G8 &amp; " мкл"</f>
        <v>Объем дозирования 50 мкл</v>
      </c>
      <c r="E30" s="85"/>
      <c r="F30" s="85"/>
      <c r="G30" s="85"/>
      <c r="H30" s="85"/>
      <c r="I30" s="85"/>
      <c r="J30" s="85"/>
      <c r="K30" s="85"/>
      <c r="L30" s="85"/>
      <c r="M30" s="86"/>
      <c r="V30" s="3"/>
    </row>
    <row r="31" spans="1:31">
      <c r="A31" s="100"/>
      <c r="B31" s="101"/>
      <c r="C31" s="102"/>
      <c r="D31" s="76" t="s">
        <v>42</v>
      </c>
      <c r="E31" s="85"/>
      <c r="F31" s="85"/>
      <c r="G31" s="85"/>
      <c r="H31" s="86"/>
      <c r="I31" s="76" t="s">
        <v>13</v>
      </c>
      <c r="J31" s="85"/>
      <c r="K31" s="85"/>
      <c r="L31" s="85"/>
      <c r="M31" s="86"/>
      <c r="Q31" s="3"/>
      <c r="S31" s="2"/>
    </row>
    <row r="32" spans="1:31">
      <c r="A32" s="76">
        <v>1</v>
      </c>
      <c r="B32" s="85"/>
      <c r="C32" s="86"/>
      <c r="D32" s="133">
        <v>4.9700000000000001E-2</v>
      </c>
      <c r="E32" s="134"/>
      <c r="F32" s="134"/>
      <c r="G32" s="134"/>
      <c r="H32" s="135"/>
      <c r="I32" s="90">
        <f>D32*1000*'Исход. данные'!$B$6</f>
        <v>49.854070000000007</v>
      </c>
      <c r="J32" s="95"/>
      <c r="K32" s="95"/>
      <c r="L32" s="95"/>
      <c r="M32" s="96"/>
      <c r="Q32" s="3"/>
      <c r="AA32" s="65">
        <f ca="1">ROUND(NORMINV(RAND(), $AA$42, $AA$42*$M$8/100*0.8)/(1000*'Исход. данные'!$B$6), 4)</f>
        <v>4.9700000000000001E-2</v>
      </c>
      <c r="AB32" s="65"/>
      <c r="AC32" s="65"/>
      <c r="AD32" s="65"/>
      <c r="AE32" s="65"/>
    </row>
    <row r="33" spans="1:31">
      <c r="A33" s="76">
        <v>2</v>
      </c>
      <c r="B33" s="85"/>
      <c r="C33" s="86"/>
      <c r="D33" s="133">
        <v>4.9700000000000001E-2</v>
      </c>
      <c r="E33" s="134"/>
      <c r="F33" s="134"/>
      <c r="G33" s="134"/>
      <c r="H33" s="135"/>
      <c r="I33" s="90">
        <f>D33*1000*'Исход. данные'!$B$6</f>
        <v>49.854070000000007</v>
      </c>
      <c r="J33" s="95"/>
      <c r="K33" s="95"/>
      <c r="L33" s="95"/>
      <c r="M33" s="96"/>
      <c r="Q33" s="3"/>
      <c r="S33" s="2"/>
      <c r="AA33" s="65">
        <f ca="1">ROUND(NORMINV(RAND(), $AA$42, $AA$42*$M$8/100*0.8)/(1000*'Исход. данные'!$B$6), 4)</f>
        <v>4.9799999999999997E-2</v>
      </c>
      <c r="AB33" s="65"/>
      <c r="AC33" s="65"/>
      <c r="AD33" s="65"/>
      <c r="AE33" s="65"/>
    </row>
    <row r="34" spans="1:31">
      <c r="A34" s="76">
        <v>3</v>
      </c>
      <c r="B34" s="85"/>
      <c r="C34" s="86"/>
      <c r="D34" s="133">
        <v>4.99E-2</v>
      </c>
      <c r="E34" s="134"/>
      <c r="F34" s="134"/>
      <c r="G34" s="134"/>
      <c r="H34" s="135"/>
      <c r="I34" s="90">
        <f>D34*1000*'Исход. данные'!$B$6</f>
        <v>50.054690000000001</v>
      </c>
      <c r="J34" s="95"/>
      <c r="K34" s="95"/>
      <c r="L34" s="95"/>
      <c r="M34" s="96"/>
      <c r="Q34" s="3"/>
      <c r="AA34" s="65">
        <f ca="1">ROUND(NORMINV(RAND(), $AA$42, $AA$42*$M$8/100*0.8)/(1000*'Исход. данные'!$B$6), 4)</f>
        <v>4.9799999999999997E-2</v>
      </c>
      <c r="AB34" s="65"/>
      <c r="AC34" s="65"/>
      <c r="AD34" s="65"/>
      <c r="AE34" s="65"/>
    </row>
    <row r="35" spans="1:31">
      <c r="A35" s="76">
        <v>4</v>
      </c>
      <c r="B35" s="85"/>
      <c r="C35" s="86"/>
      <c r="D35" s="133">
        <v>4.9700000000000001E-2</v>
      </c>
      <c r="E35" s="134"/>
      <c r="F35" s="134"/>
      <c r="G35" s="134"/>
      <c r="H35" s="135"/>
      <c r="I35" s="90">
        <f>D35*1000*'Исход. данные'!$B$6</f>
        <v>49.854070000000007</v>
      </c>
      <c r="J35" s="95"/>
      <c r="K35" s="95"/>
      <c r="L35" s="95"/>
      <c r="M35" s="96"/>
      <c r="Q35" s="3"/>
      <c r="AA35" s="65">
        <f ca="1">ROUND(NORMINV(RAND(), $AA$42, $AA$42*$M$8/100*0.8)/(1000*'Исход. данные'!$B$6), 4)</f>
        <v>4.99E-2</v>
      </c>
      <c r="AB35" s="65"/>
      <c r="AC35" s="65"/>
      <c r="AD35" s="65"/>
      <c r="AE35" s="65"/>
    </row>
    <row r="36" spans="1:31">
      <c r="A36" s="76">
        <v>5</v>
      </c>
      <c r="B36" s="85"/>
      <c r="C36" s="86"/>
      <c r="D36" s="133">
        <v>4.9799999999999997E-2</v>
      </c>
      <c r="E36" s="134"/>
      <c r="F36" s="134"/>
      <c r="G36" s="134"/>
      <c r="H36" s="135"/>
      <c r="I36" s="90">
        <f>D36*1000*'Исход. данные'!$B$6</f>
        <v>49.95438</v>
      </c>
      <c r="J36" s="95"/>
      <c r="K36" s="95"/>
      <c r="L36" s="95"/>
      <c r="M36" s="96"/>
      <c r="Q36" s="3"/>
      <c r="AA36" s="65">
        <f ca="1">ROUND(NORMINV(RAND(), $AA$42, $AA$42*$M$8/100*0.8)/(1000*'Исход. данные'!$B$6), 4)</f>
        <v>4.9799999999999997E-2</v>
      </c>
      <c r="AB36" s="65"/>
      <c r="AC36" s="65"/>
      <c r="AD36" s="65"/>
      <c r="AE36" s="65"/>
    </row>
    <row r="37" spans="1:31">
      <c r="A37" s="76">
        <v>6</v>
      </c>
      <c r="B37" s="85"/>
      <c r="C37" s="86"/>
      <c r="D37" s="133">
        <v>4.99E-2</v>
      </c>
      <c r="E37" s="134"/>
      <c r="F37" s="134"/>
      <c r="G37" s="134"/>
      <c r="H37" s="135"/>
      <c r="I37" s="90">
        <f>D37*1000*'Исход. данные'!$B$6</f>
        <v>50.054690000000001</v>
      </c>
      <c r="J37" s="95"/>
      <c r="K37" s="95"/>
      <c r="L37" s="95"/>
      <c r="M37" s="96"/>
      <c r="Q37" s="3"/>
      <c r="Y37" s="26"/>
      <c r="AA37" s="65">
        <f ca="1">ROUND(NORMINV(RAND(), $AA$42, $AA$42*$M$8/100*0.8)/(1000*'Исход. данные'!$B$6), 4)</f>
        <v>4.9799999999999997E-2</v>
      </c>
      <c r="AB37" s="65"/>
      <c r="AC37" s="65"/>
      <c r="AD37" s="65"/>
      <c r="AE37" s="65"/>
    </row>
    <row r="38" spans="1:31">
      <c r="A38" s="76">
        <v>7</v>
      </c>
      <c r="B38" s="85"/>
      <c r="C38" s="86"/>
      <c r="D38" s="133">
        <v>4.9700000000000001E-2</v>
      </c>
      <c r="E38" s="134"/>
      <c r="F38" s="134"/>
      <c r="G38" s="134"/>
      <c r="H38" s="135"/>
      <c r="I38" s="90">
        <f>D38*1000*'Исход. данные'!$B$6</f>
        <v>49.854070000000007</v>
      </c>
      <c r="J38" s="95"/>
      <c r="K38" s="95"/>
      <c r="L38" s="95"/>
      <c r="M38" s="96"/>
      <c r="Q38" s="3"/>
      <c r="AA38" s="65">
        <f ca="1">ROUND(NORMINV(RAND(), $AA$42, $AA$42*$M$8/100*0.8)/(1000*'Исход. данные'!$B$6), 4)</f>
        <v>4.9799999999999997E-2</v>
      </c>
      <c r="AB38" s="65"/>
      <c r="AC38" s="65"/>
      <c r="AD38" s="65"/>
      <c r="AE38" s="65"/>
    </row>
    <row r="39" spans="1:31">
      <c r="A39" s="76">
        <v>8</v>
      </c>
      <c r="B39" s="85"/>
      <c r="C39" s="86"/>
      <c r="D39" s="133">
        <v>4.9799999999999997E-2</v>
      </c>
      <c r="E39" s="134"/>
      <c r="F39" s="134"/>
      <c r="G39" s="134"/>
      <c r="H39" s="135"/>
      <c r="I39" s="90">
        <f>D39*1000*'Исход. данные'!$B$6</f>
        <v>49.95438</v>
      </c>
      <c r="J39" s="95"/>
      <c r="K39" s="95"/>
      <c r="L39" s="95"/>
      <c r="M39" s="96"/>
      <c r="Q39" s="3"/>
      <c r="AA39" s="65">
        <f ca="1">ROUND(NORMINV(RAND(), $AA$42, $AA$42*$M$8/100*0.8)/(1000*'Исход. данные'!$B$6), 4)</f>
        <v>4.9599999999999998E-2</v>
      </c>
      <c r="AB39" s="65"/>
      <c r="AC39" s="65"/>
      <c r="AD39" s="65"/>
      <c r="AE39" s="65"/>
    </row>
    <row r="40" spans="1:31">
      <c r="A40" s="76">
        <v>9</v>
      </c>
      <c r="B40" s="85"/>
      <c r="C40" s="86"/>
      <c r="D40" s="133">
        <v>0.05</v>
      </c>
      <c r="E40" s="134"/>
      <c r="F40" s="134"/>
      <c r="G40" s="134"/>
      <c r="H40" s="135"/>
      <c r="I40" s="90">
        <f>D40*1000*'Исход. данные'!$B$6</f>
        <v>50.155000000000008</v>
      </c>
      <c r="J40" s="95"/>
      <c r="K40" s="95"/>
      <c r="L40" s="95"/>
      <c r="M40" s="96"/>
      <c r="Q40" s="3"/>
      <c r="AA40" s="65">
        <f ca="1">ROUND(NORMINV(RAND(), $AA$42, $AA$42*$M$8/100*0.8)/(1000*'Исход. данные'!$B$6), 4)</f>
        <v>4.9799999999999997E-2</v>
      </c>
      <c r="AB40" s="65"/>
      <c r="AC40" s="65"/>
      <c r="AD40" s="65"/>
      <c r="AE40" s="65"/>
    </row>
    <row r="41" spans="1:31">
      <c r="A41" s="76">
        <v>10</v>
      </c>
      <c r="B41" s="85"/>
      <c r="C41" s="86"/>
      <c r="D41" s="133">
        <v>0.05</v>
      </c>
      <c r="E41" s="134"/>
      <c r="F41" s="134"/>
      <c r="G41" s="134"/>
      <c r="H41" s="135"/>
      <c r="I41" s="90">
        <f>D41*1000*'Исход. данные'!$B$6</f>
        <v>50.155000000000008</v>
      </c>
      <c r="J41" s="95"/>
      <c r="K41" s="95"/>
      <c r="L41" s="95"/>
      <c r="M41" s="96"/>
      <c r="Q41" s="3"/>
      <c r="AA41" s="65">
        <f ca="1">ROUND(NORMINV(RAND(), $AA$42, $AA$42*$M$8/100*0.8)/(1000*'Исход. данные'!$B$6), 4)</f>
        <v>4.9599999999999998E-2</v>
      </c>
      <c r="AB41" s="65"/>
      <c r="AC41" s="65"/>
      <c r="AD41" s="65"/>
      <c r="AE41" s="65"/>
    </row>
    <row r="42" spans="1:31">
      <c r="A42" s="76" t="s">
        <v>14</v>
      </c>
      <c r="B42" s="85"/>
      <c r="C42" s="86"/>
      <c r="D42" s="109">
        <f>AVERAGE(D32:H41)</f>
        <v>4.9819999999999996E-2</v>
      </c>
      <c r="E42" s="110"/>
      <c r="F42" s="110"/>
      <c r="G42" s="110"/>
      <c r="H42" s="110"/>
      <c r="I42" s="111">
        <f>AVERAGE(I32:M41)</f>
        <v>49.97444200000001</v>
      </c>
      <c r="J42" s="111"/>
      <c r="K42" s="111"/>
      <c r="L42" s="111"/>
      <c r="M42" s="111"/>
      <c r="N42" s="8"/>
      <c r="O42" s="8"/>
      <c r="P42" s="8"/>
      <c r="Q42" s="8"/>
      <c r="R42" s="8"/>
      <c r="S42" s="8"/>
      <c r="T42" s="8"/>
      <c r="U42" s="8"/>
      <c r="V42" s="8"/>
      <c r="W42" s="8"/>
      <c r="X42" s="8"/>
      <c r="AA42" s="66">
        <f ca="1">G8+G8*J10/100*0.9*(RAND()-RAND())</f>
        <v>49.906232603889954</v>
      </c>
      <c r="AB42" s="66"/>
      <c r="AC42" s="66"/>
      <c r="AD42" s="66"/>
      <c r="AE42" s="66"/>
    </row>
    <row r="43" spans="1:31">
      <c r="A43" s="74" t="s">
        <v>15</v>
      </c>
      <c r="B43" s="74"/>
      <c r="C43" s="74"/>
      <c r="D43" s="112" t="str">
        <f>'Исход. данные'!$B$5</f>
        <v>Пупкин В.В.</v>
      </c>
      <c r="E43" s="112"/>
      <c r="F43" s="112"/>
      <c r="G43" s="112"/>
      <c r="H43" s="112"/>
      <c r="I43" s="112"/>
      <c r="J43" s="112"/>
      <c r="K43" s="112"/>
      <c r="L43" s="112"/>
      <c r="M43" s="112"/>
      <c r="N43" s="45"/>
      <c r="O43" s="45"/>
      <c r="P43" s="45"/>
      <c r="Q43" s="45"/>
      <c r="R43" s="45"/>
      <c r="S43" s="45"/>
      <c r="T43" s="8"/>
      <c r="U43" s="8"/>
      <c r="V43" s="8"/>
      <c r="W43" s="8"/>
      <c r="X43" s="8"/>
    </row>
    <row r="44" spans="1:31">
      <c r="A44" s="107" t="s">
        <v>16</v>
      </c>
      <c r="B44" s="107"/>
      <c r="C44" s="107"/>
      <c r="D44" s="107"/>
      <c r="E44" s="107"/>
      <c r="F44" s="107"/>
      <c r="G44" s="107"/>
      <c r="H44" s="107"/>
      <c r="I44" s="107"/>
      <c r="J44" s="107"/>
      <c r="K44" s="107"/>
      <c r="L44" s="107"/>
      <c r="M44" s="107"/>
      <c r="N44" s="16"/>
      <c r="O44" s="16"/>
      <c r="P44" s="16"/>
      <c r="Q44" s="16"/>
      <c r="R44" s="16"/>
      <c r="S44" s="16"/>
      <c r="T44" s="16"/>
      <c r="U44" s="16"/>
      <c r="V44" s="16"/>
      <c r="W44" s="16"/>
    </row>
    <row r="45" spans="1:31" ht="15" customHeight="1">
      <c r="A45" s="124" t="s">
        <v>5</v>
      </c>
      <c r="B45" s="125"/>
      <c r="C45" s="125"/>
      <c r="D45" s="115" t="s">
        <v>55</v>
      </c>
      <c r="E45" s="116"/>
      <c r="F45" s="116"/>
      <c r="G45" s="116"/>
      <c r="H45" s="117"/>
      <c r="I45" s="113" t="s">
        <v>57</v>
      </c>
      <c r="J45" s="113"/>
      <c r="K45" s="113"/>
      <c r="L45" s="113"/>
      <c r="M45" s="113"/>
      <c r="AA45">
        <f>IF(ABS(D46)&gt;J9, 0, IF(ABS(D47)&gt;J10, 0, IF(I46&gt;M7, 0, IF(I47&gt;M8, 0, 1))))</f>
        <v>1</v>
      </c>
    </row>
    <row r="46" spans="1:31">
      <c r="A46" s="76">
        <f>G7</f>
        <v>5</v>
      </c>
      <c r="B46" s="85"/>
      <c r="C46" s="86"/>
      <c r="D46" s="118">
        <f>ROUND(((I27-A46)/A46*100),2)</f>
        <v>0.11</v>
      </c>
      <c r="E46" s="119"/>
      <c r="F46" s="119"/>
      <c r="G46" s="119"/>
      <c r="H46" s="120"/>
      <c r="I46" s="114">
        <f>ROUND(STDEV(I17:I26)*100/I27,2)</f>
        <v>1.48</v>
      </c>
      <c r="J46" s="114"/>
      <c r="K46" s="114"/>
      <c r="L46" s="114"/>
      <c r="M46" s="114"/>
    </row>
    <row r="47" spans="1:31">
      <c r="A47" s="76">
        <f>G8</f>
        <v>50</v>
      </c>
      <c r="B47" s="85"/>
      <c r="C47" s="86"/>
      <c r="D47" s="118">
        <f>ROUND(((I42-A47)/A47*100),2)</f>
        <v>-0.05</v>
      </c>
      <c r="E47" s="119"/>
      <c r="F47" s="119"/>
      <c r="G47" s="119"/>
      <c r="H47" s="120"/>
      <c r="I47" s="114">
        <f>ROUND(STDEV(I32:I41)*100/I42,2)</f>
        <v>0.25</v>
      </c>
      <c r="J47" s="114"/>
      <c r="K47" s="114"/>
      <c r="L47" s="114"/>
      <c r="M47" s="114"/>
      <c r="N47" s="8"/>
      <c r="Q47" s="8"/>
    </row>
    <row r="48" spans="1:31" ht="15.75">
      <c r="A48" s="121" t="s">
        <v>17</v>
      </c>
      <c r="B48" s="121"/>
      <c r="C48" s="121"/>
      <c r="D48" s="121"/>
      <c r="E48" s="121"/>
      <c r="F48" s="121"/>
      <c r="G48" s="122" t="s">
        <v>18</v>
      </c>
      <c r="H48" s="122"/>
      <c r="I48" s="122"/>
      <c r="J48" s="122"/>
      <c r="K48" s="122"/>
      <c r="L48" s="122"/>
      <c r="M48" s="122"/>
      <c r="N48" s="44"/>
      <c r="O48" s="44"/>
      <c r="P48" s="44"/>
      <c r="Q48" s="44"/>
      <c r="R48" s="44"/>
      <c r="S48" s="44"/>
      <c r="T48" s="44"/>
      <c r="U48" s="44"/>
      <c r="V48" s="44"/>
      <c r="W48" s="44"/>
      <c r="X48" s="8"/>
    </row>
    <row r="49" spans="1:24">
      <c r="A49" s="79" t="s">
        <v>15</v>
      </c>
      <c r="B49" s="79"/>
      <c r="C49" s="79"/>
      <c r="D49" s="79"/>
      <c r="E49" s="79"/>
      <c r="F49" s="79"/>
      <c r="G49" s="107" t="str">
        <f>'Исход. данные'!$B$5</f>
        <v>Пупкин В.В.</v>
      </c>
      <c r="H49" s="107"/>
      <c r="I49" s="107"/>
      <c r="J49" s="107"/>
      <c r="K49" s="107"/>
      <c r="L49" s="107"/>
      <c r="M49" s="107"/>
      <c r="N49" s="16"/>
      <c r="O49" s="16"/>
      <c r="P49" s="16"/>
      <c r="Q49" s="16"/>
      <c r="R49" s="16"/>
      <c r="S49" s="16"/>
      <c r="T49" s="16"/>
      <c r="U49" s="16"/>
      <c r="V49" s="16"/>
      <c r="W49" s="16"/>
      <c r="X49" s="8"/>
    </row>
    <row r="50" spans="1:24">
      <c r="A50" s="56"/>
      <c r="B50" s="56"/>
      <c r="C50" s="56"/>
      <c r="D50" s="56"/>
      <c r="E50" s="56"/>
      <c r="F50" s="56"/>
      <c r="G50" s="128" t="s">
        <v>58</v>
      </c>
      <c r="H50" s="128"/>
      <c r="I50" s="128"/>
      <c r="J50" s="128"/>
      <c r="K50" s="128"/>
      <c r="L50" s="128"/>
      <c r="M50" s="128"/>
      <c r="N50" s="48"/>
      <c r="O50" s="48"/>
      <c r="P50" s="48"/>
      <c r="Q50" s="123"/>
      <c r="R50" s="123"/>
      <c r="S50" s="123"/>
      <c r="T50" s="123"/>
      <c r="U50" s="123"/>
      <c r="V50" s="123"/>
      <c r="W50" s="123"/>
    </row>
  </sheetData>
  <mergeCells count="155">
    <mergeCell ref="Q50:W50"/>
    <mergeCell ref="A47:C47"/>
    <mergeCell ref="A48:F48"/>
    <mergeCell ref="A49:F49"/>
    <mergeCell ref="I47:M47"/>
    <mergeCell ref="D47:H47"/>
    <mergeCell ref="G48:M48"/>
    <mergeCell ref="G49:M49"/>
    <mergeCell ref="G50:M50"/>
    <mergeCell ref="A45:C45"/>
    <mergeCell ref="A46:C46"/>
    <mergeCell ref="A42:C42"/>
    <mergeCell ref="D42:H42"/>
    <mergeCell ref="I42:M42"/>
    <mergeCell ref="A43:C43"/>
    <mergeCell ref="D43:M43"/>
    <mergeCell ref="I45:M45"/>
    <mergeCell ref="I46:M46"/>
    <mergeCell ref="D45:H45"/>
    <mergeCell ref="D46:H46"/>
    <mergeCell ref="A44:M44"/>
    <mergeCell ref="A40:C40"/>
    <mergeCell ref="D40:H40"/>
    <mergeCell ref="I40:M40"/>
    <mergeCell ref="A41:C41"/>
    <mergeCell ref="D41:H41"/>
    <mergeCell ref="I41:M41"/>
    <mergeCell ref="A38:C38"/>
    <mergeCell ref="D38:H38"/>
    <mergeCell ref="I38:M38"/>
    <mergeCell ref="A39:C39"/>
    <mergeCell ref="D39:H39"/>
    <mergeCell ref="I39:M39"/>
    <mergeCell ref="A36:C36"/>
    <mergeCell ref="D36:H36"/>
    <mergeCell ref="I36:M36"/>
    <mergeCell ref="A37:C37"/>
    <mergeCell ref="D37:H37"/>
    <mergeCell ref="I37:M37"/>
    <mergeCell ref="A34:C34"/>
    <mergeCell ref="D34:H34"/>
    <mergeCell ref="I34:M34"/>
    <mergeCell ref="A35:C35"/>
    <mergeCell ref="D35:H35"/>
    <mergeCell ref="I35:M35"/>
    <mergeCell ref="A32:C32"/>
    <mergeCell ref="D32:H32"/>
    <mergeCell ref="I32:M32"/>
    <mergeCell ref="A33:C33"/>
    <mergeCell ref="D33:H33"/>
    <mergeCell ref="I33:M33"/>
    <mergeCell ref="A27:C27"/>
    <mergeCell ref="D27:H27"/>
    <mergeCell ref="I27:M27"/>
    <mergeCell ref="A28:C28"/>
    <mergeCell ref="D28:M28"/>
    <mergeCell ref="A30:C31"/>
    <mergeCell ref="D30:M30"/>
    <mergeCell ref="D31:H31"/>
    <mergeCell ref="I31:M31"/>
    <mergeCell ref="D29:H29"/>
    <mergeCell ref="I29:M29"/>
    <mergeCell ref="A25:C25"/>
    <mergeCell ref="D25:H25"/>
    <mergeCell ref="I25:M25"/>
    <mergeCell ref="A26:C26"/>
    <mergeCell ref="D26:H26"/>
    <mergeCell ref="I26:M26"/>
    <mergeCell ref="A23:C23"/>
    <mergeCell ref="D23:H23"/>
    <mergeCell ref="I23:M23"/>
    <mergeCell ref="A24:C24"/>
    <mergeCell ref="D24:H24"/>
    <mergeCell ref="I24:M24"/>
    <mergeCell ref="A21:C21"/>
    <mergeCell ref="D21:H21"/>
    <mergeCell ref="I21:M21"/>
    <mergeCell ref="A22:C22"/>
    <mergeCell ref="D22:H22"/>
    <mergeCell ref="I22:M22"/>
    <mergeCell ref="A19:C19"/>
    <mergeCell ref="D19:H19"/>
    <mergeCell ref="I19:M19"/>
    <mergeCell ref="A20:C20"/>
    <mergeCell ref="D20:H20"/>
    <mergeCell ref="I20:M20"/>
    <mergeCell ref="A17:C17"/>
    <mergeCell ref="D17:H17"/>
    <mergeCell ref="I17:M17"/>
    <mergeCell ref="A18:C18"/>
    <mergeCell ref="D18:H18"/>
    <mergeCell ref="I18:M18"/>
    <mergeCell ref="A14:J14"/>
    <mergeCell ref="A15:C16"/>
    <mergeCell ref="D15:M15"/>
    <mergeCell ref="D16:H16"/>
    <mergeCell ref="I16:M16"/>
    <mergeCell ref="K14:M14"/>
    <mergeCell ref="A11:J11"/>
    <mergeCell ref="A12:J12"/>
    <mergeCell ref="A13:J13"/>
    <mergeCell ref="A9:C9"/>
    <mergeCell ref="D9:F9"/>
    <mergeCell ref="G9:I9"/>
    <mergeCell ref="J9:L9"/>
    <mergeCell ref="A10:C10"/>
    <mergeCell ref="D10:F10"/>
    <mergeCell ref="G10:I10"/>
    <mergeCell ref="J10:L10"/>
    <mergeCell ref="K11:M11"/>
    <mergeCell ref="K12:M12"/>
    <mergeCell ref="K13:M13"/>
    <mergeCell ref="A7:C7"/>
    <mergeCell ref="D7:F7"/>
    <mergeCell ref="G7:I7"/>
    <mergeCell ref="J7:L7"/>
    <mergeCell ref="A8:C8"/>
    <mergeCell ref="D8:F8"/>
    <mergeCell ref="G8:I8"/>
    <mergeCell ref="J8:L8"/>
    <mergeCell ref="A6:C6"/>
    <mergeCell ref="D6:F6"/>
    <mergeCell ref="G6:I6"/>
    <mergeCell ref="J6:L6"/>
    <mergeCell ref="A1:M1"/>
    <mergeCell ref="A3:G3"/>
    <mergeCell ref="Q3:W3"/>
    <mergeCell ref="A4:G4"/>
    <mergeCell ref="Q4:W4"/>
    <mergeCell ref="A2:M2"/>
    <mergeCell ref="I3:M3"/>
    <mergeCell ref="I4:M4"/>
    <mergeCell ref="A5:M5"/>
    <mergeCell ref="AA42:AE42"/>
    <mergeCell ref="AA41:AE41"/>
    <mergeCell ref="AA17:AE17"/>
    <mergeCell ref="AA18:AE18"/>
    <mergeCell ref="AA19:AE19"/>
    <mergeCell ref="AA20:AE20"/>
    <mergeCell ref="AA21:AE21"/>
    <mergeCell ref="AA22:AE22"/>
    <mergeCell ref="AA23:AE23"/>
    <mergeCell ref="AA24:AE24"/>
    <mergeCell ref="AA25:AE25"/>
    <mergeCell ref="AA26:AE26"/>
    <mergeCell ref="AA27:AE27"/>
    <mergeCell ref="AA32:AE32"/>
    <mergeCell ref="AA33:AE33"/>
    <mergeCell ref="AA34:AE34"/>
    <mergeCell ref="AA35:AE35"/>
    <mergeCell ref="AA36:AE36"/>
    <mergeCell ref="AA37:AE37"/>
    <mergeCell ref="AA38:AE38"/>
    <mergeCell ref="AA39:AE39"/>
    <mergeCell ref="AA40:AE40"/>
  </mergeCells>
  <conditionalFormatting sqref="D46">
    <cfRule type="expression" dxfId="171" priority="4">
      <formula>ABS($D$46)&gt;--MID($J$7,2,5)</formula>
    </cfRule>
  </conditionalFormatting>
  <conditionalFormatting sqref="D47">
    <cfRule type="expression" dxfId="170" priority="3">
      <formula>ABS($D$47)&gt;--MID($J$8,2,5)</formula>
    </cfRule>
  </conditionalFormatting>
  <conditionalFormatting sqref="I46">
    <cfRule type="cellIs" dxfId="169" priority="2" operator="greaterThan">
      <formula>$M$7</formula>
    </cfRule>
  </conditionalFormatting>
  <conditionalFormatting sqref="I47">
    <cfRule type="cellIs" dxfId="168" priority="1" operator="greaterThan">
      <formula>$M$8</formula>
    </cfRule>
  </conditionalFormatting>
  <pageMargins left="0.7" right="0.7" top="0.75" bottom="0.75" header="0.3" footer="0.3"/>
  <pageSetup paperSize="9" orientation="portrait" r:id="rId1"/>
</worksheet>
</file>

<file path=xl/worksheets/sheet35.xml><?xml version="1.0" encoding="utf-8"?>
<worksheet xmlns="http://schemas.openxmlformats.org/spreadsheetml/2006/main" xmlns:r="http://schemas.openxmlformats.org/officeDocument/2006/relationships">
  <sheetPr codeName="Лист41">
    <tabColor rgb="FF00B0F0"/>
  </sheetPr>
  <dimension ref="A1:AE50"/>
  <sheetViews>
    <sheetView zoomScale="90" zoomScaleNormal="90" workbookViewId="0">
      <selection activeCell="D32" sqref="D32:H41"/>
    </sheetView>
  </sheetViews>
  <sheetFormatPr defaultRowHeight="15"/>
  <cols>
    <col min="1" max="1" width="6.7109375" customWidth="1"/>
    <col min="2" max="2" width="6.5703125" customWidth="1"/>
    <col min="3" max="3" width="5.5703125" customWidth="1"/>
    <col min="4" max="4" width="7" customWidth="1"/>
    <col min="5" max="7" width="3.7109375" customWidth="1"/>
    <col min="8" max="8" width="11.7109375" customWidth="1"/>
    <col min="9" max="9" width="2.7109375" customWidth="1"/>
    <col min="10" max="10" width="6.7109375" customWidth="1"/>
    <col min="11" max="12" width="3.7109375" customWidth="1"/>
    <col min="13" max="13" width="14.7109375" customWidth="1"/>
    <col min="14" max="14" width="5.7109375" customWidth="1"/>
    <col min="15" max="16" width="3.7109375" hidden="1" customWidth="1"/>
    <col min="17" max="17" width="1.7109375" hidden="1" customWidth="1"/>
    <col min="18" max="21" width="3.7109375" hidden="1" customWidth="1"/>
    <col min="22" max="22" width="2" hidden="1" customWidth="1"/>
    <col min="23" max="23" width="0" hidden="1" customWidth="1"/>
    <col min="27" max="27" width="9.28515625" hidden="1" customWidth="1"/>
    <col min="28" max="31" width="9.140625" hidden="1" customWidth="1"/>
  </cols>
  <sheetData>
    <row r="1" spans="1:24">
      <c r="A1" s="67" t="s">
        <v>32</v>
      </c>
      <c r="B1" s="67"/>
      <c r="C1" s="67"/>
      <c r="D1" s="67"/>
      <c r="E1" s="67"/>
      <c r="F1" s="67"/>
      <c r="G1" s="67"/>
      <c r="H1" s="67"/>
      <c r="I1" s="67"/>
      <c r="J1" s="67"/>
      <c r="K1" s="67"/>
      <c r="L1" s="67"/>
      <c r="M1" s="67"/>
      <c r="N1" s="40"/>
      <c r="O1" s="40"/>
      <c r="P1" s="40"/>
      <c r="Q1" s="40"/>
      <c r="R1" s="40"/>
      <c r="S1" s="40"/>
      <c r="T1" s="40"/>
      <c r="U1" s="40"/>
      <c r="V1" s="40"/>
      <c r="W1" s="28"/>
      <c r="X1" s="10" t="s">
        <v>49</v>
      </c>
    </row>
    <row r="2" spans="1:24">
      <c r="A2" s="71" t="s">
        <v>33</v>
      </c>
      <c r="B2" s="71"/>
      <c r="C2" s="71"/>
      <c r="D2" s="71"/>
      <c r="E2" s="71"/>
      <c r="F2" s="71"/>
      <c r="G2" s="71"/>
      <c r="H2" s="71"/>
      <c r="I2" s="71"/>
      <c r="J2" s="71"/>
      <c r="K2" s="71"/>
      <c r="L2" s="71"/>
      <c r="M2" s="71"/>
      <c r="N2" s="7"/>
      <c r="O2" s="7"/>
      <c r="P2" s="7"/>
      <c r="Q2" s="7"/>
      <c r="R2" s="7"/>
      <c r="S2" s="7"/>
      <c r="T2" s="7"/>
      <c r="U2" s="7"/>
      <c r="V2" s="7"/>
      <c r="W2" s="7"/>
    </row>
    <row r="3" spans="1:24" ht="15.75">
      <c r="A3" s="68" t="s">
        <v>27</v>
      </c>
      <c r="B3" s="68"/>
      <c r="C3" s="68"/>
      <c r="D3" s="68"/>
      <c r="E3" s="68"/>
      <c r="F3" s="68"/>
      <c r="G3" s="68"/>
      <c r="H3" s="56"/>
      <c r="I3" s="72" t="s">
        <v>48</v>
      </c>
      <c r="J3" s="72"/>
      <c r="K3" s="72"/>
      <c r="L3" s="72"/>
      <c r="M3" s="72"/>
      <c r="N3" s="16"/>
      <c r="O3" s="23"/>
      <c r="P3" s="25"/>
      <c r="Q3" s="69"/>
      <c r="R3" s="69"/>
      <c r="S3" s="69"/>
      <c r="T3" s="69"/>
      <c r="U3" s="69"/>
      <c r="V3" s="69"/>
      <c r="W3" s="69"/>
    </row>
    <row r="4" spans="1:24">
      <c r="A4" s="70" t="s">
        <v>0</v>
      </c>
      <c r="B4" s="70"/>
      <c r="C4" s="70"/>
      <c r="D4" s="70"/>
      <c r="E4" s="70"/>
      <c r="F4" s="70"/>
      <c r="G4" s="70"/>
      <c r="H4" s="56"/>
      <c r="I4" s="70" t="s">
        <v>1</v>
      </c>
      <c r="J4" s="70"/>
      <c r="K4" s="70"/>
      <c r="L4" s="70"/>
      <c r="M4" s="70"/>
      <c r="N4" s="46"/>
      <c r="O4" s="42"/>
      <c r="P4" s="25"/>
      <c r="Q4" s="69"/>
      <c r="R4" s="69"/>
      <c r="S4" s="69"/>
      <c r="T4" s="69"/>
      <c r="U4" s="69"/>
      <c r="V4" s="69"/>
      <c r="W4" s="69"/>
    </row>
    <row r="5" spans="1:24">
      <c r="A5" s="73" t="s">
        <v>2</v>
      </c>
      <c r="B5" s="73"/>
      <c r="C5" s="73"/>
      <c r="D5" s="73"/>
      <c r="E5" s="73"/>
      <c r="F5" s="73"/>
      <c r="G5" s="73"/>
      <c r="H5" s="73"/>
      <c r="I5" s="73"/>
      <c r="J5" s="73"/>
      <c r="K5" s="73"/>
      <c r="L5" s="73"/>
      <c r="M5" s="73"/>
      <c r="N5" s="14"/>
      <c r="O5" s="14"/>
      <c r="P5" s="14"/>
      <c r="Q5" s="14"/>
      <c r="R5" s="14"/>
      <c r="S5" s="14"/>
      <c r="T5" s="14"/>
      <c r="U5" s="14"/>
      <c r="V5" s="14"/>
      <c r="W5" s="14"/>
    </row>
    <row r="6" spans="1:24">
      <c r="A6" s="77" t="s">
        <v>3</v>
      </c>
      <c r="B6" s="77"/>
      <c r="C6" s="77"/>
      <c r="D6" s="77" t="s">
        <v>4</v>
      </c>
      <c r="E6" s="77"/>
      <c r="F6" s="77"/>
      <c r="G6" s="77" t="s">
        <v>5</v>
      </c>
      <c r="H6" s="77"/>
      <c r="I6" s="77"/>
      <c r="J6" s="77" t="s">
        <v>55</v>
      </c>
      <c r="K6" s="77"/>
      <c r="L6" s="78"/>
      <c r="M6" s="58" t="s">
        <v>56</v>
      </c>
      <c r="N6" s="35"/>
      <c r="O6" s="31"/>
      <c r="P6" s="32"/>
      <c r="Q6" s="28"/>
      <c r="R6" s="28"/>
      <c r="S6" s="28"/>
      <c r="T6" s="28"/>
      <c r="U6" s="28"/>
      <c r="V6" s="28"/>
      <c r="W6" s="28"/>
    </row>
    <row r="7" spans="1:24">
      <c r="A7" s="74">
        <v>8</v>
      </c>
      <c r="B7" s="74"/>
      <c r="C7" s="74"/>
      <c r="D7" s="75" t="str">
        <f>G7 &amp; " - " &amp; G8</f>
        <v>5 - 50</v>
      </c>
      <c r="E7" s="75"/>
      <c r="F7" s="75"/>
      <c r="G7" s="74">
        <v>5</v>
      </c>
      <c r="H7" s="74"/>
      <c r="I7" s="74"/>
      <c r="J7" s="74" t="s">
        <v>28</v>
      </c>
      <c r="K7" s="74"/>
      <c r="L7" s="76"/>
      <c r="M7" s="59">
        <v>5</v>
      </c>
      <c r="N7" s="16"/>
      <c r="O7" s="27"/>
      <c r="P7" s="30"/>
      <c r="Q7" s="28"/>
      <c r="R7" s="28"/>
      <c r="S7" s="28"/>
      <c r="T7" s="28"/>
      <c r="U7" s="28"/>
      <c r="V7" s="28"/>
      <c r="W7" s="28"/>
    </row>
    <row r="8" spans="1:24">
      <c r="A8" s="74"/>
      <c r="B8" s="74"/>
      <c r="C8" s="74"/>
      <c r="D8" s="74"/>
      <c r="E8" s="74"/>
      <c r="F8" s="74"/>
      <c r="G8" s="74">
        <v>50</v>
      </c>
      <c r="H8" s="74"/>
      <c r="I8" s="74"/>
      <c r="J8" s="74" t="s">
        <v>6</v>
      </c>
      <c r="K8" s="74"/>
      <c r="L8" s="76"/>
      <c r="M8" s="59">
        <v>2.5</v>
      </c>
      <c r="N8" s="16"/>
      <c r="O8" s="27"/>
      <c r="P8" s="30"/>
      <c r="Q8" s="28"/>
      <c r="R8" s="28"/>
      <c r="S8" s="28"/>
      <c r="T8" s="28"/>
      <c r="U8" s="28"/>
      <c r="V8" s="28"/>
      <c r="W8" s="28"/>
    </row>
    <row r="9" spans="1:24">
      <c r="A9" s="74"/>
      <c r="B9" s="74"/>
      <c r="C9" s="74"/>
      <c r="D9" s="74"/>
      <c r="E9" s="74"/>
      <c r="F9" s="74"/>
      <c r="G9" s="74"/>
      <c r="H9" s="74"/>
      <c r="I9" s="74"/>
      <c r="J9" s="80">
        <f>--MID(J7,2,3)</f>
        <v>5</v>
      </c>
      <c r="K9" s="80"/>
      <c r="L9" s="81"/>
      <c r="M9" s="57"/>
      <c r="N9" s="16"/>
      <c r="O9" s="27"/>
      <c r="P9" s="30"/>
      <c r="Q9" s="28"/>
      <c r="R9" s="28"/>
      <c r="S9" s="28"/>
      <c r="T9" s="28"/>
      <c r="U9" s="28"/>
      <c r="V9" s="28"/>
      <c r="W9" s="28"/>
    </row>
    <row r="10" spans="1:24">
      <c r="A10" s="74"/>
      <c r="B10" s="74"/>
      <c r="C10" s="74"/>
      <c r="D10" s="74"/>
      <c r="E10" s="74"/>
      <c r="F10" s="74"/>
      <c r="G10" s="74"/>
      <c r="H10" s="74"/>
      <c r="I10" s="74"/>
      <c r="J10" s="82">
        <f>--MID(J8,2,3)</f>
        <v>2</v>
      </c>
      <c r="K10" s="82"/>
      <c r="L10" s="83"/>
      <c r="M10" s="57"/>
      <c r="N10" s="16"/>
      <c r="O10" s="52"/>
      <c r="P10" s="54"/>
      <c r="Q10" s="28"/>
      <c r="R10" s="28"/>
      <c r="S10" s="28"/>
      <c r="T10" s="28"/>
      <c r="U10" s="28"/>
      <c r="V10" s="28"/>
      <c r="W10" s="28"/>
    </row>
    <row r="11" spans="1:24">
      <c r="A11" s="79" t="s">
        <v>7</v>
      </c>
      <c r="B11" s="79"/>
      <c r="C11" s="79"/>
      <c r="D11" s="79"/>
      <c r="E11" s="79"/>
      <c r="F11" s="79"/>
      <c r="G11" s="79"/>
      <c r="H11" s="79"/>
      <c r="I11" s="79"/>
      <c r="J11" s="79"/>
      <c r="K11" s="84" t="str">
        <f>'Исход. данные'!$B$1</f>
        <v>18.10.2024г.</v>
      </c>
      <c r="L11" s="84"/>
      <c r="M11" s="84"/>
      <c r="N11" s="15"/>
      <c r="O11" s="15"/>
      <c r="P11" s="15"/>
      <c r="Q11" s="15"/>
      <c r="R11" s="15"/>
      <c r="S11" s="15"/>
      <c r="T11" s="15"/>
      <c r="U11" s="15"/>
      <c r="V11" s="15"/>
      <c r="W11" s="15"/>
      <c r="X11" s="8"/>
    </row>
    <row r="12" spans="1:24">
      <c r="A12" s="79" t="s">
        <v>8</v>
      </c>
      <c r="B12" s="79"/>
      <c r="C12" s="79"/>
      <c r="D12" s="79"/>
      <c r="E12" s="79"/>
      <c r="F12" s="79"/>
      <c r="G12" s="79"/>
      <c r="H12" s="79"/>
      <c r="I12" s="79"/>
      <c r="J12" s="79"/>
      <c r="K12" s="85" t="str">
        <f>'Исход. данные'!$B$2</f>
        <v>ВР-300S № 181024</v>
      </c>
      <c r="L12" s="85"/>
      <c r="M12" s="85"/>
      <c r="N12" s="16"/>
      <c r="O12" s="16"/>
      <c r="P12" s="16"/>
      <c r="Q12" s="16"/>
      <c r="R12" s="16"/>
      <c r="S12" s="16"/>
      <c r="T12" s="16"/>
      <c r="U12" s="16"/>
      <c r="V12" s="16"/>
      <c r="W12" s="16"/>
      <c r="X12" s="8"/>
    </row>
    <row r="13" spans="1:24">
      <c r="A13" s="79" t="s">
        <v>9</v>
      </c>
      <c r="B13" s="79"/>
      <c r="C13" s="79"/>
      <c r="D13" s="79"/>
      <c r="E13" s="79"/>
      <c r="F13" s="79"/>
      <c r="G13" s="79"/>
      <c r="H13" s="79"/>
      <c r="I13" s="79"/>
      <c r="J13" s="79"/>
      <c r="K13" s="85">
        <f>'Исход. данные'!$B$3</f>
        <v>21.2</v>
      </c>
      <c r="L13" s="85"/>
      <c r="M13" s="85"/>
      <c r="N13" s="16"/>
      <c r="O13" s="16"/>
      <c r="P13" s="16"/>
      <c r="Q13" s="16"/>
      <c r="R13" s="16"/>
      <c r="S13" s="16"/>
      <c r="T13" s="16"/>
      <c r="U13" s="16"/>
      <c r="V13" s="16"/>
      <c r="W13" s="16"/>
      <c r="X13" s="8"/>
    </row>
    <row r="14" spans="1:24">
      <c r="A14" s="79" t="s">
        <v>10</v>
      </c>
      <c r="B14" s="79"/>
      <c r="C14" s="79"/>
      <c r="D14" s="79"/>
      <c r="E14" s="79"/>
      <c r="F14" s="79"/>
      <c r="G14" s="79"/>
      <c r="H14" s="79"/>
      <c r="I14" s="79"/>
      <c r="J14" s="79"/>
      <c r="K14" s="85">
        <f>'Исход. данные'!$B$4</f>
        <v>60.7</v>
      </c>
      <c r="L14" s="85"/>
      <c r="M14" s="85"/>
      <c r="N14" s="16"/>
      <c r="O14" s="16"/>
      <c r="P14" s="16"/>
      <c r="Q14" s="16"/>
      <c r="R14" s="16"/>
      <c r="S14" s="16"/>
      <c r="T14" s="16"/>
      <c r="U14" s="16"/>
      <c r="V14" s="16"/>
      <c r="W14" s="16"/>
      <c r="X14" s="8"/>
    </row>
    <row r="15" spans="1:24">
      <c r="A15" s="97" t="s">
        <v>11</v>
      </c>
      <c r="B15" s="98"/>
      <c r="C15" s="99"/>
      <c r="D15" s="76" t="str">
        <f>"Объем дозирования " &amp; G7 &amp; " мкл"</f>
        <v>Объем дозирования 5 мкл</v>
      </c>
      <c r="E15" s="85"/>
      <c r="F15" s="85"/>
      <c r="G15" s="85"/>
      <c r="H15" s="85"/>
      <c r="I15" s="85"/>
      <c r="J15" s="85"/>
      <c r="K15" s="85"/>
      <c r="L15" s="85"/>
      <c r="M15" s="86"/>
      <c r="N15" s="47"/>
      <c r="O15" s="28"/>
      <c r="P15" s="28"/>
      <c r="Q15" s="28"/>
      <c r="R15" s="28"/>
      <c r="S15" s="28"/>
      <c r="T15" s="28"/>
      <c r="U15" s="28"/>
      <c r="V15" s="28"/>
      <c r="W15" s="28"/>
    </row>
    <row r="16" spans="1:24">
      <c r="A16" s="100"/>
      <c r="B16" s="101"/>
      <c r="C16" s="102"/>
      <c r="D16" s="76" t="s">
        <v>42</v>
      </c>
      <c r="E16" s="85"/>
      <c r="F16" s="85"/>
      <c r="G16" s="85"/>
      <c r="H16" s="86"/>
      <c r="I16" s="76" t="s">
        <v>13</v>
      </c>
      <c r="J16" s="85"/>
      <c r="K16" s="85"/>
      <c r="L16" s="85"/>
      <c r="M16" s="86"/>
      <c r="N16" s="28"/>
      <c r="O16" s="28"/>
      <c r="P16" s="28"/>
      <c r="Q16" s="28"/>
      <c r="R16" s="28"/>
      <c r="S16" s="28"/>
      <c r="T16" s="28"/>
      <c r="U16" s="28"/>
      <c r="V16" s="28"/>
      <c r="W16" s="28"/>
    </row>
    <row r="17" spans="1:31">
      <c r="A17" s="76">
        <v>1</v>
      </c>
      <c r="B17" s="85"/>
      <c r="C17" s="86"/>
      <c r="D17" s="133">
        <v>5.1000000000000004E-3</v>
      </c>
      <c r="E17" s="134"/>
      <c r="F17" s="134"/>
      <c r="G17" s="134"/>
      <c r="H17" s="135"/>
      <c r="I17" s="90">
        <f>D17*1000*'Исход. данные'!$B$6</f>
        <v>5.1158100000000006</v>
      </c>
      <c r="J17" s="91"/>
      <c r="K17" s="91"/>
      <c r="L17" s="91"/>
      <c r="M17" s="92"/>
      <c r="N17" s="28"/>
      <c r="O17" s="28"/>
      <c r="P17" s="28"/>
      <c r="Q17" s="28"/>
      <c r="R17" s="28"/>
      <c r="S17" s="28"/>
      <c r="T17" s="28"/>
      <c r="U17" s="28"/>
      <c r="V17" s="28"/>
      <c r="W17" s="28"/>
      <c r="AA17" s="65">
        <f ca="1">ROUND(NORMINV(RAND(), $AA$27, $AA$27*$M$7/100*0.8)/(1000*'Исход. данные'!$B$6), 4)</f>
        <v>5.1000000000000004E-3</v>
      </c>
      <c r="AB17" s="65"/>
      <c r="AC17" s="65"/>
      <c r="AD17" s="65"/>
      <c r="AE17" s="65"/>
    </row>
    <row r="18" spans="1:31">
      <c r="A18" s="76">
        <v>2</v>
      </c>
      <c r="B18" s="85"/>
      <c r="C18" s="86"/>
      <c r="D18" s="133">
        <v>4.8999999999999998E-3</v>
      </c>
      <c r="E18" s="134"/>
      <c r="F18" s="134"/>
      <c r="G18" s="134"/>
      <c r="H18" s="135"/>
      <c r="I18" s="90">
        <f>D18*1000*'Исход. данные'!$B$6</f>
        <v>4.9151899999999999</v>
      </c>
      <c r="J18" s="95"/>
      <c r="K18" s="95"/>
      <c r="L18" s="95"/>
      <c r="M18" s="96"/>
      <c r="N18" s="28"/>
      <c r="O18" s="28"/>
      <c r="P18" s="28"/>
      <c r="Q18" s="28"/>
      <c r="R18" s="28"/>
      <c r="S18" s="28"/>
      <c r="T18" s="28"/>
      <c r="U18" s="28"/>
      <c r="V18" s="28"/>
      <c r="W18" s="28"/>
      <c r="AA18" s="65">
        <f ca="1">ROUND(NORMINV(RAND(), $AA$27, $AA$27*$M$7/100*0.8)/(1000*'Исход. данные'!$B$6), 4)</f>
        <v>5.0000000000000001E-3</v>
      </c>
      <c r="AB18" s="65"/>
      <c r="AC18" s="65"/>
      <c r="AD18" s="65"/>
      <c r="AE18" s="65"/>
    </row>
    <row r="19" spans="1:31">
      <c r="A19" s="76">
        <v>3</v>
      </c>
      <c r="B19" s="85"/>
      <c r="C19" s="86"/>
      <c r="D19" s="133">
        <v>5.1000000000000004E-3</v>
      </c>
      <c r="E19" s="134"/>
      <c r="F19" s="134"/>
      <c r="G19" s="134"/>
      <c r="H19" s="135"/>
      <c r="I19" s="90">
        <f>D19*1000*'Исход. данные'!$B$6</f>
        <v>5.1158100000000006</v>
      </c>
      <c r="J19" s="95"/>
      <c r="K19" s="95"/>
      <c r="L19" s="95"/>
      <c r="M19" s="96"/>
      <c r="N19" s="28"/>
      <c r="O19" s="28"/>
      <c r="P19" s="28"/>
      <c r="Q19" s="28"/>
      <c r="R19" s="28"/>
      <c r="S19" s="28"/>
      <c r="T19" s="28"/>
      <c r="U19" s="28"/>
      <c r="V19" s="28"/>
      <c r="W19" s="28"/>
      <c r="AA19" s="65">
        <f ca="1">ROUND(NORMINV(RAND(), $AA$27, $AA$27*$M$7/100*0.8)/(1000*'Исход. данные'!$B$6), 4)</f>
        <v>4.8999999999999998E-3</v>
      </c>
      <c r="AB19" s="65"/>
      <c r="AC19" s="65"/>
      <c r="AD19" s="65"/>
      <c r="AE19" s="65"/>
    </row>
    <row r="20" spans="1:31">
      <c r="A20" s="76">
        <v>4</v>
      </c>
      <c r="B20" s="85"/>
      <c r="C20" s="86"/>
      <c r="D20" s="133">
        <v>4.8999999999999998E-3</v>
      </c>
      <c r="E20" s="134"/>
      <c r="F20" s="134"/>
      <c r="G20" s="134"/>
      <c r="H20" s="135"/>
      <c r="I20" s="90">
        <f>D20*1000*'Исход. данные'!$B$6</f>
        <v>4.9151899999999999</v>
      </c>
      <c r="J20" s="95"/>
      <c r="K20" s="95"/>
      <c r="L20" s="95"/>
      <c r="M20" s="96"/>
      <c r="N20" s="28"/>
      <c r="O20" s="28"/>
      <c r="P20" s="28"/>
      <c r="Q20" s="28"/>
      <c r="R20" s="28"/>
      <c r="S20" s="28"/>
      <c r="T20" s="28"/>
      <c r="U20" s="28"/>
      <c r="V20" s="28"/>
      <c r="W20" s="28"/>
      <c r="AA20" s="65">
        <f ca="1">ROUND(NORMINV(RAND(), $AA$27, $AA$27*$M$7/100*0.8)/(1000*'Исход. данные'!$B$6), 4)</f>
        <v>4.8999999999999998E-3</v>
      </c>
      <c r="AB20" s="65"/>
      <c r="AC20" s="65"/>
      <c r="AD20" s="65"/>
      <c r="AE20" s="65"/>
    </row>
    <row r="21" spans="1:31">
      <c r="A21" s="76">
        <v>5</v>
      </c>
      <c r="B21" s="85"/>
      <c r="C21" s="86"/>
      <c r="D21" s="133">
        <v>4.7000000000000002E-3</v>
      </c>
      <c r="E21" s="134"/>
      <c r="F21" s="134"/>
      <c r="G21" s="134"/>
      <c r="H21" s="135"/>
      <c r="I21" s="90">
        <f>D21*1000*'Исход. данные'!$B$6</f>
        <v>4.714570000000001</v>
      </c>
      <c r="J21" s="95"/>
      <c r="K21" s="95"/>
      <c r="L21" s="95"/>
      <c r="M21" s="96"/>
      <c r="N21" s="28"/>
      <c r="O21" s="28"/>
      <c r="P21" s="28"/>
      <c r="Q21" s="28"/>
      <c r="R21" s="28"/>
      <c r="S21" s="28"/>
      <c r="T21" s="28"/>
      <c r="U21" s="28"/>
      <c r="V21" s="28"/>
      <c r="W21" s="28"/>
      <c r="AA21" s="65">
        <f ca="1">ROUND(NORMINV(RAND(), $AA$27, $AA$27*$M$7/100*0.8)/(1000*'Исход. данные'!$B$6), 4)</f>
        <v>4.7999999999999996E-3</v>
      </c>
      <c r="AB21" s="65"/>
      <c r="AC21" s="65"/>
      <c r="AD21" s="65"/>
      <c r="AE21" s="65"/>
    </row>
    <row r="22" spans="1:31">
      <c r="A22" s="76">
        <v>6</v>
      </c>
      <c r="B22" s="85"/>
      <c r="C22" s="86"/>
      <c r="D22" s="133">
        <v>5.0000000000000001E-3</v>
      </c>
      <c r="E22" s="134"/>
      <c r="F22" s="134"/>
      <c r="G22" s="134"/>
      <c r="H22" s="135"/>
      <c r="I22" s="90">
        <f>D22*1000*'Исход. данные'!$B$6</f>
        <v>5.0155000000000003</v>
      </c>
      <c r="J22" s="95"/>
      <c r="K22" s="95"/>
      <c r="L22" s="95"/>
      <c r="M22" s="96"/>
      <c r="N22" s="28"/>
      <c r="O22" s="28"/>
      <c r="P22" s="28"/>
      <c r="Q22" s="28"/>
      <c r="R22" s="28"/>
      <c r="S22" s="28"/>
      <c r="T22" s="28"/>
      <c r="U22" s="28"/>
      <c r="V22" s="28"/>
      <c r="W22" s="28"/>
      <c r="AA22" s="65">
        <f ca="1">ROUND(NORMINV(RAND(), $AA$27, $AA$27*$M$7/100*0.8)/(1000*'Исход. данные'!$B$6), 4)</f>
        <v>4.8999999999999998E-3</v>
      </c>
      <c r="AB22" s="65"/>
      <c r="AC22" s="65"/>
      <c r="AD22" s="65"/>
      <c r="AE22" s="65"/>
    </row>
    <row r="23" spans="1:31">
      <c r="A23" s="76">
        <v>7</v>
      </c>
      <c r="B23" s="85"/>
      <c r="C23" s="86"/>
      <c r="D23" s="133">
        <v>5.0000000000000001E-3</v>
      </c>
      <c r="E23" s="134"/>
      <c r="F23" s="134"/>
      <c r="G23" s="134"/>
      <c r="H23" s="135"/>
      <c r="I23" s="90">
        <f>D23*1000*'Исход. данные'!$B$6</f>
        <v>5.0155000000000003</v>
      </c>
      <c r="J23" s="95"/>
      <c r="K23" s="95"/>
      <c r="L23" s="95"/>
      <c r="M23" s="96"/>
      <c r="N23" s="28"/>
      <c r="O23" s="28"/>
      <c r="P23" s="28"/>
      <c r="Q23" s="28"/>
      <c r="R23" s="28"/>
      <c r="S23" s="28"/>
      <c r="T23" s="28"/>
      <c r="U23" s="28"/>
      <c r="V23" s="28"/>
      <c r="W23" s="28"/>
      <c r="AA23" s="65">
        <f ca="1">ROUND(NORMINV(RAND(), $AA$27, $AA$27*$M$7/100*0.8)/(1000*'Исход. данные'!$B$6), 4)</f>
        <v>5.0000000000000001E-3</v>
      </c>
      <c r="AB23" s="65"/>
      <c r="AC23" s="65"/>
      <c r="AD23" s="65"/>
      <c r="AE23" s="65"/>
    </row>
    <row r="24" spans="1:31">
      <c r="A24" s="76">
        <v>8</v>
      </c>
      <c r="B24" s="85"/>
      <c r="C24" s="86"/>
      <c r="D24" s="133">
        <v>5.1000000000000004E-3</v>
      </c>
      <c r="E24" s="134"/>
      <c r="F24" s="134"/>
      <c r="G24" s="134"/>
      <c r="H24" s="135"/>
      <c r="I24" s="90">
        <f>D24*1000*'Исход. данные'!$B$6</f>
        <v>5.1158100000000006</v>
      </c>
      <c r="J24" s="95"/>
      <c r="K24" s="95"/>
      <c r="L24" s="95"/>
      <c r="M24" s="96"/>
      <c r="N24" s="28"/>
      <c r="O24" s="28"/>
      <c r="P24" s="28"/>
      <c r="Q24" s="28"/>
      <c r="R24" s="28"/>
      <c r="S24" s="28"/>
      <c r="T24" s="28"/>
      <c r="U24" s="28"/>
      <c r="V24" s="28"/>
      <c r="W24" s="28"/>
      <c r="AA24" s="65">
        <f ca="1">ROUND(NORMINV(RAND(), $AA$27, $AA$27*$M$7/100*0.8)/(1000*'Исход. данные'!$B$6), 4)</f>
        <v>4.5999999999999999E-3</v>
      </c>
      <c r="AB24" s="65"/>
      <c r="AC24" s="65"/>
      <c r="AD24" s="65"/>
      <c r="AE24" s="65"/>
    </row>
    <row r="25" spans="1:31">
      <c r="A25" s="76">
        <v>9</v>
      </c>
      <c r="B25" s="85"/>
      <c r="C25" s="86"/>
      <c r="D25" s="133">
        <v>4.7999999999999996E-3</v>
      </c>
      <c r="E25" s="134"/>
      <c r="F25" s="134"/>
      <c r="G25" s="134"/>
      <c r="H25" s="135"/>
      <c r="I25" s="90">
        <f>D25*1000*'Исход. данные'!$B$6</f>
        <v>4.8148800000000005</v>
      </c>
      <c r="J25" s="95"/>
      <c r="K25" s="95"/>
      <c r="L25" s="95"/>
      <c r="M25" s="96"/>
      <c r="N25" s="28"/>
      <c r="O25" s="28"/>
      <c r="P25" s="28"/>
      <c r="Q25" s="28"/>
      <c r="R25" s="28"/>
      <c r="S25" s="28"/>
      <c r="T25" s="28"/>
      <c r="U25" s="28"/>
      <c r="V25" s="29"/>
      <c r="W25" s="28"/>
      <c r="AA25" s="65">
        <f ca="1">ROUND(NORMINV(RAND(), $AA$27, $AA$27*$M$7/100*0.8)/(1000*'Исход. данные'!$B$6), 4)</f>
        <v>5.0000000000000001E-3</v>
      </c>
      <c r="AB25" s="65"/>
      <c r="AC25" s="65"/>
      <c r="AD25" s="65"/>
      <c r="AE25" s="65"/>
    </row>
    <row r="26" spans="1:31">
      <c r="A26" s="76">
        <v>10</v>
      </c>
      <c r="B26" s="85"/>
      <c r="C26" s="86"/>
      <c r="D26" s="133">
        <v>4.7999999999999996E-3</v>
      </c>
      <c r="E26" s="134"/>
      <c r="F26" s="134"/>
      <c r="G26" s="134"/>
      <c r="H26" s="135"/>
      <c r="I26" s="90">
        <f>D26*1000*'Исход. данные'!$B$6</f>
        <v>4.8148800000000005</v>
      </c>
      <c r="J26" s="95"/>
      <c r="K26" s="95"/>
      <c r="L26" s="95"/>
      <c r="M26" s="96"/>
      <c r="N26" s="28"/>
      <c r="O26" s="28"/>
      <c r="P26" s="28"/>
      <c r="Q26" s="28"/>
      <c r="R26" s="28"/>
      <c r="S26" s="28"/>
      <c r="T26" s="28"/>
      <c r="U26" s="28"/>
      <c r="V26" s="28"/>
      <c r="W26" s="28"/>
      <c r="AA26" s="65">
        <f ca="1">ROUND(NORMINV(RAND(), $AA$27, $AA$27*$M$7/100*0.8)/(1000*'Исход. данные'!$B$6), 4)</f>
        <v>4.4000000000000003E-3</v>
      </c>
      <c r="AB26" s="65"/>
      <c r="AC26" s="65"/>
      <c r="AD26" s="65"/>
      <c r="AE26" s="65"/>
    </row>
    <row r="27" spans="1:31">
      <c r="A27" s="76" t="s">
        <v>14</v>
      </c>
      <c r="B27" s="85"/>
      <c r="C27" s="86"/>
      <c r="D27" s="87">
        <f>AVERAGE(D17:H26)</f>
        <v>4.9399999999999999E-3</v>
      </c>
      <c r="E27" s="126"/>
      <c r="F27" s="126"/>
      <c r="G27" s="126"/>
      <c r="H27" s="127"/>
      <c r="I27" s="90">
        <f>AVERAGE(I17:M26)</f>
        <v>4.9553140000000013</v>
      </c>
      <c r="J27" s="95"/>
      <c r="K27" s="95"/>
      <c r="L27" s="95"/>
      <c r="M27" s="96"/>
      <c r="N27" s="47"/>
      <c r="O27" s="28"/>
      <c r="P27" s="28"/>
      <c r="Q27" s="28"/>
      <c r="R27" s="28"/>
      <c r="S27" s="28"/>
      <c r="T27" s="28"/>
      <c r="U27" s="28"/>
      <c r="V27" s="28"/>
      <c r="W27" s="28"/>
      <c r="AA27" s="66">
        <f ca="1">G7+G7*J9/100*0.9*(RAND()-RAND())</f>
        <v>4.9369624701183765</v>
      </c>
      <c r="AB27" s="66"/>
      <c r="AC27" s="66"/>
      <c r="AD27" s="66"/>
      <c r="AE27" s="66"/>
    </row>
    <row r="28" spans="1:31">
      <c r="A28" s="76" t="s">
        <v>15</v>
      </c>
      <c r="B28" s="85"/>
      <c r="C28" s="86"/>
      <c r="D28" s="106" t="str">
        <f>'Исход. данные'!$B$5</f>
        <v>Пупкин В.В.</v>
      </c>
      <c r="E28" s="107"/>
      <c r="F28" s="107"/>
      <c r="G28" s="107"/>
      <c r="H28" s="107"/>
      <c r="I28" s="107"/>
      <c r="J28" s="107"/>
      <c r="K28" s="107"/>
      <c r="L28" s="107"/>
      <c r="M28" s="108"/>
      <c r="N28" s="51"/>
      <c r="O28" s="51"/>
      <c r="P28" s="51"/>
      <c r="Q28" s="51"/>
      <c r="R28" s="51"/>
      <c r="S28" s="51"/>
      <c r="T28" s="51"/>
      <c r="U28" s="28"/>
      <c r="V28" s="28"/>
      <c r="W28" s="28"/>
    </row>
    <row r="29" spans="1:31">
      <c r="A29" s="56"/>
      <c r="B29" s="56"/>
      <c r="C29" s="56"/>
      <c r="D29" s="85"/>
      <c r="E29" s="85"/>
      <c r="F29" s="85"/>
      <c r="G29" s="85"/>
      <c r="H29" s="85"/>
      <c r="I29" s="85"/>
      <c r="J29" s="85"/>
      <c r="K29" s="85"/>
      <c r="L29" s="85"/>
      <c r="M29" s="85"/>
      <c r="N29" s="1"/>
      <c r="O29" s="1"/>
      <c r="P29" s="1"/>
      <c r="Q29" s="1"/>
      <c r="R29" s="1"/>
      <c r="S29" s="1"/>
      <c r="T29" s="1"/>
      <c r="U29" s="1"/>
      <c r="V29" s="1"/>
      <c r="W29" s="1"/>
    </row>
    <row r="30" spans="1:31">
      <c r="A30" s="97" t="s">
        <v>11</v>
      </c>
      <c r="B30" s="98"/>
      <c r="C30" s="99"/>
      <c r="D30" s="76" t="str">
        <f>"Объем дозирования " &amp; G8 &amp; " мкл"</f>
        <v>Объем дозирования 50 мкл</v>
      </c>
      <c r="E30" s="85"/>
      <c r="F30" s="85"/>
      <c r="G30" s="85"/>
      <c r="H30" s="85"/>
      <c r="I30" s="85"/>
      <c r="J30" s="85"/>
      <c r="K30" s="85"/>
      <c r="L30" s="85"/>
      <c r="M30" s="86"/>
      <c r="V30" s="3"/>
    </row>
    <row r="31" spans="1:31">
      <c r="A31" s="100"/>
      <c r="B31" s="101"/>
      <c r="C31" s="102"/>
      <c r="D31" s="76" t="s">
        <v>42</v>
      </c>
      <c r="E31" s="85"/>
      <c r="F31" s="85"/>
      <c r="G31" s="85"/>
      <c r="H31" s="86"/>
      <c r="I31" s="76" t="s">
        <v>13</v>
      </c>
      <c r="J31" s="85"/>
      <c r="K31" s="85"/>
      <c r="L31" s="85"/>
      <c r="M31" s="86"/>
      <c r="Q31" s="3"/>
      <c r="S31" s="2"/>
    </row>
    <row r="32" spans="1:31">
      <c r="A32" s="76">
        <v>1</v>
      </c>
      <c r="B32" s="85"/>
      <c r="C32" s="86"/>
      <c r="D32" s="133">
        <v>4.9500000000000002E-2</v>
      </c>
      <c r="E32" s="134"/>
      <c r="F32" s="134"/>
      <c r="G32" s="134"/>
      <c r="H32" s="135"/>
      <c r="I32" s="90">
        <f>D32*1000*'Исход. данные'!$B$6</f>
        <v>49.653450000000007</v>
      </c>
      <c r="J32" s="95"/>
      <c r="K32" s="95"/>
      <c r="L32" s="95"/>
      <c r="M32" s="96"/>
      <c r="Q32" s="3"/>
      <c r="AA32" s="65">
        <f ca="1">ROUND(NORMINV(RAND(), $AA$42, $AA$42*$M$8/100*0.8)/(1000*'Исход. данные'!$B$6), 4)</f>
        <v>5.04E-2</v>
      </c>
      <c r="AB32" s="65"/>
      <c r="AC32" s="65"/>
      <c r="AD32" s="65"/>
      <c r="AE32" s="65"/>
    </row>
    <row r="33" spans="1:31">
      <c r="A33" s="76">
        <v>2</v>
      </c>
      <c r="B33" s="85"/>
      <c r="C33" s="86"/>
      <c r="D33" s="133">
        <v>4.9299999999999997E-2</v>
      </c>
      <c r="E33" s="134"/>
      <c r="F33" s="134"/>
      <c r="G33" s="134"/>
      <c r="H33" s="135"/>
      <c r="I33" s="90">
        <f>D33*1000*'Исход. данные'!$B$6</f>
        <v>49.452829999999999</v>
      </c>
      <c r="J33" s="95"/>
      <c r="K33" s="95"/>
      <c r="L33" s="95"/>
      <c r="M33" s="96"/>
      <c r="Q33" s="3"/>
      <c r="S33" s="2"/>
      <c r="AA33" s="65">
        <f ca="1">ROUND(NORMINV(RAND(), $AA$42, $AA$42*$M$8/100*0.8)/(1000*'Исход. данные'!$B$6), 4)</f>
        <v>4.9700000000000001E-2</v>
      </c>
      <c r="AB33" s="65"/>
      <c r="AC33" s="65"/>
      <c r="AD33" s="65"/>
      <c r="AE33" s="65"/>
    </row>
    <row r="34" spans="1:31">
      <c r="A34" s="76">
        <v>3</v>
      </c>
      <c r="B34" s="85"/>
      <c r="C34" s="86"/>
      <c r="D34" s="133">
        <v>4.7899999999999998E-2</v>
      </c>
      <c r="E34" s="134"/>
      <c r="F34" s="134"/>
      <c r="G34" s="134"/>
      <c r="H34" s="135"/>
      <c r="I34" s="90">
        <f>D34*1000*'Исход. данные'!$B$6</f>
        <v>48.048490000000001</v>
      </c>
      <c r="J34" s="95"/>
      <c r="K34" s="95"/>
      <c r="L34" s="95"/>
      <c r="M34" s="96"/>
      <c r="Q34" s="3"/>
      <c r="AA34" s="65">
        <f ca="1">ROUND(NORMINV(RAND(), $AA$42, $AA$42*$M$8/100*0.8)/(1000*'Исход. данные'!$B$6), 4)</f>
        <v>5.0799999999999998E-2</v>
      </c>
      <c r="AB34" s="65"/>
      <c r="AC34" s="65"/>
      <c r="AD34" s="65"/>
      <c r="AE34" s="65"/>
    </row>
    <row r="35" spans="1:31">
      <c r="A35" s="76">
        <v>4</v>
      </c>
      <c r="B35" s="85"/>
      <c r="C35" s="86"/>
      <c r="D35" s="133">
        <v>4.9799999999999997E-2</v>
      </c>
      <c r="E35" s="134"/>
      <c r="F35" s="134"/>
      <c r="G35" s="134"/>
      <c r="H35" s="135"/>
      <c r="I35" s="90">
        <f>D35*1000*'Исход. данные'!$B$6</f>
        <v>49.95438</v>
      </c>
      <c r="J35" s="95"/>
      <c r="K35" s="95"/>
      <c r="L35" s="95"/>
      <c r="M35" s="96"/>
      <c r="Q35" s="3"/>
      <c r="AA35" s="65">
        <f ca="1">ROUND(NORMINV(RAND(), $AA$42, $AA$42*$M$8/100*0.8)/(1000*'Исход. данные'!$B$6), 4)</f>
        <v>5.0200000000000002E-2</v>
      </c>
      <c r="AB35" s="65"/>
      <c r="AC35" s="65"/>
      <c r="AD35" s="65"/>
      <c r="AE35" s="65"/>
    </row>
    <row r="36" spans="1:31">
      <c r="A36" s="76">
        <v>5</v>
      </c>
      <c r="B36" s="85"/>
      <c r="C36" s="86"/>
      <c r="D36" s="133">
        <v>4.9700000000000001E-2</v>
      </c>
      <c r="E36" s="134"/>
      <c r="F36" s="134"/>
      <c r="G36" s="134"/>
      <c r="H36" s="135"/>
      <c r="I36" s="90">
        <f>D36*1000*'Исход. данные'!$B$6</f>
        <v>49.854070000000007</v>
      </c>
      <c r="J36" s="95"/>
      <c r="K36" s="95"/>
      <c r="L36" s="95"/>
      <c r="M36" s="96"/>
      <c r="Q36" s="3"/>
      <c r="AA36" s="65">
        <f ca="1">ROUND(NORMINV(RAND(), $AA$42, $AA$42*$M$8/100*0.8)/(1000*'Исход. данные'!$B$6), 4)</f>
        <v>4.8099999999999997E-2</v>
      </c>
      <c r="AB36" s="65"/>
      <c r="AC36" s="65"/>
      <c r="AD36" s="65"/>
      <c r="AE36" s="65"/>
    </row>
    <row r="37" spans="1:31">
      <c r="A37" s="76">
        <v>6</v>
      </c>
      <c r="B37" s="85"/>
      <c r="C37" s="86"/>
      <c r="D37" s="133">
        <v>5.0200000000000002E-2</v>
      </c>
      <c r="E37" s="134"/>
      <c r="F37" s="134"/>
      <c r="G37" s="134"/>
      <c r="H37" s="135"/>
      <c r="I37" s="90">
        <f>D37*1000*'Исход. данные'!$B$6</f>
        <v>50.355620000000009</v>
      </c>
      <c r="J37" s="95"/>
      <c r="K37" s="95"/>
      <c r="L37" s="95"/>
      <c r="M37" s="96"/>
      <c r="Q37" s="3"/>
      <c r="Y37" s="26"/>
      <c r="AA37" s="65">
        <f ca="1">ROUND(NORMINV(RAND(), $AA$42, $AA$42*$M$8/100*0.8)/(1000*'Исход. данные'!$B$6), 4)</f>
        <v>5.0799999999999998E-2</v>
      </c>
      <c r="AB37" s="65"/>
      <c r="AC37" s="65"/>
      <c r="AD37" s="65"/>
      <c r="AE37" s="65"/>
    </row>
    <row r="38" spans="1:31">
      <c r="A38" s="76">
        <v>7</v>
      </c>
      <c r="B38" s="85"/>
      <c r="C38" s="86"/>
      <c r="D38" s="133">
        <v>4.8599999999999997E-2</v>
      </c>
      <c r="E38" s="134"/>
      <c r="F38" s="134"/>
      <c r="G38" s="134"/>
      <c r="H38" s="135"/>
      <c r="I38" s="90">
        <f>D38*1000*'Исход. данные'!$B$6</f>
        <v>48.750659999999996</v>
      </c>
      <c r="J38" s="95"/>
      <c r="K38" s="95"/>
      <c r="L38" s="95"/>
      <c r="M38" s="96"/>
      <c r="Q38" s="3"/>
      <c r="AA38" s="65">
        <f ca="1">ROUND(NORMINV(RAND(), $AA$42, $AA$42*$M$8/100*0.8)/(1000*'Исход. данные'!$B$6), 4)</f>
        <v>4.8000000000000001E-2</v>
      </c>
      <c r="AB38" s="65"/>
      <c r="AC38" s="65"/>
      <c r="AD38" s="65"/>
      <c r="AE38" s="65"/>
    </row>
    <row r="39" spans="1:31">
      <c r="A39" s="76">
        <v>8</v>
      </c>
      <c r="B39" s="85"/>
      <c r="C39" s="86"/>
      <c r="D39" s="133">
        <v>0.05</v>
      </c>
      <c r="E39" s="134"/>
      <c r="F39" s="134"/>
      <c r="G39" s="134"/>
      <c r="H39" s="135"/>
      <c r="I39" s="90">
        <f>D39*1000*'Исход. данные'!$B$6</f>
        <v>50.155000000000008</v>
      </c>
      <c r="J39" s="95"/>
      <c r="K39" s="95"/>
      <c r="L39" s="95"/>
      <c r="M39" s="96"/>
      <c r="Q39" s="3"/>
      <c r="AA39" s="65">
        <f ca="1">ROUND(NORMINV(RAND(), $AA$42, $AA$42*$M$8/100*0.8)/(1000*'Исход. данные'!$B$6), 4)</f>
        <v>4.9599999999999998E-2</v>
      </c>
      <c r="AB39" s="65"/>
      <c r="AC39" s="65"/>
      <c r="AD39" s="65"/>
      <c r="AE39" s="65"/>
    </row>
    <row r="40" spans="1:31">
      <c r="A40" s="76">
        <v>9</v>
      </c>
      <c r="B40" s="85"/>
      <c r="C40" s="86"/>
      <c r="D40" s="133">
        <v>4.9000000000000002E-2</v>
      </c>
      <c r="E40" s="134"/>
      <c r="F40" s="134"/>
      <c r="G40" s="134"/>
      <c r="H40" s="135"/>
      <c r="I40" s="90">
        <f>D40*1000*'Исход. данные'!$B$6</f>
        <v>49.151900000000005</v>
      </c>
      <c r="J40" s="95"/>
      <c r="K40" s="95"/>
      <c r="L40" s="95"/>
      <c r="M40" s="96"/>
      <c r="Q40" s="3"/>
      <c r="AA40" s="65">
        <f ca="1">ROUND(NORMINV(RAND(), $AA$42, $AA$42*$M$8/100*0.8)/(1000*'Исход. данные'!$B$6), 4)</f>
        <v>5.0999999999999997E-2</v>
      </c>
      <c r="AB40" s="65"/>
      <c r="AC40" s="65"/>
      <c r="AD40" s="65"/>
      <c r="AE40" s="65"/>
    </row>
    <row r="41" spans="1:31">
      <c r="A41" s="76">
        <v>10</v>
      </c>
      <c r="B41" s="85"/>
      <c r="C41" s="86"/>
      <c r="D41" s="133">
        <v>4.8500000000000001E-2</v>
      </c>
      <c r="E41" s="134"/>
      <c r="F41" s="134"/>
      <c r="G41" s="134"/>
      <c r="H41" s="135"/>
      <c r="I41" s="90">
        <f>D41*1000*'Исход. данные'!$B$6</f>
        <v>48.650350000000003</v>
      </c>
      <c r="J41" s="95"/>
      <c r="K41" s="95"/>
      <c r="L41" s="95"/>
      <c r="M41" s="96"/>
      <c r="Q41" s="3"/>
      <c r="AA41" s="65">
        <f ca="1">ROUND(NORMINV(RAND(), $AA$42, $AA$42*$M$8/100*0.8)/(1000*'Исход. данные'!$B$6), 4)</f>
        <v>4.9200000000000001E-2</v>
      </c>
      <c r="AB41" s="65"/>
      <c r="AC41" s="65"/>
      <c r="AD41" s="65"/>
      <c r="AE41" s="65"/>
    </row>
    <row r="42" spans="1:31">
      <c r="A42" s="76" t="s">
        <v>14</v>
      </c>
      <c r="B42" s="85"/>
      <c r="C42" s="86"/>
      <c r="D42" s="109">
        <f>AVERAGE(D32:H41)</f>
        <v>4.9249999999999995E-2</v>
      </c>
      <c r="E42" s="110"/>
      <c r="F42" s="110"/>
      <c r="G42" s="110"/>
      <c r="H42" s="110"/>
      <c r="I42" s="111">
        <f>AVERAGE(I32:M41)</f>
        <v>49.402675000000002</v>
      </c>
      <c r="J42" s="111"/>
      <c r="K42" s="111"/>
      <c r="L42" s="111"/>
      <c r="M42" s="111"/>
      <c r="N42" s="8"/>
      <c r="O42" s="8"/>
      <c r="P42" s="8"/>
      <c r="Q42" s="8"/>
      <c r="R42" s="8"/>
      <c r="S42" s="8"/>
      <c r="T42" s="8"/>
      <c r="U42" s="8"/>
      <c r="V42" s="8"/>
      <c r="W42" s="8"/>
      <c r="X42" s="8"/>
      <c r="AA42" s="66">
        <f ca="1">G8+G8*J10/100*0.9*(RAND()-RAND())</f>
        <v>50.220589062628058</v>
      </c>
      <c r="AB42" s="66"/>
      <c r="AC42" s="66"/>
      <c r="AD42" s="66"/>
      <c r="AE42" s="66"/>
    </row>
    <row r="43" spans="1:31">
      <c r="A43" s="74" t="s">
        <v>15</v>
      </c>
      <c r="B43" s="74"/>
      <c r="C43" s="74"/>
      <c r="D43" s="112" t="str">
        <f>'Исход. данные'!$B$5</f>
        <v>Пупкин В.В.</v>
      </c>
      <c r="E43" s="112"/>
      <c r="F43" s="112"/>
      <c r="G43" s="112"/>
      <c r="H43" s="112"/>
      <c r="I43" s="112"/>
      <c r="J43" s="112"/>
      <c r="K43" s="112"/>
      <c r="L43" s="112"/>
      <c r="M43" s="112"/>
      <c r="N43" s="45"/>
      <c r="O43" s="45"/>
      <c r="P43" s="45"/>
      <c r="Q43" s="45"/>
      <c r="R43" s="45"/>
      <c r="S43" s="45"/>
      <c r="T43" s="8"/>
      <c r="U43" s="8"/>
      <c r="V43" s="8"/>
      <c r="W43" s="8"/>
      <c r="X43" s="8"/>
    </row>
    <row r="44" spans="1:31">
      <c r="A44" s="107" t="s">
        <v>16</v>
      </c>
      <c r="B44" s="107"/>
      <c r="C44" s="107"/>
      <c r="D44" s="107"/>
      <c r="E44" s="107"/>
      <c r="F44" s="107"/>
      <c r="G44" s="107"/>
      <c r="H44" s="107"/>
      <c r="I44" s="107"/>
      <c r="J44" s="107"/>
      <c r="K44" s="107"/>
      <c r="L44" s="107"/>
      <c r="M44" s="107"/>
      <c r="N44" s="16"/>
      <c r="O44" s="16"/>
      <c r="P44" s="16"/>
      <c r="Q44" s="16"/>
      <c r="R44" s="16"/>
      <c r="S44" s="16"/>
      <c r="T44" s="16"/>
      <c r="U44" s="16"/>
      <c r="V44" s="16"/>
      <c r="W44" s="16"/>
    </row>
    <row r="45" spans="1:31" ht="15" customHeight="1">
      <c r="A45" s="124" t="s">
        <v>5</v>
      </c>
      <c r="B45" s="125"/>
      <c r="C45" s="125"/>
      <c r="D45" s="115" t="s">
        <v>55</v>
      </c>
      <c r="E45" s="116"/>
      <c r="F45" s="116"/>
      <c r="G45" s="116"/>
      <c r="H45" s="117"/>
      <c r="I45" s="113" t="s">
        <v>57</v>
      </c>
      <c r="J45" s="113"/>
      <c r="K45" s="113"/>
      <c r="L45" s="113"/>
      <c r="M45" s="113"/>
      <c r="AA45">
        <f>IF(ABS(D46)&gt;J9, 0, IF(ABS(D47)&gt;J10, 0, IF(I46&gt;M7, 0, IF(I47&gt;M8, 0, 1))))</f>
        <v>1</v>
      </c>
    </row>
    <row r="46" spans="1:31">
      <c r="A46" s="76">
        <f>G7</f>
        <v>5</v>
      </c>
      <c r="B46" s="85"/>
      <c r="C46" s="86"/>
      <c r="D46" s="118">
        <f>ROUND(((I27-A46)/A46*100),2)</f>
        <v>-0.89</v>
      </c>
      <c r="E46" s="119"/>
      <c r="F46" s="119"/>
      <c r="G46" s="119"/>
      <c r="H46" s="120"/>
      <c r="I46" s="114">
        <f>ROUND(STDEV(I17:I26)*100/I27,2)</f>
        <v>2.89</v>
      </c>
      <c r="J46" s="114"/>
      <c r="K46" s="114"/>
      <c r="L46" s="114"/>
      <c r="M46" s="114"/>
    </row>
    <row r="47" spans="1:31">
      <c r="A47" s="76">
        <f>G8</f>
        <v>50</v>
      </c>
      <c r="B47" s="85"/>
      <c r="C47" s="86"/>
      <c r="D47" s="118">
        <f>ROUND(((I42-A47)/A47*100),2)</f>
        <v>-1.19</v>
      </c>
      <c r="E47" s="119"/>
      <c r="F47" s="119"/>
      <c r="G47" s="119"/>
      <c r="H47" s="120"/>
      <c r="I47" s="114">
        <f>ROUND(STDEV(I32:I41)*100/I42,2)</f>
        <v>1.5</v>
      </c>
      <c r="J47" s="114"/>
      <c r="K47" s="114"/>
      <c r="L47" s="114"/>
      <c r="M47" s="114"/>
      <c r="N47" s="8"/>
      <c r="Q47" s="8"/>
    </row>
    <row r="48" spans="1:31" ht="15.75">
      <c r="A48" s="121" t="s">
        <v>17</v>
      </c>
      <c r="B48" s="121"/>
      <c r="C48" s="121"/>
      <c r="D48" s="121"/>
      <c r="E48" s="121"/>
      <c r="F48" s="121"/>
      <c r="G48" s="122" t="s">
        <v>18</v>
      </c>
      <c r="H48" s="122"/>
      <c r="I48" s="122"/>
      <c r="J48" s="122"/>
      <c r="K48" s="122"/>
      <c r="L48" s="122"/>
      <c r="M48" s="122"/>
      <c r="N48" s="44"/>
      <c r="O48" s="44"/>
      <c r="P48" s="44"/>
      <c r="Q48" s="44"/>
      <c r="R48" s="44"/>
      <c r="S48" s="44"/>
      <c r="T48" s="44"/>
      <c r="U48" s="44"/>
      <c r="V48" s="44"/>
      <c r="W48" s="44"/>
      <c r="X48" s="8"/>
    </row>
    <row r="49" spans="1:24">
      <c r="A49" s="79" t="s">
        <v>15</v>
      </c>
      <c r="B49" s="79"/>
      <c r="C49" s="79"/>
      <c r="D49" s="79"/>
      <c r="E49" s="79"/>
      <c r="F49" s="79"/>
      <c r="G49" s="107" t="str">
        <f>'Исход. данные'!$B$5</f>
        <v>Пупкин В.В.</v>
      </c>
      <c r="H49" s="107"/>
      <c r="I49" s="107"/>
      <c r="J49" s="107"/>
      <c r="K49" s="107"/>
      <c r="L49" s="107"/>
      <c r="M49" s="107"/>
      <c r="N49" s="16"/>
      <c r="O49" s="16"/>
      <c r="P49" s="16"/>
      <c r="Q49" s="16"/>
      <c r="R49" s="16"/>
      <c r="S49" s="16"/>
      <c r="T49" s="16"/>
      <c r="U49" s="16"/>
      <c r="V49" s="16"/>
      <c r="W49" s="16"/>
      <c r="X49" s="8"/>
    </row>
    <row r="50" spans="1:24">
      <c r="A50" s="56"/>
      <c r="B50" s="56"/>
      <c r="C50" s="56"/>
      <c r="D50" s="56"/>
      <c r="E50" s="56"/>
      <c r="F50" s="56"/>
      <c r="G50" s="123" t="s">
        <v>58</v>
      </c>
      <c r="H50" s="123"/>
      <c r="I50" s="123"/>
      <c r="J50" s="123"/>
      <c r="K50" s="123"/>
      <c r="L50" s="123"/>
      <c r="M50" s="123"/>
      <c r="N50" s="48"/>
      <c r="O50" s="48"/>
      <c r="P50" s="48"/>
      <c r="Q50" s="123"/>
      <c r="R50" s="123"/>
      <c r="S50" s="123"/>
      <c r="T50" s="123"/>
      <c r="U50" s="123"/>
      <c r="V50" s="123"/>
      <c r="W50" s="123"/>
    </row>
  </sheetData>
  <autoFilter ref="K11:W14">
    <filterColumn colId="0" showButton="0"/>
    <filterColumn colId="1" showButton="0"/>
    <filterColumn colId="2" showButton="0"/>
    <filterColumn colId="3" showButton="0"/>
    <filterColumn colId="4" showButton="0"/>
    <filterColumn colId="5" showButton="0"/>
    <filterColumn colId="6" showButton="0"/>
    <filterColumn colId="7" showButton="0"/>
    <filterColumn colId="8" showButton="0"/>
    <filterColumn colId="9" showButton="0"/>
    <filterColumn colId="10" showButton="0"/>
    <filterColumn colId="11" showButton="0"/>
  </autoFilter>
  <mergeCells count="155">
    <mergeCell ref="A1:M1"/>
    <mergeCell ref="A2:M2"/>
    <mergeCell ref="I3:M3"/>
    <mergeCell ref="I4:M4"/>
    <mergeCell ref="A5:M5"/>
    <mergeCell ref="K11:M11"/>
    <mergeCell ref="K12:M12"/>
    <mergeCell ref="K13:M13"/>
    <mergeCell ref="K14:M14"/>
    <mergeCell ref="A11:J11"/>
    <mergeCell ref="A12:J12"/>
    <mergeCell ref="A13:J13"/>
    <mergeCell ref="A9:C9"/>
    <mergeCell ref="D9:F9"/>
    <mergeCell ref="G9:I9"/>
    <mergeCell ref="J9:L9"/>
    <mergeCell ref="A10:C10"/>
    <mergeCell ref="D10:F10"/>
    <mergeCell ref="G10:I10"/>
    <mergeCell ref="J10:L10"/>
    <mergeCell ref="A7:C7"/>
    <mergeCell ref="D7:F7"/>
    <mergeCell ref="G7:I7"/>
    <mergeCell ref="J7:L7"/>
    <mergeCell ref="Q50:W50"/>
    <mergeCell ref="A47:C47"/>
    <mergeCell ref="A48:F48"/>
    <mergeCell ref="A49:F49"/>
    <mergeCell ref="A45:C45"/>
    <mergeCell ref="A46:C46"/>
    <mergeCell ref="A42:C42"/>
    <mergeCell ref="D42:H42"/>
    <mergeCell ref="I42:M42"/>
    <mergeCell ref="A43:C43"/>
    <mergeCell ref="D43:M43"/>
    <mergeCell ref="G48:M48"/>
    <mergeCell ref="G49:M49"/>
    <mergeCell ref="G50:M50"/>
    <mergeCell ref="I45:M45"/>
    <mergeCell ref="I46:M46"/>
    <mergeCell ref="I47:M47"/>
    <mergeCell ref="D45:H45"/>
    <mergeCell ref="D46:H46"/>
    <mergeCell ref="D47:H47"/>
    <mergeCell ref="A44:M44"/>
    <mergeCell ref="A40:C40"/>
    <mergeCell ref="D40:H40"/>
    <mergeCell ref="I40:M40"/>
    <mergeCell ref="A41:C41"/>
    <mergeCell ref="D41:H41"/>
    <mergeCell ref="I41:M41"/>
    <mergeCell ref="A38:C38"/>
    <mergeCell ref="D38:H38"/>
    <mergeCell ref="I38:M38"/>
    <mergeCell ref="A39:C39"/>
    <mergeCell ref="D39:H39"/>
    <mergeCell ref="I39:M39"/>
    <mergeCell ref="A36:C36"/>
    <mergeCell ref="D36:H36"/>
    <mergeCell ref="I36:M36"/>
    <mergeCell ref="A37:C37"/>
    <mergeCell ref="D37:H37"/>
    <mergeCell ref="I37:M37"/>
    <mergeCell ref="A34:C34"/>
    <mergeCell ref="D34:H34"/>
    <mergeCell ref="I34:M34"/>
    <mergeCell ref="A35:C35"/>
    <mergeCell ref="D35:H35"/>
    <mergeCell ref="I35:M35"/>
    <mergeCell ref="A32:C32"/>
    <mergeCell ref="D32:H32"/>
    <mergeCell ref="I32:M32"/>
    <mergeCell ref="A33:C33"/>
    <mergeCell ref="D33:H33"/>
    <mergeCell ref="I33:M33"/>
    <mergeCell ref="A27:C27"/>
    <mergeCell ref="D27:H27"/>
    <mergeCell ref="I27:M27"/>
    <mergeCell ref="A28:C28"/>
    <mergeCell ref="D28:M28"/>
    <mergeCell ref="A30:C31"/>
    <mergeCell ref="D30:M30"/>
    <mergeCell ref="D31:H31"/>
    <mergeCell ref="I31:M31"/>
    <mergeCell ref="D29:H29"/>
    <mergeCell ref="I29:M29"/>
    <mergeCell ref="A25:C25"/>
    <mergeCell ref="D25:H25"/>
    <mergeCell ref="I25:M25"/>
    <mergeCell ref="A26:C26"/>
    <mergeCell ref="D26:H26"/>
    <mergeCell ref="I26:M26"/>
    <mergeCell ref="A23:C23"/>
    <mergeCell ref="D23:H23"/>
    <mergeCell ref="I23:M23"/>
    <mergeCell ref="A24:C24"/>
    <mergeCell ref="D24:H24"/>
    <mergeCell ref="I24:M24"/>
    <mergeCell ref="A14:J14"/>
    <mergeCell ref="A15:C16"/>
    <mergeCell ref="D15:M15"/>
    <mergeCell ref="D16:H16"/>
    <mergeCell ref="I16:M16"/>
    <mergeCell ref="A21:C21"/>
    <mergeCell ref="D21:H21"/>
    <mergeCell ref="I21:M21"/>
    <mergeCell ref="A22:C22"/>
    <mergeCell ref="D22:H22"/>
    <mergeCell ref="I22:M22"/>
    <mergeCell ref="A19:C19"/>
    <mergeCell ref="D19:H19"/>
    <mergeCell ref="I19:M19"/>
    <mergeCell ref="A20:C20"/>
    <mergeCell ref="D20:H20"/>
    <mergeCell ref="I20:M20"/>
    <mergeCell ref="Q3:W3"/>
    <mergeCell ref="A4:G4"/>
    <mergeCell ref="Q4:W4"/>
    <mergeCell ref="AA32:AE32"/>
    <mergeCell ref="AA33:AE33"/>
    <mergeCell ref="AA34:AE34"/>
    <mergeCell ref="AA35:AE35"/>
    <mergeCell ref="AA36:AE36"/>
    <mergeCell ref="AA37:AE37"/>
    <mergeCell ref="A8:C8"/>
    <mergeCell ref="D8:F8"/>
    <mergeCell ref="G8:I8"/>
    <mergeCell ref="J8:L8"/>
    <mergeCell ref="A6:C6"/>
    <mergeCell ref="D6:F6"/>
    <mergeCell ref="G6:I6"/>
    <mergeCell ref="J6:L6"/>
    <mergeCell ref="A3:G3"/>
    <mergeCell ref="A17:C17"/>
    <mergeCell ref="D17:H17"/>
    <mergeCell ref="I17:M17"/>
    <mergeCell ref="A18:C18"/>
    <mergeCell ref="D18:H18"/>
    <mergeCell ref="I18:M18"/>
    <mergeCell ref="AA42:AE42"/>
    <mergeCell ref="AA38:AE38"/>
    <mergeCell ref="AA39:AE39"/>
    <mergeCell ref="AA40:AE40"/>
    <mergeCell ref="AA41:AE41"/>
    <mergeCell ref="AA17:AE17"/>
    <mergeCell ref="AA18:AE18"/>
    <mergeCell ref="AA19:AE19"/>
    <mergeCell ref="AA20:AE20"/>
    <mergeCell ref="AA21:AE21"/>
    <mergeCell ref="AA22:AE22"/>
    <mergeCell ref="AA23:AE23"/>
    <mergeCell ref="AA24:AE24"/>
    <mergeCell ref="AA25:AE25"/>
    <mergeCell ref="AA26:AE26"/>
    <mergeCell ref="AA27:AE27"/>
  </mergeCells>
  <conditionalFormatting sqref="D46">
    <cfRule type="expression" dxfId="167" priority="4">
      <formula>ABS($D$46)&gt;--MID($J$7,2,5)</formula>
    </cfRule>
  </conditionalFormatting>
  <conditionalFormatting sqref="D47">
    <cfRule type="expression" dxfId="166" priority="3">
      <formula>ABS($D$47)&gt;--MID($J$8,2,5)</formula>
    </cfRule>
  </conditionalFormatting>
  <conditionalFormatting sqref="I46">
    <cfRule type="cellIs" dxfId="165" priority="2" operator="greaterThan">
      <formula>$M$7</formula>
    </cfRule>
  </conditionalFormatting>
  <conditionalFormatting sqref="I47">
    <cfRule type="cellIs" dxfId="164" priority="1" operator="greaterThan">
      <formula>$M$8</formula>
    </cfRule>
  </conditionalFormatting>
  <pageMargins left="0.7" right="0.7" top="0.75" bottom="0.75" header="0.3" footer="0.3"/>
  <pageSetup paperSize="9" orientation="portrait" r:id="rId1"/>
</worksheet>
</file>

<file path=xl/worksheets/sheet36.xml><?xml version="1.0" encoding="utf-8"?>
<worksheet xmlns="http://schemas.openxmlformats.org/spreadsheetml/2006/main" xmlns:r="http://schemas.openxmlformats.org/officeDocument/2006/relationships">
  <sheetPr codeName="Лист42">
    <tabColor rgb="FF00B0F0"/>
  </sheetPr>
  <dimension ref="A1:AE50"/>
  <sheetViews>
    <sheetView zoomScale="90" zoomScaleNormal="90" workbookViewId="0">
      <selection activeCell="D32" sqref="D32:H41"/>
    </sheetView>
  </sheetViews>
  <sheetFormatPr defaultRowHeight="0" customHeight="1" zeroHeight="1"/>
  <cols>
    <col min="1" max="1" width="6.7109375" customWidth="1"/>
    <col min="2" max="2" width="6.5703125" customWidth="1"/>
    <col min="3" max="3" width="5.5703125" customWidth="1"/>
    <col min="4" max="4" width="7" customWidth="1"/>
    <col min="5" max="7" width="3.7109375" customWidth="1"/>
    <col min="8" max="8" width="11.7109375" customWidth="1"/>
    <col min="9" max="9" width="2.7109375" customWidth="1"/>
    <col min="10" max="10" width="6.7109375" customWidth="1"/>
    <col min="11" max="12" width="3.7109375" customWidth="1"/>
    <col min="13" max="13" width="14.7109375" customWidth="1"/>
    <col min="14" max="14" width="5.7109375" customWidth="1"/>
    <col min="15" max="16" width="3.7109375" hidden="1" customWidth="1"/>
    <col min="17" max="17" width="1.7109375" hidden="1" customWidth="1"/>
    <col min="18" max="21" width="3.7109375" hidden="1" customWidth="1"/>
    <col min="22" max="22" width="2" hidden="1" customWidth="1"/>
    <col min="23" max="23" width="0" hidden="1" customWidth="1"/>
    <col min="27" max="27" width="9.28515625" hidden="1" customWidth="1"/>
    <col min="28" max="31" width="9.140625" hidden="1" customWidth="1"/>
  </cols>
  <sheetData>
    <row r="1" spans="1:24" ht="15">
      <c r="A1" s="67" t="s">
        <v>32</v>
      </c>
      <c r="B1" s="67"/>
      <c r="C1" s="67"/>
      <c r="D1" s="67"/>
      <c r="E1" s="67"/>
      <c r="F1" s="67"/>
      <c r="G1" s="67"/>
      <c r="H1" s="67"/>
      <c r="I1" s="67"/>
      <c r="J1" s="67"/>
      <c r="K1" s="67"/>
      <c r="L1" s="67"/>
      <c r="M1" s="67"/>
      <c r="N1" s="40"/>
      <c r="O1" s="40"/>
      <c r="P1" s="40"/>
      <c r="Q1" s="40"/>
      <c r="R1" s="40"/>
      <c r="S1" s="40"/>
      <c r="T1" s="40"/>
      <c r="U1" s="40"/>
      <c r="V1" s="40"/>
      <c r="W1" s="28"/>
      <c r="X1" s="10" t="s">
        <v>49</v>
      </c>
    </row>
    <row r="2" spans="1:24" ht="15">
      <c r="A2" s="71" t="s">
        <v>33</v>
      </c>
      <c r="B2" s="71"/>
      <c r="C2" s="71"/>
      <c r="D2" s="71"/>
      <c r="E2" s="71"/>
      <c r="F2" s="71"/>
      <c r="G2" s="71"/>
      <c r="H2" s="71"/>
      <c r="I2" s="71"/>
      <c r="J2" s="71"/>
      <c r="K2" s="71"/>
      <c r="L2" s="71"/>
      <c r="M2" s="71"/>
      <c r="N2" s="7"/>
      <c r="O2" s="7"/>
      <c r="P2" s="7"/>
      <c r="Q2" s="7"/>
      <c r="R2" s="7"/>
      <c r="S2" s="7"/>
      <c r="T2" s="7"/>
      <c r="U2" s="7"/>
      <c r="V2" s="7"/>
      <c r="W2" s="7"/>
    </row>
    <row r="3" spans="1:24" ht="15.75">
      <c r="A3" s="68" t="s">
        <v>27</v>
      </c>
      <c r="B3" s="68"/>
      <c r="C3" s="68"/>
      <c r="D3" s="68"/>
      <c r="E3" s="68"/>
      <c r="F3" s="68"/>
      <c r="G3" s="68"/>
      <c r="H3" s="56"/>
      <c r="I3" s="72" t="s">
        <v>51</v>
      </c>
      <c r="J3" s="72"/>
      <c r="K3" s="72"/>
      <c r="L3" s="72"/>
      <c r="M3" s="72"/>
      <c r="N3" s="16"/>
      <c r="O3" s="23"/>
      <c r="P3" s="25"/>
      <c r="Q3" s="69"/>
      <c r="R3" s="69"/>
      <c r="S3" s="69"/>
      <c r="T3" s="69"/>
      <c r="U3" s="69"/>
      <c r="V3" s="69"/>
      <c r="W3" s="69"/>
    </row>
    <row r="4" spans="1:24" ht="15">
      <c r="A4" s="70" t="s">
        <v>0</v>
      </c>
      <c r="B4" s="70"/>
      <c r="C4" s="70"/>
      <c r="D4" s="70"/>
      <c r="E4" s="70"/>
      <c r="F4" s="70"/>
      <c r="G4" s="70"/>
      <c r="H4" s="56"/>
      <c r="I4" s="70" t="s">
        <v>1</v>
      </c>
      <c r="J4" s="70"/>
      <c r="K4" s="70"/>
      <c r="L4" s="70"/>
      <c r="M4" s="70"/>
      <c r="N4" s="46"/>
      <c r="O4" s="42"/>
      <c r="P4" s="25"/>
      <c r="Q4" s="69"/>
      <c r="R4" s="69"/>
      <c r="S4" s="69"/>
      <c r="T4" s="69"/>
      <c r="U4" s="69"/>
      <c r="V4" s="69"/>
      <c r="W4" s="69"/>
    </row>
    <row r="5" spans="1:24" ht="15">
      <c r="A5" s="73" t="s">
        <v>2</v>
      </c>
      <c r="B5" s="73"/>
      <c r="C5" s="73"/>
      <c r="D5" s="73"/>
      <c r="E5" s="73"/>
      <c r="F5" s="73"/>
      <c r="G5" s="73"/>
      <c r="H5" s="73"/>
      <c r="I5" s="73"/>
      <c r="J5" s="73"/>
      <c r="K5" s="73"/>
      <c r="L5" s="73"/>
      <c r="M5" s="73"/>
      <c r="N5" s="14"/>
      <c r="O5" s="14"/>
      <c r="P5" s="14"/>
      <c r="Q5" s="14"/>
      <c r="R5" s="14"/>
      <c r="S5" s="14"/>
      <c r="T5" s="14"/>
      <c r="U5" s="14"/>
      <c r="V5" s="14"/>
      <c r="W5" s="14"/>
    </row>
    <row r="6" spans="1:24" ht="15">
      <c r="A6" s="77" t="s">
        <v>3</v>
      </c>
      <c r="B6" s="77"/>
      <c r="C6" s="77"/>
      <c r="D6" s="77" t="s">
        <v>4</v>
      </c>
      <c r="E6" s="77"/>
      <c r="F6" s="77"/>
      <c r="G6" s="77" t="s">
        <v>5</v>
      </c>
      <c r="H6" s="77"/>
      <c r="I6" s="77"/>
      <c r="J6" s="77" t="s">
        <v>55</v>
      </c>
      <c r="K6" s="77"/>
      <c r="L6" s="78"/>
      <c r="M6" s="58" t="s">
        <v>56</v>
      </c>
      <c r="N6" s="35"/>
      <c r="O6" s="31"/>
      <c r="P6" s="32"/>
      <c r="Q6" s="28"/>
      <c r="R6" s="28"/>
      <c r="S6" s="28"/>
      <c r="T6" s="28"/>
      <c r="U6" s="28"/>
      <c r="V6" s="28"/>
      <c r="W6" s="28"/>
    </row>
    <row r="7" spans="1:24" ht="15">
      <c r="A7" s="74">
        <v>8</v>
      </c>
      <c r="B7" s="74"/>
      <c r="C7" s="74"/>
      <c r="D7" s="75" t="str">
        <f>G7 &amp; " - " &amp; G8</f>
        <v>5 - 50</v>
      </c>
      <c r="E7" s="75"/>
      <c r="F7" s="75"/>
      <c r="G7" s="74">
        <v>5</v>
      </c>
      <c r="H7" s="74"/>
      <c r="I7" s="74"/>
      <c r="J7" s="74" t="s">
        <v>28</v>
      </c>
      <c r="K7" s="74"/>
      <c r="L7" s="76"/>
      <c r="M7" s="59">
        <v>5</v>
      </c>
      <c r="N7" s="16"/>
      <c r="O7" s="27"/>
      <c r="P7" s="30"/>
      <c r="Q7" s="28"/>
      <c r="R7" s="28"/>
      <c r="S7" s="28"/>
      <c r="T7" s="28"/>
      <c r="U7" s="28"/>
      <c r="V7" s="28"/>
      <c r="W7" s="28"/>
    </row>
    <row r="8" spans="1:24" ht="15">
      <c r="A8" s="74"/>
      <c r="B8" s="74"/>
      <c r="C8" s="74"/>
      <c r="D8" s="74"/>
      <c r="E8" s="74"/>
      <c r="F8" s="74"/>
      <c r="G8" s="74">
        <v>50</v>
      </c>
      <c r="H8" s="74"/>
      <c r="I8" s="74"/>
      <c r="J8" s="74" t="s">
        <v>6</v>
      </c>
      <c r="K8" s="74"/>
      <c r="L8" s="76"/>
      <c r="M8" s="59">
        <v>2.5</v>
      </c>
      <c r="N8" s="16"/>
      <c r="O8" s="27"/>
      <c r="P8" s="30"/>
      <c r="Q8" s="28"/>
      <c r="R8" s="28"/>
      <c r="S8" s="28"/>
      <c r="T8" s="28"/>
      <c r="U8" s="28"/>
      <c r="V8" s="28"/>
      <c r="W8" s="28"/>
    </row>
    <row r="9" spans="1:24" ht="15">
      <c r="A9" s="74"/>
      <c r="B9" s="74"/>
      <c r="C9" s="74"/>
      <c r="D9" s="74"/>
      <c r="E9" s="74"/>
      <c r="F9" s="74"/>
      <c r="G9" s="74"/>
      <c r="H9" s="74"/>
      <c r="I9" s="74"/>
      <c r="J9" s="80">
        <f>--MID(J7,2,3)</f>
        <v>5</v>
      </c>
      <c r="K9" s="80"/>
      <c r="L9" s="81"/>
      <c r="M9" s="57"/>
      <c r="N9" s="16"/>
      <c r="O9" s="27"/>
      <c r="P9" s="30"/>
      <c r="Q9" s="28"/>
      <c r="R9" s="28"/>
      <c r="S9" s="28"/>
      <c r="T9" s="28"/>
      <c r="U9" s="28"/>
      <c r="V9" s="28"/>
      <c r="W9" s="28"/>
    </row>
    <row r="10" spans="1:24" ht="15">
      <c r="A10" s="74"/>
      <c r="B10" s="74"/>
      <c r="C10" s="74"/>
      <c r="D10" s="74"/>
      <c r="E10" s="74"/>
      <c r="F10" s="74"/>
      <c r="G10" s="74"/>
      <c r="H10" s="74"/>
      <c r="I10" s="74"/>
      <c r="J10" s="82">
        <f>--MID(J8,2,3)</f>
        <v>2</v>
      </c>
      <c r="K10" s="82"/>
      <c r="L10" s="83"/>
      <c r="M10" s="57"/>
      <c r="N10" s="16"/>
      <c r="O10" s="52"/>
      <c r="P10" s="54"/>
      <c r="Q10" s="28"/>
      <c r="R10" s="28"/>
      <c r="S10" s="28"/>
      <c r="T10" s="28"/>
      <c r="U10" s="28"/>
      <c r="V10" s="28"/>
      <c r="W10" s="28"/>
    </row>
    <row r="11" spans="1:24" ht="15">
      <c r="A11" s="79" t="s">
        <v>7</v>
      </c>
      <c r="B11" s="79"/>
      <c r="C11" s="79"/>
      <c r="D11" s="79"/>
      <c r="E11" s="79"/>
      <c r="F11" s="79"/>
      <c r="G11" s="79"/>
      <c r="H11" s="79"/>
      <c r="I11" s="79"/>
      <c r="J11" s="79"/>
      <c r="K11" s="84" t="str">
        <f>'Исход. данные'!$B$1</f>
        <v>18.10.2024г.</v>
      </c>
      <c r="L11" s="84"/>
      <c r="M11" s="84"/>
      <c r="N11" s="15"/>
      <c r="O11" s="15"/>
      <c r="P11" s="15"/>
      <c r="Q11" s="15"/>
      <c r="R11" s="15"/>
      <c r="S11" s="15"/>
      <c r="T11" s="15"/>
      <c r="U11" s="15"/>
      <c r="V11" s="15"/>
      <c r="W11" s="15"/>
      <c r="X11" s="8"/>
    </row>
    <row r="12" spans="1:24" ht="15">
      <c r="A12" s="79" t="s">
        <v>8</v>
      </c>
      <c r="B12" s="79"/>
      <c r="C12" s="79"/>
      <c r="D12" s="79"/>
      <c r="E12" s="79"/>
      <c r="F12" s="79"/>
      <c r="G12" s="79"/>
      <c r="H12" s="79"/>
      <c r="I12" s="79"/>
      <c r="J12" s="79"/>
      <c r="K12" s="85" t="str">
        <f>'Исход. данные'!$B$2</f>
        <v>ВР-300S № 181024</v>
      </c>
      <c r="L12" s="85"/>
      <c r="M12" s="85"/>
      <c r="N12" s="16"/>
      <c r="O12" s="16"/>
      <c r="P12" s="16"/>
      <c r="Q12" s="16"/>
      <c r="R12" s="16"/>
      <c r="S12" s="16"/>
      <c r="T12" s="16"/>
      <c r="U12" s="16"/>
      <c r="V12" s="16"/>
      <c r="W12" s="16"/>
      <c r="X12" s="8"/>
    </row>
    <row r="13" spans="1:24" ht="15">
      <c r="A13" s="79" t="s">
        <v>9</v>
      </c>
      <c r="B13" s="79"/>
      <c r="C13" s="79"/>
      <c r="D13" s="79"/>
      <c r="E13" s="79"/>
      <c r="F13" s="79"/>
      <c r="G13" s="79"/>
      <c r="H13" s="79"/>
      <c r="I13" s="79"/>
      <c r="J13" s="79"/>
      <c r="K13" s="85">
        <f>'Исход. данные'!$B$3</f>
        <v>21.2</v>
      </c>
      <c r="L13" s="85"/>
      <c r="M13" s="85"/>
      <c r="N13" s="16"/>
      <c r="O13" s="16"/>
      <c r="P13" s="16"/>
      <c r="Q13" s="16"/>
      <c r="R13" s="16"/>
      <c r="S13" s="16"/>
      <c r="T13" s="16"/>
      <c r="U13" s="16"/>
      <c r="V13" s="16"/>
      <c r="W13" s="16"/>
      <c r="X13" s="8"/>
    </row>
    <row r="14" spans="1:24" ht="15">
      <c r="A14" s="79" t="s">
        <v>10</v>
      </c>
      <c r="B14" s="79"/>
      <c r="C14" s="79"/>
      <c r="D14" s="79"/>
      <c r="E14" s="79"/>
      <c r="F14" s="79"/>
      <c r="G14" s="79"/>
      <c r="H14" s="79"/>
      <c r="I14" s="79"/>
      <c r="J14" s="79"/>
      <c r="K14" s="85">
        <f>'Исход. данные'!$B$4</f>
        <v>60.7</v>
      </c>
      <c r="L14" s="85"/>
      <c r="M14" s="85"/>
      <c r="N14" s="16"/>
      <c r="O14" s="16"/>
      <c r="P14" s="16"/>
      <c r="Q14" s="16"/>
      <c r="R14" s="16"/>
      <c r="S14" s="16"/>
      <c r="T14" s="16"/>
      <c r="U14" s="16"/>
      <c r="V14" s="16"/>
      <c r="W14" s="16"/>
      <c r="X14" s="8"/>
    </row>
    <row r="15" spans="1:24" ht="15">
      <c r="A15" s="97" t="s">
        <v>11</v>
      </c>
      <c r="B15" s="98"/>
      <c r="C15" s="99"/>
      <c r="D15" s="76" t="str">
        <f>"Объем дозирования " &amp; G7 &amp; " мкл"</f>
        <v>Объем дозирования 5 мкл</v>
      </c>
      <c r="E15" s="85"/>
      <c r="F15" s="85"/>
      <c r="G15" s="85"/>
      <c r="H15" s="85"/>
      <c r="I15" s="85"/>
      <c r="J15" s="85"/>
      <c r="K15" s="85"/>
      <c r="L15" s="85"/>
      <c r="M15" s="86"/>
      <c r="N15" s="47"/>
      <c r="O15" s="28"/>
      <c r="P15" s="28"/>
      <c r="Q15" s="28"/>
      <c r="R15" s="28"/>
      <c r="S15" s="28"/>
      <c r="T15" s="28"/>
      <c r="U15" s="28"/>
      <c r="V15" s="28"/>
      <c r="W15" s="28"/>
    </row>
    <row r="16" spans="1:24" ht="15">
      <c r="A16" s="100"/>
      <c r="B16" s="101"/>
      <c r="C16" s="102"/>
      <c r="D16" s="76" t="s">
        <v>42</v>
      </c>
      <c r="E16" s="85"/>
      <c r="F16" s="85"/>
      <c r="G16" s="85"/>
      <c r="H16" s="86"/>
      <c r="I16" s="76" t="s">
        <v>13</v>
      </c>
      <c r="J16" s="85"/>
      <c r="K16" s="85"/>
      <c r="L16" s="85"/>
      <c r="M16" s="86"/>
      <c r="N16" s="28"/>
      <c r="O16" s="28"/>
      <c r="P16" s="28"/>
      <c r="Q16" s="28"/>
      <c r="R16" s="28"/>
      <c r="S16" s="28"/>
      <c r="T16" s="28"/>
      <c r="U16" s="28"/>
      <c r="V16" s="28"/>
      <c r="W16" s="28"/>
    </row>
    <row r="17" spans="1:31" ht="15">
      <c r="A17" s="76">
        <v>1</v>
      </c>
      <c r="B17" s="85"/>
      <c r="C17" s="86"/>
      <c r="D17" s="133">
        <v>5.3E-3</v>
      </c>
      <c r="E17" s="134"/>
      <c r="F17" s="134"/>
      <c r="G17" s="134"/>
      <c r="H17" s="135"/>
      <c r="I17" s="90">
        <f>D17*1000*'Исход. данные'!$B$6</f>
        <v>5.3164300000000004</v>
      </c>
      <c r="J17" s="91"/>
      <c r="K17" s="91"/>
      <c r="L17" s="91"/>
      <c r="M17" s="92"/>
      <c r="N17" s="28"/>
      <c r="O17" s="28"/>
      <c r="P17" s="28"/>
      <c r="Q17" s="28"/>
      <c r="R17" s="28"/>
      <c r="S17" s="28"/>
      <c r="T17" s="28"/>
      <c r="U17" s="28"/>
      <c r="V17" s="28"/>
      <c r="W17" s="28"/>
      <c r="AA17" s="65">
        <f ca="1">ROUND(NORMINV(RAND(), $AA$27, $AA$27*$M$7/100*0.8)/(1000*'Исход. данные'!$B$6), 4)</f>
        <v>5.0000000000000001E-3</v>
      </c>
      <c r="AB17" s="65"/>
      <c r="AC17" s="65"/>
      <c r="AD17" s="65"/>
      <c r="AE17" s="65"/>
    </row>
    <row r="18" spans="1:31" ht="15">
      <c r="A18" s="76">
        <v>2</v>
      </c>
      <c r="B18" s="85"/>
      <c r="C18" s="86"/>
      <c r="D18" s="133">
        <v>4.8999999999999998E-3</v>
      </c>
      <c r="E18" s="134"/>
      <c r="F18" s="134"/>
      <c r="G18" s="134"/>
      <c r="H18" s="135"/>
      <c r="I18" s="90">
        <f>D18*1000*'Исход. данные'!$B$6</f>
        <v>4.9151899999999999</v>
      </c>
      <c r="J18" s="95"/>
      <c r="K18" s="95"/>
      <c r="L18" s="95"/>
      <c r="M18" s="96"/>
      <c r="N18" s="28"/>
      <c r="O18" s="28"/>
      <c r="P18" s="28"/>
      <c r="Q18" s="28"/>
      <c r="R18" s="28"/>
      <c r="S18" s="28"/>
      <c r="T18" s="28"/>
      <c r="U18" s="28"/>
      <c r="V18" s="28"/>
      <c r="W18" s="28"/>
      <c r="AA18" s="65">
        <f ca="1">ROUND(NORMINV(RAND(), $AA$27, $AA$27*$M$7/100*0.8)/(1000*'Исход. данные'!$B$6), 4)</f>
        <v>4.4000000000000003E-3</v>
      </c>
      <c r="AB18" s="65"/>
      <c r="AC18" s="65"/>
      <c r="AD18" s="65"/>
      <c r="AE18" s="65"/>
    </row>
    <row r="19" spans="1:31" ht="15">
      <c r="A19" s="76">
        <v>3</v>
      </c>
      <c r="B19" s="85"/>
      <c r="C19" s="86"/>
      <c r="D19" s="133">
        <v>5.1000000000000004E-3</v>
      </c>
      <c r="E19" s="134"/>
      <c r="F19" s="134"/>
      <c r="G19" s="134"/>
      <c r="H19" s="135"/>
      <c r="I19" s="90">
        <f>D19*1000*'Исход. данные'!$B$6</f>
        <v>5.1158100000000006</v>
      </c>
      <c r="J19" s="95"/>
      <c r="K19" s="95"/>
      <c r="L19" s="95"/>
      <c r="M19" s="96"/>
      <c r="N19" s="28"/>
      <c r="O19" s="28"/>
      <c r="P19" s="28"/>
      <c r="Q19" s="28"/>
      <c r="R19" s="28"/>
      <c r="S19" s="28"/>
      <c r="T19" s="28"/>
      <c r="U19" s="28"/>
      <c r="V19" s="28"/>
      <c r="W19" s="28"/>
      <c r="AA19" s="65">
        <f ca="1">ROUND(NORMINV(RAND(), $AA$27, $AA$27*$M$7/100*0.8)/(1000*'Исход. данные'!$B$6), 4)</f>
        <v>5.0000000000000001E-3</v>
      </c>
      <c r="AB19" s="65"/>
      <c r="AC19" s="65"/>
      <c r="AD19" s="65"/>
      <c r="AE19" s="65"/>
    </row>
    <row r="20" spans="1:31" ht="15">
      <c r="A20" s="76">
        <v>4</v>
      </c>
      <c r="B20" s="85"/>
      <c r="C20" s="86"/>
      <c r="D20" s="133">
        <v>5.0000000000000001E-3</v>
      </c>
      <c r="E20" s="134"/>
      <c r="F20" s="134"/>
      <c r="G20" s="134"/>
      <c r="H20" s="135"/>
      <c r="I20" s="90">
        <f>D20*1000*'Исход. данные'!$B$6</f>
        <v>5.0155000000000003</v>
      </c>
      <c r="J20" s="95"/>
      <c r="K20" s="95"/>
      <c r="L20" s="95"/>
      <c r="M20" s="96"/>
      <c r="N20" s="28"/>
      <c r="O20" s="28"/>
      <c r="P20" s="28"/>
      <c r="Q20" s="28"/>
      <c r="R20" s="28"/>
      <c r="S20" s="28"/>
      <c r="T20" s="28"/>
      <c r="U20" s="28"/>
      <c r="V20" s="28"/>
      <c r="W20" s="28"/>
      <c r="AA20" s="65">
        <f ca="1">ROUND(NORMINV(RAND(), $AA$27, $AA$27*$M$7/100*0.8)/(1000*'Исход. данные'!$B$6), 4)</f>
        <v>4.7999999999999996E-3</v>
      </c>
      <c r="AB20" s="65"/>
      <c r="AC20" s="65"/>
      <c r="AD20" s="65"/>
      <c r="AE20" s="65"/>
    </row>
    <row r="21" spans="1:31" ht="15">
      <c r="A21" s="76">
        <v>5</v>
      </c>
      <c r="B21" s="85"/>
      <c r="C21" s="86"/>
      <c r="D21" s="133">
        <v>4.7000000000000002E-3</v>
      </c>
      <c r="E21" s="134"/>
      <c r="F21" s="134"/>
      <c r="G21" s="134"/>
      <c r="H21" s="135"/>
      <c r="I21" s="90">
        <f>D21*1000*'Исход. данные'!$B$6</f>
        <v>4.714570000000001</v>
      </c>
      <c r="J21" s="95"/>
      <c r="K21" s="95"/>
      <c r="L21" s="95"/>
      <c r="M21" s="96"/>
      <c r="N21" s="28"/>
      <c r="O21" s="28"/>
      <c r="P21" s="28"/>
      <c r="Q21" s="28"/>
      <c r="R21" s="28"/>
      <c r="S21" s="28"/>
      <c r="T21" s="28"/>
      <c r="U21" s="28"/>
      <c r="V21" s="28"/>
      <c r="W21" s="28"/>
      <c r="AA21" s="65">
        <f ca="1">ROUND(NORMINV(RAND(), $AA$27, $AA$27*$M$7/100*0.8)/(1000*'Исход. данные'!$B$6), 4)</f>
        <v>4.7999999999999996E-3</v>
      </c>
      <c r="AB21" s="65"/>
      <c r="AC21" s="65"/>
      <c r="AD21" s="65"/>
      <c r="AE21" s="65"/>
    </row>
    <row r="22" spans="1:31" ht="15">
      <c r="A22" s="76">
        <v>6</v>
      </c>
      <c r="B22" s="85"/>
      <c r="C22" s="86"/>
      <c r="D22" s="133">
        <v>4.7999999999999996E-3</v>
      </c>
      <c r="E22" s="134"/>
      <c r="F22" s="134"/>
      <c r="G22" s="134"/>
      <c r="H22" s="135"/>
      <c r="I22" s="90">
        <f>D22*1000*'Исход. данные'!$B$6</f>
        <v>4.8148800000000005</v>
      </c>
      <c r="J22" s="95"/>
      <c r="K22" s="95"/>
      <c r="L22" s="95"/>
      <c r="M22" s="96"/>
      <c r="N22" s="28"/>
      <c r="O22" s="28"/>
      <c r="P22" s="28"/>
      <c r="Q22" s="28"/>
      <c r="R22" s="28"/>
      <c r="S22" s="28"/>
      <c r="T22" s="28"/>
      <c r="U22" s="28"/>
      <c r="V22" s="28"/>
      <c r="W22" s="28"/>
      <c r="AA22" s="65">
        <f ca="1">ROUND(NORMINV(RAND(), $AA$27, $AA$27*$M$7/100*0.8)/(1000*'Исход. данные'!$B$6), 4)</f>
        <v>5.1000000000000004E-3</v>
      </c>
      <c r="AB22" s="65"/>
      <c r="AC22" s="65"/>
      <c r="AD22" s="65"/>
      <c r="AE22" s="65"/>
    </row>
    <row r="23" spans="1:31" ht="15">
      <c r="A23" s="76">
        <v>7</v>
      </c>
      <c r="B23" s="85"/>
      <c r="C23" s="86"/>
      <c r="D23" s="133">
        <v>5.1000000000000004E-3</v>
      </c>
      <c r="E23" s="134"/>
      <c r="F23" s="134"/>
      <c r="G23" s="134"/>
      <c r="H23" s="135"/>
      <c r="I23" s="90">
        <f>D23*1000*'Исход. данные'!$B$6</f>
        <v>5.1158100000000006</v>
      </c>
      <c r="J23" s="95"/>
      <c r="K23" s="95"/>
      <c r="L23" s="95"/>
      <c r="M23" s="96"/>
      <c r="N23" s="28"/>
      <c r="O23" s="28"/>
      <c r="P23" s="28"/>
      <c r="Q23" s="28"/>
      <c r="R23" s="28"/>
      <c r="S23" s="28"/>
      <c r="T23" s="28"/>
      <c r="U23" s="28"/>
      <c r="V23" s="28"/>
      <c r="W23" s="28"/>
      <c r="AA23" s="65">
        <f ca="1">ROUND(NORMINV(RAND(), $AA$27, $AA$27*$M$7/100*0.8)/(1000*'Исход. данные'!$B$6), 4)</f>
        <v>5.0000000000000001E-3</v>
      </c>
      <c r="AB23" s="65"/>
      <c r="AC23" s="65"/>
      <c r="AD23" s="65"/>
      <c r="AE23" s="65"/>
    </row>
    <row r="24" spans="1:31" ht="15">
      <c r="A24" s="76">
        <v>8</v>
      </c>
      <c r="B24" s="85"/>
      <c r="C24" s="86"/>
      <c r="D24" s="133">
        <v>4.7000000000000002E-3</v>
      </c>
      <c r="E24" s="134"/>
      <c r="F24" s="134"/>
      <c r="G24" s="134"/>
      <c r="H24" s="135"/>
      <c r="I24" s="90">
        <f>D24*1000*'Исход. данные'!$B$6</f>
        <v>4.714570000000001</v>
      </c>
      <c r="J24" s="95"/>
      <c r="K24" s="95"/>
      <c r="L24" s="95"/>
      <c r="M24" s="96"/>
      <c r="N24" s="28"/>
      <c r="O24" s="28"/>
      <c r="P24" s="28"/>
      <c r="Q24" s="28"/>
      <c r="R24" s="28"/>
      <c r="S24" s="28"/>
      <c r="T24" s="28"/>
      <c r="U24" s="28"/>
      <c r="V24" s="28"/>
      <c r="W24" s="28"/>
      <c r="AA24" s="65">
        <f ca="1">ROUND(NORMINV(RAND(), $AA$27, $AA$27*$M$7/100*0.8)/(1000*'Исход. данные'!$B$6), 4)</f>
        <v>5.1999999999999998E-3</v>
      </c>
      <c r="AB24" s="65"/>
      <c r="AC24" s="65"/>
      <c r="AD24" s="65"/>
      <c r="AE24" s="65"/>
    </row>
    <row r="25" spans="1:31" ht="15">
      <c r="A25" s="76">
        <v>9</v>
      </c>
      <c r="B25" s="85"/>
      <c r="C25" s="86"/>
      <c r="D25" s="133">
        <v>5.0000000000000001E-3</v>
      </c>
      <c r="E25" s="134"/>
      <c r="F25" s="134"/>
      <c r="G25" s="134"/>
      <c r="H25" s="135"/>
      <c r="I25" s="90">
        <f>D25*1000*'Исход. данные'!$B$6</f>
        <v>5.0155000000000003</v>
      </c>
      <c r="J25" s="95"/>
      <c r="K25" s="95"/>
      <c r="L25" s="95"/>
      <c r="M25" s="96"/>
      <c r="N25" s="28"/>
      <c r="O25" s="28"/>
      <c r="P25" s="28"/>
      <c r="Q25" s="28"/>
      <c r="R25" s="28"/>
      <c r="S25" s="28"/>
      <c r="T25" s="28"/>
      <c r="U25" s="28"/>
      <c r="V25" s="29"/>
      <c r="W25" s="28"/>
      <c r="AA25" s="65">
        <f ca="1">ROUND(NORMINV(RAND(), $AA$27, $AA$27*$M$7/100*0.8)/(1000*'Исход. данные'!$B$6), 4)</f>
        <v>4.7999999999999996E-3</v>
      </c>
      <c r="AB25" s="65"/>
      <c r="AC25" s="65"/>
      <c r="AD25" s="65"/>
      <c r="AE25" s="65"/>
    </row>
    <row r="26" spans="1:31" ht="15">
      <c r="A26" s="76">
        <v>10</v>
      </c>
      <c r="B26" s="85"/>
      <c r="C26" s="86"/>
      <c r="D26" s="133">
        <v>5.1000000000000004E-3</v>
      </c>
      <c r="E26" s="134"/>
      <c r="F26" s="134"/>
      <c r="G26" s="134"/>
      <c r="H26" s="135"/>
      <c r="I26" s="90">
        <f>D26*1000*'Исход. данные'!$B$6</f>
        <v>5.1158100000000006</v>
      </c>
      <c r="J26" s="95"/>
      <c r="K26" s="95"/>
      <c r="L26" s="95"/>
      <c r="M26" s="96"/>
      <c r="N26" s="28"/>
      <c r="O26" s="28"/>
      <c r="P26" s="28"/>
      <c r="Q26" s="28"/>
      <c r="R26" s="28"/>
      <c r="S26" s="28"/>
      <c r="T26" s="28"/>
      <c r="U26" s="28"/>
      <c r="V26" s="28"/>
      <c r="W26" s="28"/>
      <c r="AA26" s="65">
        <f ca="1">ROUND(NORMINV(RAND(), $AA$27, $AA$27*$M$7/100*0.8)/(1000*'Исход. данные'!$B$6), 4)</f>
        <v>4.8999999999999998E-3</v>
      </c>
      <c r="AB26" s="65"/>
      <c r="AC26" s="65"/>
      <c r="AD26" s="65"/>
      <c r="AE26" s="65"/>
    </row>
    <row r="27" spans="1:31" ht="15">
      <c r="A27" s="76" t="s">
        <v>14</v>
      </c>
      <c r="B27" s="85"/>
      <c r="C27" s="86"/>
      <c r="D27" s="87">
        <f>AVERAGE(D17:H26)</f>
        <v>4.9700000000000005E-3</v>
      </c>
      <c r="E27" s="126"/>
      <c r="F27" s="126"/>
      <c r="G27" s="126"/>
      <c r="H27" s="127"/>
      <c r="I27" s="90">
        <f>AVERAGE(I17:M26)</f>
        <v>4.9854070000000013</v>
      </c>
      <c r="J27" s="95"/>
      <c r="K27" s="95"/>
      <c r="L27" s="95"/>
      <c r="M27" s="96"/>
      <c r="N27" s="47"/>
      <c r="O27" s="28"/>
      <c r="P27" s="28"/>
      <c r="Q27" s="28"/>
      <c r="R27" s="28"/>
      <c r="S27" s="28"/>
      <c r="T27" s="28"/>
      <c r="U27" s="28"/>
      <c r="V27" s="28"/>
      <c r="W27" s="28"/>
      <c r="AA27" s="66">
        <f ca="1">G7+G7*J9/100*0.9*(RAND()-RAND())</f>
        <v>4.93086739121875</v>
      </c>
      <c r="AB27" s="66"/>
      <c r="AC27" s="66"/>
      <c r="AD27" s="66"/>
      <c r="AE27" s="66"/>
    </row>
    <row r="28" spans="1:31" ht="15">
      <c r="A28" s="76" t="s">
        <v>15</v>
      </c>
      <c r="B28" s="85"/>
      <c r="C28" s="86"/>
      <c r="D28" s="106" t="str">
        <f>'Исход. данные'!$B$5</f>
        <v>Пупкин В.В.</v>
      </c>
      <c r="E28" s="107"/>
      <c r="F28" s="107"/>
      <c r="G28" s="107"/>
      <c r="H28" s="107"/>
      <c r="I28" s="107"/>
      <c r="J28" s="107"/>
      <c r="K28" s="107"/>
      <c r="L28" s="107"/>
      <c r="M28" s="108"/>
      <c r="N28" s="51"/>
      <c r="O28" s="51"/>
      <c r="P28" s="51"/>
      <c r="Q28" s="51"/>
      <c r="R28" s="51"/>
      <c r="S28" s="51"/>
      <c r="T28" s="51"/>
      <c r="U28" s="28"/>
      <c r="V28" s="28"/>
      <c r="W28" s="28"/>
    </row>
    <row r="29" spans="1:31" ht="15">
      <c r="A29" s="56"/>
      <c r="B29" s="56"/>
      <c r="C29" s="56"/>
      <c r="D29" s="85"/>
      <c r="E29" s="85"/>
      <c r="F29" s="85"/>
      <c r="G29" s="85"/>
      <c r="H29" s="85"/>
      <c r="I29" s="85"/>
      <c r="J29" s="85"/>
      <c r="K29" s="85"/>
      <c r="L29" s="85"/>
      <c r="M29" s="85"/>
      <c r="N29" s="12"/>
      <c r="O29" s="12"/>
      <c r="P29" s="12"/>
      <c r="Q29" s="12"/>
      <c r="R29" s="12"/>
      <c r="S29" s="12"/>
      <c r="T29" s="12"/>
      <c r="U29" s="12"/>
      <c r="V29" s="12"/>
      <c r="W29" s="12"/>
    </row>
    <row r="30" spans="1:31" ht="15">
      <c r="A30" s="97" t="s">
        <v>11</v>
      </c>
      <c r="B30" s="98"/>
      <c r="C30" s="99"/>
      <c r="D30" s="76" t="str">
        <f>"Объем дозирования " &amp; G8 &amp; " мкл"</f>
        <v>Объем дозирования 50 мкл</v>
      </c>
      <c r="E30" s="85"/>
      <c r="F30" s="85"/>
      <c r="G30" s="85"/>
      <c r="H30" s="85"/>
      <c r="I30" s="85"/>
      <c r="J30" s="85"/>
      <c r="K30" s="85"/>
      <c r="L30" s="85"/>
      <c r="M30" s="86"/>
      <c r="V30" s="3"/>
    </row>
    <row r="31" spans="1:31" ht="15">
      <c r="A31" s="100"/>
      <c r="B31" s="101"/>
      <c r="C31" s="102"/>
      <c r="D31" s="76" t="s">
        <v>42</v>
      </c>
      <c r="E31" s="85"/>
      <c r="F31" s="85"/>
      <c r="G31" s="85"/>
      <c r="H31" s="86"/>
      <c r="I31" s="76" t="s">
        <v>13</v>
      </c>
      <c r="J31" s="85"/>
      <c r="K31" s="85"/>
      <c r="L31" s="85"/>
      <c r="M31" s="86"/>
      <c r="Q31" s="3"/>
      <c r="S31" s="2"/>
    </row>
    <row r="32" spans="1:31" ht="15">
      <c r="A32" s="76">
        <v>1</v>
      </c>
      <c r="B32" s="85"/>
      <c r="C32" s="86"/>
      <c r="D32" s="133">
        <v>4.9399999999999999E-2</v>
      </c>
      <c r="E32" s="134"/>
      <c r="F32" s="134"/>
      <c r="G32" s="134"/>
      <c r="H32" s="135"/>
      <c r="I32" s="90">
        <f>D32*1000*'Исход. данные'!$B$6</f>
        <v>49.553140000000006</v>
      </c>
      <c r="J32" s="95"/>
      <c r="K32" s="95"/>
      <c r="L32" s="95"/>
      <c r="M32" s="96"/>
      <c r="Q32" s="3"/>
      <c r="AA32" s="65">
        <f ca="1">ROUND(NORMINV(RAND(), $AA$42, $AA$42*$M$8/100*0.8)/(1000*'Исход. данные'!$B$6), 4)</f>
        <v>5.0500000000000003E-2</v>
      </c>
      <c r="AB32" s="65"/>
      <c r="AC32" s="65"/>
      <c r="AD32" s="65"/>
      <c r="AE32" s="65"/>
    </row>
    <row r="33" spans="1:31" ht="15">
      <c r="A33" s="76">
        <v>2</v>
      </c>
      <c r="B33" s="85"/>
      <c r="C33" s="86"/>
      <c r="D33" s="133">
        <v>0.05</v>
      </c>
      <c r="E33" s="134"/>
      <c r="F33" s="134"/>
      <c r="G33" s="134"/>
      <c r="H33" s="135"/>
      <c r="I33" s="90">
        <f>D33*1000*'Исход. данные'!$B$6</f>
        <v>50.155000000000008</v>
      </c>
      <c r="J33" s="95"/>
      <c r="K33" s="95"/>
      <c r="L33" s="95"/>
      <c r="M33" s="96"/>
      <c r="Q33" s="3"/>
      <c r="S33" s="2"/>
      <c r="AA33" s="65">
        <f ca="1">ROUND(NORMINV(RAND(), $AA$42, $AA$42*$M$8/100*0.8)/(1000*'Исход. данные'!$B$6), 4)</f>
        <v>5.1700000000000003E-2</v>
      </c>
      <c r="AB33" s="65"/>
      <c r="AC33" s="65"/>
      <c r="AD33" s="65"/>
      <c r="AE33" s="65"/>
    </row>
    <row r="34" spans="1:31" ht="15">
      <c r="A34" s="76">
        <v>3</v>
      </c>
      <c r="B34" s="85"/>
      <c r="C34" s="86"/>
      <c r="D34" s="133">
        <v>5.0500000000000003E-2</v>
      </c>
      <c r="E34" s="134"/>
      <c r="F34" s="134"/>
      <c r="G34" s="134"/>
      <c r="H34" s="135"/>
      <c r="I34" s="90">
        <f>D34*1000*'Исход. данные'!$B$6</f>
        <v>50.656550000000003</v>
      </c>
      <c r="J34" s="95"/>
      <c r="K34" s="95"/>
      <c r="L34" s="95"/>
      <c r="M34" s="96"/>
      <c r="Q34" s="3"/>
      <c r="AA34" s="65">
        <f ca="1">ROUND(NORMINV(RAND(), $AA$42, $AA$42*$M$8/100*0.8)/(1000*'Исход. данные'!$B$6), 4)</f>
        <v>5.1999999999999998E-2</v>
      </c>
      <c r="AB34" s="65"/>
      <c r="AC34" s="65"/>
      <c r="AD34" s="65"/>
      <c r="AE34" s="65"/>
    </row>
    <row r="35" spans="1:31" ht="15">
      <c r="A35" s="76">
        <v>4</v>
      </c>
      <c r="B35" s="85"/>
      <c r="C35" s="86"/>
      <c r="D35" s="133">
        <v>5.0999999999999997E-2</v>
      </c>
      <c r="E35" s="134"/>
      <c r="F35" s="134"/>
      <c r="G35" s="134"/>
      <c r="H35" s="135"/>
      <c r="I35" s="90">
        <f>D35*1000*'Исход. данные'!$B$6</f>
        <v>51.158100000000005</v>
      </c>
      <c r="J35" s="95"/>
      <c r="K35" s="95"/>
      <c r="L35" s="95"/>
      <c r="M35" s="96"/>
      <c r="Q35" s="3"/>
      <c r="AA35" s="65">
        <f ca="1">ROUND(NORMINV(RAND(), $AA$42, $AA$42*$M$8/100*0.8)/(1000*'Исход. данные'!$B$6), 4)</f>
        <v>4.9799999999999997E-2</v>
      </c>
      <c r="AB35" s="65"/>
      <c r="AC35" s="65"/>
      <c r="AD35" s="65"/>
      <c r="AE35" s="65"/>
    </row>
    <row r="36" spans="1:31" ht="15">
      <c r="A36" s="76">
        <v>5</v>
      </c>
      <c r="B36" s="85"/>
      <c r="C36" s="86"/>
      <c r="D36" s="133">
        <v>5.0700000000000002E-2</v>
      </c>
      <c r="E36" s="134"/>
      <c r="F36" s="134"/>
      <c r="G36" s="134"/>
      <c r="H36" s="135"/>
      <c r="I36" s="90">
        <f>D36*1000*'Исход. данные'!$B$6</f>
        <v>50.857170000000011</v>
      </c>
      <c r="J36" s="95"/>
      <c r="K36" s="95"/>
      <c r="L36" s="95"/>
      <c r="M36" s="96"/>
      <c r="Q36" s="3"/>
      <c r="AA36" s="65">
        <f ca="1">ROUND(NORMINV(RAND(), $AA$42, $AA$42*$M$8/100*0.8)/(1000*'Исход. данные'!$B$6), 4)</f>
        <v>0.05</v>
      </c>
      <c r="AB36" s="65"/>
      <c r="AC36" s="65"/>
      <c r="AD36" s="65"/>
      <c r="AE36" s="65"/>
    </row>
    <row r="37" spans="1:31" ht="15">
      <c r="A37" s="76">
        <v>6</v>
      </c>
      <c r="B37" s="85"/>
      <c r="C37" s="86"/>
      <c r="D37" s="133">
        <v>5.04E-2</v>
      </c>
      <c r="E37" s="134"/>
      <c r="F37" s="134"/>
      <c r="G37" s="134"/>
      <c r="H37" s="135"/>
      <c r="I37" s="90">
        <f>D37*1000*'Исход. данные'!$B$6</f>
        <v>50.556240000000003</v>
      </c>
      <c r="J37" s="95"/>
      <c r="K37" s="95"/>
      <c r="L37" s="95"/>
      <c r="M37" s="96"/>
      <c r="Q37" s="3"/>
      <c r="Y37" s="26"/>
      <c r="AA37" s="65">
        <f ca="1">ROUND(NORMINV(RAND(), $AA$42, $AA$42*$M$8/100*0.8)/(1000*'Исход. данные'!$B$6), 4)</f>
        <v>5.0099999999999999E-2</v>
      </c>
      <c r="AB37" s="65"/>
      <c r="AC37" s="65"/>
      <c r="AD37" s="65"/>
      <c r="AE37" s="65"/>
    </row>
    <row r="38" spans="1:31" ht="15">
      <c r="A38" s="76">
        <v>7</v>
      </c>
      <c r="B38" s="85"/>
      <c r="C38" s="86"/>
      <c r="D38" s="133">
        <v>5.0700000000000002E-2</v>
      </c>
      <c r="E38" s="134"/>
      <c r="F38" s="134"/>
      <c r="G38" s="134"/>
      <c r="H38" s="135"/>
      <c r="I38" s="90">
        <f>D38*1000*'Исход. данные'!$B$6</f>
        <v>50.857170000000011</v>
      </c>
      <c r="J38" s="95"/>
      <c r="K38" s="95"/>
      <c r="L38" s="95"/>
      <c r="M38" s="96"/>
      <c r="Q38" s="3"/>
      <c r="AA38" s="65">
        <f ca="1">ROUND(NORMINV(RAND(), $AA$42, $AA$42*$M$8/100*0.8)/(1000*'Исход. данные'!$B$6), 4)</f>
        <v>4.9599999999999998E-2</v>
      </c>
      <c r="AB38" s="65"/>
      <c r="AC38" s="65"/>
      <c r="AD38" s="65"/>
      <c r="AE38" s="65"/>
    </row>
    <row r="39" spans="1:31" ht="15">
      <c r="A39" s="76">
        <v>8</v>
      </c>
      <c r="B39" s="85"/>
      <c r="C39" s="86"/>
      <c r="D39" s="133">
        <v>4.8800000000000003E-2</v>
      </c>
      <c r="E39" s="134"/>
      <c r="F39" s="134"/>
      <c r="G39" s="134"/>
      <c r="H39" s="135"/>
      <c r="I39" s="90">
        <f>D39*1000*'Исход. данные'!$B$6</f>
        <v>48.951280000000011</v>
      </c>
      <c r="J39" s="95"/>
      <c r="K39" s="95"/>
      <c r="L39" s="95"/>
      <c r="M39" s="96"/>
      <c r="Q39" s="3"/>
      <c r="AA39" s="65">
        <f ca="1">ROUND(NORMINV(RAND(), $AA$42, $AA$42*$M$8/100*0.8)/(1000*'Исход. данные'!$B$6), 4)</f>
        <v>5.1299999999999998E-2</v>
      </c>
      <c r="AB39" s="65"/>
      <c r="AC39" s="65"/>
      <c r="AD39" s="65"/>
      <c r="AE39" s="65"/>
    </row>
    <row r="40" spans="1:31" ht="15">
      <c r="A40" s="76">
        <v>9</v>
      </c>
      <c r="B40" s="85"/>
      <c r="C40" s="86"/>
      <c r="D40" s="133">
        <v>5.16E-2</v>
      </c>
      <c r="E40" s="134"/>
      <c r="F40" s="134"/>
      <c r="G40" s="134"/>
      <c r="H40" s="135"/>
      <c r="I40" s="90">
        <f>D40*1000*'Исход. данные'!$B$6</f>
        <v>51.759960000000007</v>
      </c>
      <c r="J40" s="95"/>
      <c r="K40" s="95"/>
      <c r="L40" s="95"/>
      <c r="M40" s="96"/>
      <c r="Q40" s="3"/>
      <c r="AA40" s="65">
        <f ca="1">ROUND(NORMINV(RAND(), $AA$42, $AA$42*$M$8/100*0.8)/(1000*'Исход. данные'!$B$6), 4)</f>
        <v>4.9599999999999998E-2</v>
      </c>
      <c r="AB40" s="65"/>
      <c r="AC40" s="65"/>
      <c r="AD40" s="65"/>
      <c r="AE40" s="65"/>
    </row>
    <row r="41" spans="1:31" ht="15">
      <c r="A41" s="76">
        <v>10</v>
      </c>
      <c r="B41" s="85"/>
      <c r="C41" s="86"/>
      <c r="D41" s="133">
        <v>5.16E-2</v>
      </c>
      <c r="E41" s="134"/>
      <c r="F41" s="134"/>
      <c r="G41" s="134"/>
      <c r="H41" s="135"/>
      <c r="I41" s="90">
        <f>D41*1000*'Исход. данные'!$B$6</f>
        <v>51.759960000000007</v>
      </c>
      <c r="J41" s="95"/>
      <c r="K41" s="95"/>
      <c r="L41" s="95"/>
      <c r="M41" s="96"/>
      <c r="Q41" s="3"/>
      <c r="AA41" s="65">
        <f ca="1">ROUND(NORMINV(RAND(), $AA$42, $AA$42*$M$8/100*0.8)/(1000*'Исход. данные'!$B$6), 4)</f>
        <v>5.11E-2</v>
      </c>
      <c r="AB41" s="65"/>
      <c r="AC41" s="65"/>
      <c r="AD41" s="65"/>
      <c r="AE41" s="65"/>
    </row>
    <row r="42" spans="1:31" ht="15">
      <c r="A42" s="76" t="s">
        <v>14</v>
      </c>
      <c r="B42" s="85"/>
      <c r="C42" s="86"/>
      <c r="D42" s="109">
        <f>AVERAGE(D32:H41)</f>
        <v>5.0470000000000001E-2</v>
      </c>
      <c r="E42" s="110"/>
      <c r="F42" s="110"/>
      <c r="G42" s="110"/>
      <c r="H42" s="110"/>
      <c r="I42" s="111">
        <f>AVERAGE(I32:M41)</f>
        <v>50.626457000000002</v>
      </c>
      <c r="J42" s="111"/>
      <c r="K42" s="111"/>
      <c r="L42" s="111"/>
      <c r="M42" s="111"/>
      <c r="N42" s="8"/>
      <c r="O42" s="8"/>
      <c r="P42" s="8"/>
      <c r="Q42" s="8"/>
      <c r="R42" s="8"/>
      <c r="S42" s="8"/>
      <c r="T42" s="8"/>
      <c r="U42" s="8"/>
      <c r="V42" s="8"/>
      <c r="W42" s="8"/>
      <c r="X42" s="8"/>
      <c r="AA42" s="66">
        <f ca="1">G8+G8*J10/100*0.9*(RAND()-RAND())</f>
        <v>50.592514956651577</v>
      </c>
      <c r="AB42" s="66"/>
      <c r="AC42" s="66"/>
      <c r="AD42" s="66"/>
      <c r="AE42" s="66"/>
    </row>
    <row r="43" spans="1:31" ht="15">
      <c r="A43" s="74" t="s">
        <v>15</v>
      </c>
      <c r="B43" s="74"/>
      <c r="C43" s="74"/>
      <c r="D43" s="112" t="str">
        <f>'Исход. данные'!$B$5</f>
        <v>Пупкин В.В.</v>
      </c>
      <c r="E43" s="112"/>
      <c r="F43" s="112"/>
      <c r="G43" s="112"/>
      <c r="H43" s="112"/>
      <c r="I43" s="112"/>
      <c r="J43" s="112"/>
      <c r="K43" s="112"/>
      <c r="L43" s="112"/>
      <c r="M43" s="112"/>
      <c r="N43" s="45"/>
      <c r="O43" s="45"/>
      <c r="P43" s="45"/>
      <c r="Q43" s="45"/>
      <c r="R43" s="45"/>
      <c r="S43" s="45"/>
      <c r="T43" s="8"/>
      <c r="U43" s="8"/>
      <c r="V43" s="8"/>
      <c r="W43" s="8"/>
      <c r="X43" s="8"/>
    </row>
    <row r="44" spans="1:31" ht="15">
      <c r="A44" s="107" t="s">
        <v>16</v>
      </c>
      <c r="B44" s="107"/>
      <c r="C44" s="107"/>
      <c r="D44" s="107"/>
      <c r="E44" s="107"/>
      <c r="F44" s="107"/>
      <c r="G44" s="107"/>
      <c r="H44" s="107"/>
      <c r="I44" s="107"/>
      <c r="J44" s="107"/>
      <c r="K44" s="107"/>
      <c r="L44" s="107"/>
      <c r="M44" s="107"/>
      <c r="N44" s="16"/>
      <c r="O44" s="16"/>
      <c r="P44" s="16"/>
      <c r="Q44" s="16"/>
      <c r="R44" s="16"/>
      <c r="S44" s="16"/>
      <c r="T44" s="16"/>
      <c r="U44" s="16"/>
      <c r="V44" s="16"/>
      <c r="W44" s="16"/>
    </row>
    <row r="45" spans="1:31" ht="15" customHeight="1">
      <c r="A45" s="124" t="s">
        <v>5</v>
      </c>
      <c r="B45" s="125"/>
      <c r="C45" s="125"/>
      <c r="D45" s="115" t="s">
        <v>55</v>
      </c>
      <c r="E45" s="116"/>
      <c r="F45" s="116"/>
      <c r="G45" s="116"/>
      <c r="H45" s="117"/>
      <c r="I45" s="113" t="s">
        <v>57</v>
      </c>
      <c r="J45" s="113"/>
      <c r="K45" s="113"/>
      <c r="L45" s="113"/>
      <c r="M45" s="113"/>
      <c r="AA45">
        <f>IF(ABS(D46)&gt;J9, 0, IF(ABS(D47)&gt;J10, 0, IF(I46&gt;M7, 0, IF(I47&gt;M8, 0, 1))))</f>
        <v>1</v>
      </c>
    </row>
    <row r="46" spans="1:31" ht="15">
      <c r="A46" s="76">
        <f>G7</f>
        <v>5</v>
      </c>
      <c r="B46" s="85"/>
      <c r="C46" s="86"/>
      <c r="D46" s="118">
        <f>ROUND(((I27-A46)/A46*100),2)</f>
        <v>-0.28999999999999998</v>
      </c>
      <c r="E46" s="119"/>
      <c r="F46" s="119"/>
      <c r="G46" s="119"/>
      <c r="H46" s="120"/>
      <c r="I46" s="114">
        <f>ROUND(STDEV(I17:I26)*100/I27,2)</f>
        <v>3.92</v>
      </c>
      <c r="J46" s="114"/>
      <c r="K46" s="114"/>
      <c r="L46" s="114"/>
      <c r="M46" s="114"/>
    </row>
    <row r="47" spans="1:31" ht="15">
      <c r="A47" s="76">
        <f>G8</f>
        <v>50</v>
      </c>
      <c r="B47" s="85"/>
      <c r="C47" s="86"/>
      <c r="D47" s="118">
        <f>ROUND(((I42-A47)/A47*100),2)</f>
        <v>1.25</v>
      </c>
      <c r="E47" s="119"/>
      <c r="F47" s="119"/>
      <c r="G47" s="119"/>
      <c r="H47" s="120"/>
      <c r="I47" s="114">
        <f>ROUND(STDEV(I32:I41)*100/I42,2)</f>
        <v>1.76</v>
      </c>
      <c r="J47" s="114"/>
      <c r="K47" s="114"/>
      <c r="L47" s="114"/>
      <c r="M47" s="114"/>
      <c r="N47" s="8"/>
      <c r="Q47" s="8"/>
    </row>
    <row r="48" spans="1:31" ht="15.75">
      <c r="A48" s="121" t="s">
        <v>17</v>
      </c>
      <c r="B48" s="121"/>
      <c r="C48" s="121"/>
      <c r="D48" s="121"/>
      <c r="E48" s="121"/>
      <c r="F48" s="121"/>
      <c r="G48" s="122" t="s">
        <v>18</v>
      </c>
      <c r="H48" s="122"/>
      <c r="I48" s="122"/>
      <c r="J48" s="122"/>
      <c r="K48" s="122"/>
      <c r="L48" s="122"/>
      <c r="M48" s="122"/>
      <c r="N48" s="44"/>
      <c r="O48" s="44"/>
      <c r="P48" s="44"/>
      <c r="Q48" s="44"/>
      <c r="R48" s="44"/>
      <c r="S48" s="44"/>
      <c r="T48" s="44"/>
      <c r="U48" s="44"/>
      <c r="V48" s="44"/>
      <c r="W48" s="44"/>
      <c r="X48" s="8"/>
    </row>
    <row r="49" spans="1:24" ht="15">
      <c r="A49" s="79" t="s">
        <v>15</v>
      </c>
      <c r="B49" s="79"/>
      <c r="C49" s="79"/>
      <c r="D49" s="79"/>
      <c r="E49" s="79"/>
      <c r="F49" s="79"/>
      <c r="G49" s="107" t="str">
        <f>'Исход. данные'!$B$5</f>
        <v>Пупкин В.В.</v>
      </c>
      <c r="H49" s="107"/>
      <c r="I49" s="107"/>
      <c r="J49" s="107"/>
      <c r="K49" s="107"/>
      <c r="L49" s="107"/>
      <c r="M49" s="107"/>
      <c r="N49" s="16"/>
      <c r="O49" s="16"/>
      <c r="P49" s="16"/>
      <c r="Q49" s="16"/>
      <c r="R49" s="16"/>
      <c r="S49" s="16"/>
      <c r="T49" s="16"/>
      <c r="U49" s="16"/>
      <c r="V49" s="16"/>
      <c r="W49" s="16"/>
      <c r="X49" s="8"/>
    </row>
    <row r="50" spans="1:24" ht="15">
      <c r="A50" s="56"/>
      <c r="B50" s="56"/>
      <c r="C50" s="56"/>
      <c r="D50" s="56"/>
      <c r="E50" s="56"/>
      <c r="F50" s="56"/>
      <c r="G50" s="128" t="s">
        <v>58</v>
      </c>
      <c r="H50" s="128"/>
      <c r="I50" s="128"/>
      <c r="J50" s="128"/>
      <c r="K50" s="128"/>
      <c r="L50" s="128"/>
      <c r="M50" s="128"/>
      <c r="N50" s="48"/>
      <c r="O50" s="48"/>
      <c r="P50" s="48"/>
      <c r="Q50" s="123"/>
      <c r="R50" s="123"/>
      <c r="S50" s="123"/>
      <c r="T50" s="123"/>
      <c r="U50" s="123"/>
      <c r="V50" s="123"/>
      <c r="W50" s="123"/>
    </row>
  </sheetData>
  <autoFilter ref="K11:W14">
    <filterColumn colId="0" showButton="0"/>
    <filterColumn colId="1" showButton="0"/>
    <filterColumn colId="2" showButton="0"/>
    <filterColumn colId="3" showButton="0"/>
    <filterColumn colId="4" showButton="0"/>
    <filterColumn colId="5" showButton="0"/>
    <filterColumn colId="6" showButton="0"/>
    <filterColumn colId="7" showButton="0"/>
    <filterColumn colId="8" showButton="0"/>
    <filterColumn colId="9" showButton="0"/>
    <filterColumn colId="10" showButton="0"/>
    <filterColumn colId="11" showButton="0"/>
  </autoFilter>
  <mergeCells count="155">
    <mergeCell ref="A6:C6"/>
    <mergeCell ref="D6:F6"/>
    <mergeCell ref="G6:I6"/>
    <mergeCell ref="J6:L6"/>
    <mergeCell ref="A3:G3"/>
    <mergeCell ref="Q3:W3"/>
    <mergeCell ref="A4:G4"/>
    <mergeCell ref="Q4:W4"/>
    <mergeCell ref="A1:M1"/>
    <mergeCell ref="A2:M2"/>
    <mergeCell ref="I3:M3"/>
    <mergeCell ref="I4:M4"/>
    <mergeCell ref="A5:M5"/>
    <mergeCell ref="A7:C7"/>
    <mergeCell ref="D7:F7"/>
    <mergeCell ref="G7:I7"/>
    <mergeCell ref="J7:L7"/>
    <mergeCell ref="A8:C8"/>
    <mergeCell ref="D8:F8"/>
    <mergeCell ref="G8:I8"/>
    <mergeCell ref="J8:L8"/>
    <mergeCell ref="A11:J11"/>
    <mergeCell ref="A12:J12"/>
    <mergeCell ref="A13:J13"/>
    <mergeCell ref="A9:C9"/>
    <mergeCell ref="D9:F9"/>
    <mergeCell ref="G9:I9"/>
    <mergeCell ref="J9:L9"/>
    <mergeCell ref="A10:C10"/>
    <mergeCell ref="D10:F10"/>
    <mergeCell ref="G10:I10"/>
    <mergeCell ref="J10:L10"/>
    <mergeCell ref="K11:M11"/>
    <mergeCell ref="K12:M12"/>
    <mergeCell ref="K13:M13"/>
    <mergeCell ref="A17:C17"/>
    <mergeCell ref="D17:H17"/>
    <mergeCell ref="I17:M17"/>
    <mergeCell ref="A18:C18"/>
    <mergeCell ref="D18:H18"/>
    <mergeCell ref="I18:M18"/>
    <mergeCell ref="A14:J14"/>
    <mergeCell ref="A15:C16"/>
    <mergeCell ref="D15:M15"/>
    <mergeCell ref="D16:H16"/>
    <mergeCell ref="I16:M16"/>
    <mergeCell ref="K14:M14"/>
    <mergeCell ref="A21:C21"/>
    <mergeCell ref="D21:H21"/>
    <mergeCell ref="I21:M21"/>
    <mergeCell ref="A22:C22"/>
    <mergeCell ref="D22:H22"/>
    <mergeCell ref="I22:M22"/>
    <mergeCell ref="A19:C19"/>
    <mergeCell ref="D19:H19"/>
    <mergeCell ref="I19:M19"/>
    <mergeCell ref="A20:C20"/>
    <mergeCell ref="D20:H20"/>
    <mergeCell ref="I20:M20"/>
    <mergeCell ref="A25:C25"/>
    <mergeCell ref="D25:H25"/>
    <mergeCell ref="I25:M25"/>
    <mergeCell ref="A26:C26"/>
    <mergeCell ref="D26:H26"/>
    <mergeCell ref="I26:M26"/>
    <mergeCell ref="A23:C23"/>
    <mergeCell ref="D23:H23"/>
    <mergeCell ref="I23:M23"/>
    <mergeCell ref="A24:C24"/>
    <mergeCell ref="D24:H24"/>
    <mergeCell ref="I24:M24"/>
    <mergeCell ref="A32:C32"/>
    <mergeCell ref="D32:H32"/>
    <mergeCell ref="I32:M32"/>
    <mergeCell ref="A33:C33"/>
    <mergeCell ref="D33:H33"/>
    <mergeCell ref="I33:M33"/>
    <mergeCell ref="A27:C27"/>
    <mergeCell ref="D27:H27"/>
    <mergeCell ref="I27:M27"/>
    <mergeCell ref="A28:C28"/>
    <mergeCell ref="D28:M28"/>
    <mergeCell ref="A30:C31"/>
    <mergeCell ref="D30:M30"/>
    <mergeCell ref="D31:H31"/>
    <mergeCell ref="I31:M31"/>
    <mergeCell ref="D29:H29"/>
    <mergeCell ref="I29:M29"/>
    <mergeCell ref="A36:C36"/>
    <mergeCell ref="D36:H36"/>
    <mergeCell ref="I36:M36"/>
    <mergeCell ref="A37:C37"/>
    <mergeCell ref="D37:H37"/>
    <mergeCell ref="I37:M37"/>
    <mergeCell ref="A34:C34"/>
    <mergeCell ref="D34:H34"/>
    <mergeCell ref="I34:M34"/>
    <mergeCell ref="A35:C35"/>
    <mergeCell ref="D35:H35"/>
    <mergeCell ref="I35:M35"/>
    <mergeCell ref="A40:C40"/>
    <mergeCell ref="D40:H40"/>
    <mergeCell ref="I40:M40"/>
    <mergeCell ref="A41:C41"/>
    <mergeCell ref="D41:H41"/>
    <mergeCell ref="I41:M41"/>
    <mergeCell ref="A38:C38"/>
    <mergeCell ref="D38:H38"/>
    <mergeCell ref="I38:M38"/>
    <mergeCell ref="A39:C39"/>
    <mergeCell ref="D39:H39"/>
    <mergeCell ref="I39:M39"/>
    <mergeCell ref="A45:C45"/>
    <mergeCell ref="A46:C46"/>
    <mergeCell ref="A42:C42"/>
    <mergeCell ref="D42:H42"/>
    <mergeCell ref="I42:M42"/>
    <mergeCell ref="A43:C43"/>
    <mergeCell ref="D43:M43"/>
    <mergeCell ref="I45:M45"/>
    <mergeCell ref="I46:M46"/>
    <mergeCell ref="D45:H45"/>
    <mergeCell ref="D46:H46"/>
    <mergeCell ref="A44:M44"/>
    <mergeCell ref="Q50:W50"/>
    <mergeCell ref="A47:C47"/>
    <mergeCell ref="A48:F48"/>
    <mergeCell ref="A49:F49"/>
    <mergeCell ref="I47:M47"/>
    <mergeCell ref="D47:H47"/>
    <mergeCell ref="G48:M48"/>
    <mergeCell ref="G49:M49"/>
    <mergeCell ref="G50:M50"/>
    <mergeCell ref="AA42:AE42"/>
    <mergeCell ref="AA41:AE41"/>
    <mergeCell ref="AA17:AE17"/>
    <mergeCell ref="AA18:AE18"/>
    <mergeCell ref="AA19:AE19"/>
    <mergeCell ref="AA20:AE20"/>
    <mergeCell ref="AA21:AE21"/>
    <mergeCell ref="AA22:AE22"/>
    <mergeCell ref="AA23:AE23"/>
    <mergeCell ref="AA24:AE24"/>
    <mergeCell ref="AA25:AE25"/>
    <mergeCell ref="AA26:AE26"/>
    <mergeCell ref="AA27:AE27"/>
    <mergeCell ref="AA32:AE32"/>
    <mergeCell ref="AA33:AE33"/>
    <mergeCell ref="AA34:AE34"/>
    <mergeCell ref="AA35:AE35"/>
    <mergeCell ref="AA36:AE36"/>
    <mergeCell ref="AA37:AE37"/>
    <mergeCell ref="AA38:AE38"/>
    <mergeCell ref="AA39:AE39"/>
    <mergeCell ref="AA40:AE40"/>
  </mergeCells>
  <conditionalFormatting sqref="D46">
    <cfRule type="expression" dxfId="163" priority="4">
      <formula>ABS($D$46)&gt;--MID($J$7,2,5)</formula>
    </cfRule>
  </conditionalFormatting>
  <conditionalFormatting sqref="D47">
    <cfRule type="expression" dxfId="162" priority="3">
      <formula>ABS($D$47)&gt;--MID($J$8,2,5)</formula>
    </cfRule>
  </conditionalFormatting>
  <conditionalFormatting sqref="I46">
    <cfRule type="cellIs" dxfId="161" priority="2" operator="greaterThan">
      <formula>$M$7</formula>
    </cfRule>
  </conditionalFormatting>
  <conditionalFormatting sqref="I47">
    <cfRule type="cellIs" dxfId="160" priority="1" operator="greaterThan">
      <formula>$M$8</formula>
    </cfRule>
  </conditionalFormatting>
  <pageMargins left="0.7" right="0.7" top="0.75" bottom="0.75" header="0.3" footer="0.3"/>
  <pageSetup paperSize="9" orientation="portrait" r:id="rId1"/>
</worksheet>
</file>

<file path=xl/worksheets/sheet37.xml><?xml version="1.0" encoding="utf-8"?>
<worksheet xmlns="http://schemas.openxmlformats.org/spreadsheetml/2006/main" xmlns:r="http://schemas.openxmlformats.org/officeDocument/2006/relationships">
  <sheetPr codeName="Лист7">
    <tabColor rgb="FF00B0F0"/>
  </sheetPr>
  <dimension ref="A1:AE50"/>
  <sheetViews>
    <sheetView zoomScale="90" zoomScaleNormal="90" workbookViewId="0">
      <selection activeCell="D32" sqref="D32:H41"/>
    </sheetView>
  </sheetViews>
  <sheetFormatPr defaultRowHeight="15"/>
  <cols>
    <col min="1" max="1" width="6.7109375" customWidth="1"/>
    <col min="2" max="2" width="6.5703125" customWidth="1"/>
    <col min="3" max="3" width="5.5703125" customWidth="1"/>
    <col min="4" max="4" width="7" customWidth="1"/>
    <col min="5" max="7" width="3.7109375" customWidth="1"/>
    <col min="8" max="8" width="11.7109375" customWidth="1"/>
    <col min="9" max="9" width="2.7109375" customWidth="1"/>
    <col min="10" max="10" width="6.7109375" customWidth="1"/>
    <col min="11" max="12" width="3.7109375" customWidth="1"/>
    <col min="13" max="13" width="14.7109375" customWidth="1"/>
    <col min="14" max="14" width="5.7109375" customWidth="1"/>
    <col min="15" max="16" width="0" hidden="1" customWidth="1"/>
    <col min="17" max="17" width="0.42578125" customWidth="1"/>
    <col min="18" max="23" width="0" hidden="1" customWidth="1"/>
    <col min="27" max="27" width="9.28515625" hidden="1" customWidth="1"/>
    <col min="28" max="31" width="9.140625" hidden="1" customWidth="1"/>
  </cols>
  <sheetData>
    <row r="1" spans="1:24">
      <c r="A1" s="67" t="s">
        <v>32</v>
      </c>
      <c r="B1" s="67"/>
      <c r="C1" s="67"/>
      <c r="D1" s="67"/>
      <c r="E1" s="67"/>
      <c r="F1" s="67"/>
      <c r="G1" s="67"/>
      <c r="H1" s="67"/>
      <c r="I1" s="67"/>
      <c r="J1" s="67"/>
      <c r="K1" s="67"/>
      <c r="L1" s="67"/>
      <c r="M1" s="67"/>
      <c r="N1" s="38"/>
      <c r="O1" s="38"/>
      <c r="P1" s="38"/>
      <c r="Q1" s="38"/>
      <c r="R1" s="38"/>
      <c r="S1" s="38"/>
      <c r="T1" s="38"/>
      <c r="U1" s="38"/>
      <c r="V1" s="38"/>
      <c r="W1" s="28"/>
    </row>
    <row r="2" spans="1:24">
      <c r="A2" s="71" t="s">
        <v>33</v>
      </c>
      <c r="B2" s="71"/>
      <c r="C2" s="71"/>
      <c r="D2" s="71"/>
      <c r="E2" s="71"/>
      <c r="F2" s="71"/>
      <c r="G2" s="71"/>
      <c r="H2" s="71"/>
      <c r="I2" s="71"/>
      <c r="J2" s="71"/>
      <c r="K2" s="71"/>
      <c r="L2" s="71"/>
      <c r="M2" s="71"/>
      <c r="N2" s="7"/>
      <c r="O2" s="7"/>
      <c r="P2" s="7"/>
      <c r="Q2" s="7"/>
      <c r="R2" s="7"/>
      <c r="S2" s="7"/>
      <c r="T2" s="7"/>
      <c r="U2" s="7"/>
      <c r="V2" s="7"/>
      <c r="W2" s="7"/>
    </row>
    <row r="3" spans="1:24" ht="15.75">
      <c r="A3" s="68" t="s">
        <v>25</v>
      </c>
      <c r="B3" s="68"/>
      <c r="C3" s="68"/>
      <c r="D3" s="68"/>
      <c r="E3" s="68"/>
      <c r="F3" s="68"/>
      <c r="G3" s="68"/>
      <c r="H3" s="62"/>
      <c r="I3" s="72">
        <v>4543200587</v>
      </c>
      <c r="J3" s="72"/>
      <c r="K3" s="72"/>
      <c r="L3" s="72"/>
      <c r="M3" s="72"/>
      <c r="N3" s="16"/>
      <c r="O3" s="23"/>
      <c r="P3" s="62"/>
      <c r="Q3" s="69"/>
      <c r="R3" s="69"/>
      <c r="S3" s="69"/>
      <c r="T3" s="69"/>
      <c r="U3" s="69"/>
      <c r="V3" s="69"/>
      <c r="W3" s="69"/>
    </row>
    <row r="4" spans="1:24">
      <c r="A4" s="70" t="s">
        <v>0</v>
      </c>
      <c r="B4" s="70"/>
      <c r="C4" s="70"/>
      <c r="D4" s="70"/>
      <c r="E4" s="70"/>
      <c r="F4" s="70"/>
      <c r="G4" s="70"/>
      <c r="H4" s="62"/>
      <c r="I4" s="70" t="s">
        <v>1</v>
      </c>
      <c r="J4" s="70"/>
      <c r="K4" s="70"/>
      <c r="L4" s="70"/>
      <c r="M4" s="70"/>
      <c r="N4" s="46"/>
      <c r="O4" s="42"/>
      <c r="P4" s="62"/>
      <c r="Q4" s="69"/>
      <c r="R4" s="69"/>
      <c r="S4" s="69"/>
      <c r="T4" s="69"/>
      <c r="U4" s="69"/>
      <c r="V4" s="69"/>
      <c r="W4" s="69"/>
    </row>
    <row r="5" spans="1:24">
      <c r="A5" s="73" t="s">
        <v>2</v>
      </c>
      <c r="B5" s="73"/>
      <c r="C5" s="73"/>
      <c r="D5" s="73"/>
      <c r="E5" s="73"/>
      <c r="F5" s="73"/>
      <c r="G5" s="73"/>
      <c r="H5" s="73"/>
      <c r="I5" s="73"/>
      <c r="J5" s="73"/>
      <c r="K5" s="73"/>
      <c r="L5" s="73"/>
      <c r="M5" s="73"/>
      <c r="N5" s="14"/>
      <c r="O5" s="14"/>
      <c r="P5" s="14"/>
      <c r="Q5" s="14"/>
      <c r="R5" s="14"/>
      <c r="S5" s="14"/>
      <c r="T5" s="14"/>
      <c r="U5" s="14"/>
      <c r="V5" s="14"/>
      <c r="W5" s="14"/>
    </row>
    <row r="6" spans="1:24">
      <c r="A6" s="77" t="s">
        <v>3</v>
      </c>
      <c r="B6" s="77"/>
      <c r="C6" s="77"/>
      <c r="D6" s="77" t="s">
        <v>4</v>
      </c>
      <c r="E6" s="77"/>
      <c r="F6" s="77"/>
      <c r="G6" s="77" t="s">
        <v>5</v>
      </c>
      <c r="H6" s="77"/>
      <c r="I6" s="77"/>
      <c r="J6" s="77" t="s">
        <v>55</v>
      </c>
      <c r="K6" s="77"/>
      <c r="L6" s="78"/>
      <c r="M6" s="61" t="s">
        <v>56</v>
      </c>
      <c r="N6" s="35"/>
      <c r="O6" s="31"/>
      <c r="P6" s="32"/>
      <c r="Q6" s="28"/>
      <c r="R6" s="28"/>
      <c r="S6" s="28"/>
      <c r="T6" s="28"/>
      <c r="U6" s="28"/>
      <c r="V6" s="28"/>
      <c r="W6" s="28"/>
    </row>
    <row r="7" spans="1:24">
      <c r="A7" s="74">
        <v>1</v>
      </c>
      <c r="B7" s="74"/>
      <c r="C7" s="74"/>
      <c r="D7" s="75" t="str">
        <f>G7 &amp; " - " &amp; G8</f>
        <v>0,5 - 10</v>
      </c>
      <c r="E7" s="75"/>
      <c r="F7" s="75"/>
      <c r="G7" s="74">
        <v>0.5</v>
      </c>
      <c r="H7" s="74"/>
      <c r="I7" s="74"/>
      <c r="J7" s="74" t="s">
        <v>28</v>
      </c>
      <c r="K7" s="74"/>
      <c r="L7" s="76"/>
      <c r="M7" s="64">
        <v>4</v>
      </c>
      <c r="N7" s="36"/>
      <c r="O7" s="33"/>
      <c r="P7" s="34"/>
      <c r="Q7" s="28"/>
      <c r="R7" s="28"/>
      <c r="S7" s="28"/>
      <c r="T7" s="28"/>
      <c r="U7" s="28"/>
      <c r="V7" s="28"/>
      <c r="W7" s="28"/>
    </row>
    <row r="8" spans="1:24">
      <c r="A8" s="74"/>
      <c r="B8" s="74"/>
      <c r="C8" s="74"/>
      <c r="D8" s="74"/>
      <c r="E8" s="74"/>
      <c r="F8" s="74"/>
      <c r="G8" s="74">
        <v>10</v>
      </c>
      <c r="H8" s="74"/>
      <c r="I8" s="74"/>
      <c r="J8" s="74" t="s">
        <v>35</v>
      </c>
      <c r="K8" s="74"/>
      <c r="L8" s="76"/>
      <c r="M8" s="64">
        <v>0.8</v>
      </c>
      <c r="N8" s="16"/>
      <c r="O8" s="27"/>
      <c r="P8" s="30"/>
      <c r="Q8" s="28"/>
      <c r="R8" s="28"/>
      <c r="S8" s="28"/>
      <c r="T8" s="28"/>
      <c r="U8" s="28"/>
      <c r="V8" s="28"/>
      <c r="W8" s="28"/>
    </row>
    <row r="9" spans="1:24">
      <c r="A9" s="74"/>
      <c r="B9" s="74"/>
      <c r="C9" s="74"/>
      <c r="D9" s="74"/>
      <c r="E9" s="74"/>
      <c r="F9" s="74"/>
      <c r="G9" s="74"/>
      <c r="H9" s="74"/>
      <c r="I9" s="74"/>
      <c r="J9" s="80">
        <f>--MID(J7,2,3)</f>
        <v>5</v>
      </c>
      <c r="K9" s="80"/>
      <c r="L9" s="81"/>
      <c r="M9" s="60"/>
      <c r="N9" s="16"/>
      <c r="O9" s="27"/>
      <c r="P9" s="30"/>
      <c r="Q9" s="28"/>
      <c r="R9" s="28"/>
      <c r="S9" s="28"/>
      <c r="T9" s="28"/>
      <c r="U9" s="28"/>
      <c r="V9" s="28"/>
      <c r="W9" s="28"/>
    </row>
    <row r="10" spans="1:24">
      <c r="A10" s="74"/>
      <c r="B10" s="74"/>
      <c r="C10" s="74"/>
      <c r="D10" s="74"/>
      <c r="E10" s="74"/>
      <c r="F10" s="74"/>
      <c r="G10" s="74"/>
      <c r="H10" s="74"/>
      <c r="I10" s="74"/>
      <c r="J10" s="82">
        <f>--MID(J8,2,3)</f>
        <v>1</v>
      </c>
      <c r="K10" s="82"/>
      <c r="L10" s="83"/>
      <c r="M10" s="60"/>
      <c r="N10" s="16"/>
      <c r="O10" s="52"/>
      <c r="P10" s="54"/>
      <c r="Q10" s="28"/>
      <c r="R10" s="28"/>
      <c r="S10" s="28"/>
      <c r="T10" s="28"/>
      <c r="U10" s="28"/>
      <c r="V10" s="28"/>
      <c r="W10" s="28"/>
    </row>
    <row r="11" spans="1:24">
      <c r="A11" s="79" t="s">
        <v>7</v>
      </c>
      <c r="B11" s="79"/>
      <c r="C11" s="79"/>
      <c r="D11" s="79"/>
      <c r="E11" s="79"/>
      <c r="F11" s="79"/>
      <c r="G11" s="79"/>
      <c r="H11" s="79"/>
      <c r="I11" s="79"/>
      <c r="J11" s="79"/>
      <c r="K11" s="84" t="str">
        <f>'Исход. данные'!$B$1</f>
        <v>18.10.2024г.</v>
      </c>
      <c r="L11" s="84"/>
      <c r="M11" s="84"/>
      <c r="N11" s="15"/>
      <c r="O11" s="15"/>
      <c r="P11" s="15"/>
      <c r="Q11" s="15"/>
      <c r="R11" s="15"/>
      <c r="S11" s="15"/>
      <c r="T11" s="15"/>
      <c r="U11" s="15"/>
      <c r="V11" s="15"/>
      <c r="W11" s="15"/>
      <c r="X11" s="8"/>
    </row>
    <row r="12" spans="1:24">
      <c r="A12" s="79" t="s">
        <v>8</v>
      </c>
      <c r="B12" s="79"/>
      <c r="C12" s="79"/>
      <c r="D12" s="79"/>
      <c r="E12" s="79"/>
      <c r="F12" s="79"/>
      <c r="G12" s="79"/>
      <c r="H12" s="79"/>
      <c r="I12" s="79"/>
      <c r="J12" s="79"/>
      <c r="K12" s="85" t="str">
        <f>'Исход. данные'!$B$2</f>
        <v>ВР-300S № 181024</v>
      </c>
      <c r="L12" s="85"/>
      <c r="M12" s="85"/>
      <c r="N12" s="16"/>
      <c r="O12" s="16"/>
      <c r="P12" s="16"/>
      <c r="Q12" s="16"/>
      <c r="R12" s="16"/>
      <c r="S12" s="16"/>
      <c r="T12" s="16"/>
      <c r="U12" s="16"/>
      <c r="V12" s="16"/>
      <c r="W12" s="16"/>
      <c r="X12" s="8"/>
    </row>
    <row r="13" spans="1:24">
      <c r="A13" s="79" t="s">
        <v>9</v>
      </c>
      <c r="B13" s="79"/>
      <c r="C13" s="79"/>
      <c r="D13" s="79"/>
      <c r="E13" s="79"/>
      <c r="F13" s="79"/>
      <c r="G13" s="79"/>
      <c r="H13" s="79"/>
      <c r="I13" s="79"/>
      <c r="J13" s="79"/>
      <c r="K13" s="85">
        <f>'Исход. данные'!$B$3</f>
        <v>21.2</v>
      </c>
      <c r="L13" s="85"/>
      <c r="M13" s="85"/>
      <c r="N13" s="16"/>
      <c r="O13" s="16"/>
      <c r="P13" s="16"/>
      <c r="Q13" s="16"/>
      <c r="R13" s="16"/>
      <c r="S13" s="16"/>
      <c r="T13" s="16"/>
      <c r="U13" s="16"/>
      <c r="V13" s="16"/>
      <c r="W13" s="16"/>
      <c r="X13" s="8"/>
    </row>
    <row r="14" spans="1:24">
      <c r="A14" s="79" t="s">
        <v>10</v>
      </c>
      <c r="B14" s="79"/>
      <c r="C14" s="79"/>
      <c r="D14" s="79"/>
      <c r="E14" s="79"/>
      <c r="F14" s="79"/>
      <c r="G14" s="79"/>
      <c r="H14" s="79"/>
      <c r="I14" s="79"/>
      <c r="J14" s="79"/>
      <c r="K14" s="85">
        <f>'Исход. данные'!$B$4</f>
        <v>60.7</v>
      </c>
      <c r="L14" s="85"/>
      <c r="M14" s="85"/>
      <c r="N14" s="16"/>
      <c r="O14" s="16"/>
      <c r="P14" s="16"/>
      <c r="Q14" s="16"/>
      <c r="R14" s="16"/>
      <c r="S14" s="16"/>
      <c r="T14" s="16"/>
      <c r="U14" s="16"/>
      <c r="V14" s="16"/>
      <c r="W14" s="16"/>
      <c r="X14" s="8"/>
    </row>
    <row r="15" spans="1:24">
      <c r="A15" s="97" t="s">
        <v>11</v>
      </c>
      <c r="B15" s="98"/>
      <c r="C15" s="99"/>
      <c r="D15" s="76" t="str">
        <f>"Объем дозирования " &amp; G7 &amp; " мкл"</f>
        <v>Объем дозирования 0,5 мкл</v>
      </c>
      <c r="E15" s="85"/>
      <c r="F15" s="85"/>
      <c r="G15" s="85"/>
      <c r="H15" s="85"/>
      <c r="I15" s="85"/>
      <c r="J15" s="85"/>
      <c r="K15" s="85"/>
      <c r="L15" s="85"/>
      <c r="M15" s="86"/>
      <c r="N15" s="47"/>
      <c r="O15" s="28"/>
      <c r="P15" s="28"/>
      <c r="Q15" s="28"/>
      <c r="R15" s="28"/>
      <c r="S15" s="28"/>
      <c r="T15" s="28"/>
      <c r="U15" s="28"/>
      <c r="V15" s="28"/>
      <c r="W15" s="28"/>
    </row>
    <row r="16" spans="1:24">
      <c r="A16" s="100"/>
      <c r="B16" s="101"/>
      <c r="C16" s="102"/>
      <c r="D16" s="76" t="s">
        <v>42</v>
      </c>
      <c r="E16" s="85"/>
      <c r="F16" s="85"/>
      <c r="G16" s="85"/>
      <c r="H16" s="86"/>
      <c r="I16" s="76" t="s">
        <v>13</v>
      </c>
      <c r="J16" s="85"/>
      <c r="K16" s="85"/>
      <c r="L16" s="85"/>
      <c r="M16" s="86"/>
      <c r="N16" s="28"/>
      <c r="O16" s="28"/>
      <c r="P16" s="28"/>
      <c r="Q16" s="28"/>
      <c r="R16" s="28"/>
      <c r="S16" s="28"/>
      <c r="T16" s="28"/>
      <c r="U16" s="28"/>
      <c r="V16" s="28"/>
      <c r="W16" s="28"/>
    </row>
    <row r="17" spans="1:31">
      <c r="A17" s="76">
        <v>1</v>
      </c>
      <c r="B17" s="85"/>
      <c r="C17" s="86"/>
      <c r="D17" s="87">
        <v>5.0000000000000001E-4</v>
      </c>
      <c r="E17" s="88"/>
      <c r="F17" s="88"/>
      <c r="G17" s="88"/>
      <c r="H17" s="89"/>
      <c r="I17" s="90">
        <f>D17*1000*'Исход. данные'!$B$6</f>
        <v>0.50155000000000005</v>
      </c>
      <c r="J17" s="91"/>
      <c r="K17" s="91"/>
      <c r="L17" s="91"/>
      <c r="M17" s="92"/>
      <c r="N17" s="28"/>
      <c r="O17" s="28"/>
      <c r="P17" s="28"/>
      <c r="Q17" s="28"/>
      <c r="R17" s="28"/>
      <c r="S17" s="28"/>
      <c r="T17" s="28"/>
      <c r="U17" s="28"/>
      <c r="V17" s="28"/>
      <c r="W17" s="28"/>
      <c r="AA17" s="65">
        <f ca="1">ROUND(NORMINV(RAND(), $AA$27, $AA$27*$M$7/100*0.8)/(1000*'Исход. данные'!$B$6), 4)</f>
        <v>5.0000000000000001E-4</v>
      </c>
      <c r="AB17" s="65"/>
      <c r="AC17" s="65"/>
      <c r="AD17" s="65"/>
      <c r="AE17" s="65"/>
    </row>
    <row r="18" spans="1:31">
      <c r="A18" s="76">
        <v>2</v>
      </c>
      <c r="B18" s="85"/>
      <c r="C18" s="86"/>
      <c r="D18" s="87">
        <v>5.0000000000000001E-4</v>
      </c>
      <c r="E18" s="93"/>
      <c r="F18" s="93"/>
      <c r="G18" s="93"/>
      <c r="H18" s="94"/>
      <c r="I18" s="90">
        <f>D18*1000*'Исход. данные'!$B$6</f>
        <v>0.50155000000000005</v>
      </c>
      <c r="J18" s="95"/>
      <c r="K18" s="95"/>
      <c r="L18" s="95"/>
      <c r="M18" s="96"/>
      <c r="N18" s="28"/>
      <c r="O18" s="28"/>
      <c r="P18" s="28"/>
      <c r="Q18" s="28"/>
      <c r="R18" s="28"/>
      <c r="S18" s="28"/>
      <c r="T18" s="28"/>
      <c r="U18" s="28"/>
      <c r="V18" s="28"/>
      <c r="W18" s="28"/>
      <c r="AA18" s="65">
        <f ca="1">ROUND(NORMINV(RAND(), $AA$27, $AA$27*$M$7/100*0.8)/(1000*'Исход. данные'!$B$6), 4)</f>
        <v>5.0000000000000001E-4</v>
      </c>
      <c r="AB18" s="65"/>
      <c r="AC18" s="65"/>
      <c r="AD18" s="65"/>
      <c r="AE18" s="65"/>
    </row>
    <row r="19" spans="1:31">
      <c r="A19" s="76">
        <v>3</v>
      </c>
      <c r="B19" s="85"/>
      <c r="C19" s="86"/>
      <c r="D19" s="87">
        <v>5.0000000000000001E-4</v>
      </c>
      <c r="E19" s="93"/>
      <c r="F19" s="93"/>
      <c r="G19" s="93"/>
      <c r="H19" s="94"/>
      <c r="I19" s="90">
        <f>D19*1000*'Исход. данные'!$B$6</f>
        <v>0.50155000000000005</v>
      </c>
      <c r="J19" s="95"/>
      <c r="K19" s="95"/>
      <c r="L19" s="95"/>
      <c r="M19" s="96"/>
      <c r="N19" s="28"/>
      <c r="O19" s="28"/>
      <c r="P19" s="28"/>
      <c r="Q19" s="28"/>
      <c r="R19" s="28"/>
      <c r="S19" s="28"/>
      <c r="T19" s="28"/>
      <c r="U19" s="28"/>
      <c r="V19" s="28"/>
      <c r="W19" s="28"/>
      <c r="AA19" s="65">
        <f ca="1">ROUND(NORMINV(RAND(), $AA$27, $AA$27*$M$7/100*0.8)/(1000*'Исход. данные'!$B$6), 4)</f>
        <v>5.0000000000000001E-4</v>
      </c>
      <c r="AB19" s="65"/>
      <c r="AC19" s="65"/>
      <c r="AD19" s="65"/>
      <c r="AE19" s="65"/>
    </row>
    <row r="20" spans="1:31">
      <c r="A20" s="76">
        <v>4</v>
      </c>
      <c r="B20" s="85"/>
      <c r="C20" s="86"/>
      <c r="D20" s="87">
        <v>5.0000000000000001E-4</v>
      </c>
      <c r="E20" s="93"/>
      <c r="F20" s="93"/>
      <c r="G20" s="93"/>
      <c r="H20" s="94"/>
      <c r="I20" s="90">
        <f>D20*1000*'Исход. данные'!$B$6</f>
        <v>0.50155000000000005</v>
      </c>
      <c r="J20" s="95"/>
      <c r="K20" s="95"/>
      <c r="L20" s="95"/>
      <c r="M20" s="96"/>
      <c r="N20" s="28"/>
      <c r="O20" s="28"/>
      <c r="P20" s="28"/>
      <c r="Q20" s="28"/>
      <c r="R20" s="28"/>
      <c r="S20" s="28"/>
      <c r="T20" s="28"/>
      <c r="U20" s="28"/>
      <c r="V20" s="28"/>
      <c r="W20" s="28"/>
      <c r="AA20" s="65">
        <f ca="1">ROUND(NORMINV(RAND(), $AA$27, $AA$27*$M$7/100*0.8)/(1000*'Исход. данные'!$B$6), 4)</f>
        <v>5.0000000000000001E-4</v>
      </c>
      <c r="AB20" s="65"/>
      <c r="AC20" s="65"/>
      <c r="AD20" s="65"/>
      <c r="AE20" s="65"/>
    </row>
    <row r="21" spans="1:31">
      <c r="A21" s="76">
        <v>5</v>
      </c>
      <c r="B21" s="85"/>
      <c r="C21" s="86"/>
      <c r="D21" s="87">
        <v>5.0000000000000001E-4</v>
      </c>
      <c r="E21" s="93"/>
      <c r="F21" s="93"/>
      <c r="G21" s="93"/>
      <c r="H21" s="94"/>
      <c r="I21" s="90">
        <f>D21*1000*'Исход. данные'!$B$6</f>
        <v>0.50155000000000005</v>
      </c>
      <c r="J21" s="95"/>
      <c r="K21" s="95"/>
      <c r="L21" s="95"/>
      <c r="M21" s="96"/>
      <c r="N21" s="28"/>
      <c r="O21" s="28"/>
      <c r="P21" s="28"/>
      <c r="Q21" s="28"/>
      <c r="R21" s="28"/>
      <c r="S21" s="28"/>
      <c r="T21" s="28"/>
      <c r="U21" s="28"/>
      <c r="V21" s="28"/>
      <c r="W21" s="28"/>
      <c r="AA21" s="65">
        <f ca="1">ROUND(NORMINV(RAND(), $AA$27, $AA$27*$M$7/100*0.8)/(1000*'Исход. данные'!$B$6), 4)</f>
        <v>5.0000000000000001E-4</v>
      </c>
      <c r="AB21" s="65"/>
      <c r="AC21" s="65"/>
      <c r="AD21" s="65"/>
      <c r="AE21" s="65"/>
    </row>
    <row r="22" spans="1:31">
      <c r="A22" s="76">
        <v>6</v>
      </c>
      <c r="B22" s="85"/>
      <c r="C22" s="86"/>
      <c r="D22" s="87">
        <v>5.0000000000000001E-4</v>
      </c>
      <c r="E22" s="93"/>
      <c r="F22" s="93"/>
      <c r="G22" s="93"/>
      <c r="H22" s="94"/>
      <c r="I22" s="90">
        <f>D22*1000*'Исход. данные'!$B$6</f>
        <v>0.50155000000000005</v>
      </c>
      <c r="J22" s="95"/>
      <c r="K22" s="95"/>
      <c r="L22" s="95"/>
      <c r="M22" s="96"/>
      <c r="N22" s="28"/>
      <c r="O22" s="28"/>
      <c r="P22" s="28"/>
      <c r="Q22" s="28"/>
      <c r="R22" s="28"/>
      <c r="S22" s="28"/>
      <c r="T22" s="28"/>
      <c r="U22" s="28"/>
      <c r="V22" s="28"/>
      <c r="W22" s="28"/>
      <c r="Z22" s="18"/>
      <c r="AA22" s="65">
        <f ca="1">ROUND(NORMINV(RAND(), $AA$27, $AA$27*$M$7/100*0.8)/(1000*'Исход. данные'!$B$6), 4)</f>
        <v>5.0000000000000001E-4</v>
      </c>
      <c r="AB22" s="65"/>
      <c r="AC22" s="65"/>
      <c r="AD22" s="65"/>
      <c r="AE22" s="65"/>
    </row>
    <row r="23" spans="1:31">
      <c r="A23" s="76">
        <v>7</v>
      </c>
      <c r="B23" s="85"/>
      <c r="C23" s="86"/>
      <c r="D23" s="87">
        <v>5.0000000000000001E-4</v>
      </c>
      <c r="E23" s="93"/>
      <c r="F23" s="93"/>
      <c r="G23" s="93"/>
      <c r="H23" s="94"/>
      <c r="I23" s="90">
        <f>D23*1000*'Исход. данные'!$B$6</f>
        <v>0.50155000000000005</v>
      </c>
      <c r="J23" s="95"/>
      <c r="K23" s="95"/>
      <c r="L23" s="95"/>
      <c r="M23" s="96"/>
      <c r="N23" s="28"/>
      <c r="O23" s="28"/>
      <c r="P23" s="28"/>
      <c r="Q23" s="28"/>
      <c r="R23" s="28"/>
      <c r="S23" s="28"/>
      <c r="T23" s="28"/>
      <c r="U23" s="28"/>
      <c r="V23" s="28"/>
      <c r="W23" s="28"/>
      <c r="Z23" s="18"/>
      <c r="AA23" s="65">
        <f ca="1">ROUND(NORMINV(RAND(), $AA$27, $AA$27*$M$7/100*0.8)/(1000*'Исход. данные'!$B$6), 4)</f>
        <v>5.0000000000000001E-4</v>
      </c>
      <c r="AB23" s="65"/>
      <c r="AC23" s="65"/>
      <c r="AD23" s="65"/>
      <c r="AE23" s="65"/>
    </row>
    <row r="24" spans="1:31">
      <c r="A24" s="76">
        <v>8</v>
      </c>
      <c r="B24" s="85"/>
      <c r="C24" s="86"/>
      <c r="D24" s="87">
        <v>5.0000000000000001E-4</v>
      </c>
      <c r="E24" s="93"/>
      <c r="F24" s="93"/>
      <c r="G24" s="93"/>
      <c r="H24" s="94"/>
      <c r="I24" s="90">
        <f>D24*1000*'Исход. данные'!$B$6</f>
        <v>0.50155000000000005</v>
      </c>
      <c r="J24" s="95"/>
      <c r="K24" s="95"/>
      <c r="L24" s="95"/>
      <c r="M24" s="96"/>
      <c r="N24" s="28"/>
      <c r="O24" s="28"/>
      <c r="P24" s="28"/>
      <c r="Q24" s="28"/>
      <c r="R24" s="28"/>
      <c r="S24" s="28"/>
      <c r="T24" s="28"/>
      <c r="U24" s="28"/>
      <c r="V24" s="28"/>
      <c r="W24" s="28"/>
      <c r="AA24" s="65">
        <f ca="1">ROUND(NORMINV(RAND(), $AA$27, $AA$27*$M$7/100*0.8)/(1000*'Исход. данные'!$B$6), 4)</f>
        <v>5.0000000000000001E-4</v>
      </c>
      <c r="AB24" s="65"/>
      <c r="AC24" s="65"/>
      <c r="AD24" s="65"/>
      <c r="AE24" s="65"/>
    </row>
    <row r="25" spans="1:31">
      <c r="A25" s="76">
        <v>9</v>
      </c>
      <c r="B25" s="85"/>
      <c r="C25" s="86"/>
      <c r="D25" s="87">
        <v>5.0000000000000001E-4</v>
      </c>
      <c r="E25" s="93"/>
      <c r="F25" s="93"/>
      <c r="G25" s="93"/>
      <c r="H25" s="94"/>
      <c r="I25" s="90">
        <f>D25*1000*'Исход. данные'!$B$6</f>
        <v>0.50155000000000005</v>
      </c>
      <c r="J25" s="95"/>
      <c r="K25" s="95"/>
      <c r="L25" s="95"/>
      <c r="M25" s="96"/>
      <c r="N25" s="28"/>
      <c r="O25" s="28"/>
      <c r="P25" s="28"/>
      <c r="Q25" s="28"/>
      <c r="R25" s="28"/>
      <c r="S25" s="28"/>
      <c r="T25" s="28"/>
      <c r="U25" s="28"/>
      <c r="V25" s="29"/>
      <c r="W25" s="28"/>
      <c r="AA25" s="65">
        <f ca="1">ROUND(NORMINV(RAND(), $AA$27, $AA$27*$M$7/100*0.8)/(1000*'Исход. данные'!$B$6), 4)</f>
        <v>5.0000000000000001E-4</v>
      </c>
      <c r="AB25" s="65"/>
      <c r="AC25" s="65"/>
      <c r="AD25" s="65"/>
      <c r="AE25" s="65"/>
    </row>
    <row r="26" spans="1:31">
      <c r="A26" s="76">
        <v>10</v>
      </c>
      <c r="B26" s="85"/>
      <c r="C26" s="86"/>
      <c r="D26" s="87">
        <v>5.0000000000000001E-4</v>
      </c>
      <c r="E26" s="93"/>
      <c r="F26" s="93"/>
      <c r="G26" s="93"/>
      <c r="H26" s="94"/>
      <c r="I26" s="90">
        <f>D26*1000*'Исход. данные'!$B$6</f>
        <v>0.50155000000000005</v>
      </c>
      <c r="J26" s="95"/>
      <c r="K26" s="95"/>
      <c r="L26" s="95"/>
      <c r="M26" s="96"/>
      <c r="N26" s="28"/>
      <c r="O26" s="28"/>
      <c r="P26" s="28"/>
      <c r="Q26" s="28"/>
      <c r="R26" s="28"/>
      <c r="S26" s="28"/>
      <c r="T26" s="28"/>
      <c r="U26" s="28"/>
      <c r="V26" s="28"/>
      <c r="W26" s="28"/>
      <c r="AA26" s="65">
        <f ca="1">ROUND(NORMINV(RAND(), $AA$27, $AA$27*$M$7/100*0.8)/(1000*'Исход. данные'!$B$6), 4)</f>
        <v>5.0000000000000001E-4</v>
      </c>
      <c r="AB26" s="65"/>
      <c r="AC26" s="65"/>
      <c r="AD26" s="65"/>
      <c r="AE26" s="65"/>
    </row>
    <row r="27" spans="1:31">
      <c r="A27" s="76" t="s">
        <v>14</v>
      </c>
      <c r="B27" s="85"/>
      <c r="C27" s="86"/>
      <c r="D27" s="87">
        <f>AVERAGE(D17:H26)</f>
        <v>5.0000000000000012E-4</v>
      </c>
      <c r="E27" s="93"/>
      <c r="F27" s="93"/>
      <c r="G27" s="93"/>
      <c r="H27" s="94"/>
      <c r="I27" s="90">
        <f>ROUND(AVERAGE(I17:M26),2)</f>
        <v>0.5</v>
      </c>
      <c r="J27" s="95"/>
      <c r="K27" s="95"/>
      <c r="L27" s="95"/>
      <c r="M27" s="96"/>
      <c r="N27" s="47"/>
      <c r="O27" s="28"/>
      <c r="P27" s="28"/>
      <c r="Q27" s="28"/>
      <c r="R27" s="28"/>
      <c r="S27" s="28"/>
      <c r="T27" s="28"/>
      <c r="U27" s="28"/>
      <c r="V27" s="28"/>
      <c r="W27" s="28"/>
      <c r="AA27" s="66">
        <f ca="1">G7+G7*J9/100*0.9*(RAND()-RAND())</f>
        <v>0.47965023428857312</v>
      </c>
      <c r="AB27" s="66"/>
      <c r="AC27" s="66"/>
      <c r="AD27" s="66"/>
      <c r="AE27" s="66"/>
    </row>
    <row r="28" spans="1:31">
      <c r="A28" s="76" t="s">
        <v>15</v>
      </c>
      <c r="B28" s="85"/>
      <c r="C28" s="86"/>
      <c r="D28" s="106" t="str">
        <f>'Исход. данные'!$B$5</f>
        <v>Пупкин В.В.</v>
      </c>
      <c r="E28" s="107"/>
      <c r="F28" s="107"/>
      <c r="G28" s="107"/>
      <c r="H28" s="107"/>
      <c r="I28" s="107"/>
      <c r="J28" s="107"/>
      <c r="K28" s="107"/>
      <c r="L28" s="107"/>
      <c r="M28" s="108"/>
      <c r="N28" s="51"/>
      <c r="O28" s="51"/>
      <c r="P28" s="51"/>
      <c r="Q28" s="51"/>
      <c r="R28" s="51"/>
      <c r="S28" s="51"/>
      <c r="T28" s="51"/>
      <c r="U28" s="28"/>
      <c r="V28" s="28"/>
      <c r="W28" s="28"/>
    </row>
    <row r="29" spans="1:31">
      <c r="A29" s="62"/>
      <c r="B29" s="62"/>
      <c r="C29" s="62"/>
      <c r="D29" s="62"/>
      <c r="E29" s="62"/>
      <c r="F29" s="62"/>
      <c r="G29" s="62"/>
      <c r="H29" s="62"/>
      <c r="I29" s="62"/>
      <c r="J29" s="62"/>
      <c r="K29" s="62"/>
      <c r="L29" s="62"/>
      <c r="M29" s="62"/>
      <c r="N29" s="62"/>
      <c r="O29" s="62"/>
      <c r="P29" s="62"/>
      <c r="Q29" s="62"/>
      <c r="R29" s="62"/>
      <c r="S29" s="62"/>
      <c r="T29" s="62"/>
      <c r="U29" s="62"/>
      <c r="V29" s="62"/>
      <c r="W29" s="62"/>
    </row>
    <row r="30" spans="1:31">
      <c r="A30" s="97" t="s">
        <v>11</v>
      </c>
      <c r="B30" s="98"/>
      <c r="C30" s="99"/>
      <c r="D30" s="76" t="str">
        <f>"Объем дозирования " &amp; G8 &amp; " мкл"</f>
        <v>Объем дозирования 10 мкл</v>
      </c>
      <c r="E30" s="85"/>
      <c r="F30" s="85"/>
      <c r="G30" s="85"/>
      <c r="H30" s="85"/>
      <c r="I30" s="85"/>
      <c r="J30" s="85"/>
      <c r="K30" s="85"/>
      <c r="L30" s="85"/>
      <c r="M30" s="86"/>
      <c r="V30" s="18"/>
    </row>
    <row r="31" spans="1:31">
      <c r="A31" s="100"/>
      <c r="B31" s="101"/>
      <c r="C31" s="102"/>
      <c r="D31" s="76" t="s">
        <v>42</v>
      </c>
      <c r="E31" s="85"/>
      <c r="F31" s="85"/>
      <c r="G31" s="85"/>
      <c r="H31" s="86"/>
      <c r="I31" s="76" t="s">
        <v>13</v>
      </c>
      <c r="J31" s="85"/>
      <c r="K31" s="85"/>
      <c r="L31" s="85"/>
      <c r="M31" s="86"/>
      <c r="Q31" s="18"/>
      <c r="S31" s="2"/>
    </row>
    <row r="32" spans="1:31">
      <c r="A32" s="76">
        <v>1</v>
      </c>
      <c r="B32" s="85"/>
      <c r="C32" s="86"/>
      <c r="D32" s="103">
        <v>9.9000000000000008E-3</v>
      </c>
      <c r="E32" s="104"/>
      <c r="F32" s="104"/>
      <c r="G32" s="104"/>
      <c r="H32" s="105"/>
      <c r="I32" s="90">
        <f>D32*1000*'Исход. данные'!$B$6</f>
        <v>9.930690000000002</v>
      </c>
      <c r="J32" s="95"/>
      <c r="K32" s="95"/>
      <c r="L32" s="95"/>
      <c r="M32" s="96"/>
      <c r="Q32" s="18"/>
      <c r="AA32" s="65">
        <f ca="1">ROUND(NORMINV(RAND(), $AA$42, $AA$42*$M$8/100*0.8)/(1000*'Исход. данные'!$B$6), 4)</f>
        <v>9.9000000000000008E-3</v>
      </c>
      <c r="AB32" s="65"/>
      <c r="AC32" s="65"/>
      <c r="AD32" s="65"/>
      <c r="AE32" s="65"/>
    </row>
    <row r="33" spans="1:31">
      <c r="A33" s="76">
        <v>2</v>
      </c>
      <c r="B33" s="85"/>
      <c r="C33" s="86"/>
      <c r="D33" s="103">
        <v>0.01</v>
      </c>
      <c r="E33" s="104"/>
      <c r="F33" s="104"/>
      <c r="G33" s="104"/>
      <c r="H33" s="105"/>
      <c r="I33" s="90">
        <f>D33*1000*'Исход. данные'!$B$6</f>
        <v>10.031000000000001</v>
      </c>
      <c r="J33" s="95"/>
      <c r="K33" s="95"/>
      <c r="L33" s="95"/>
      <c r="M33" s="96"/>
      <c r="Q33" s="18"/>
      <c r="S33" s="2"/>
      <c r="AA33" s="65">
        <f ca="1">ROUND(NORMINV(RAND(), $AA$42, $AA$42*$M$8/100*0.8)/(1000*'Исход. данные'!$B$6), 4)</f>
        <v>9.9000000000000008E-3</v>
      </c>
      <c r="AB33" s="65"/>
      <c r="AC33" s="65"/>
      <c r="AD33" s="65"/>
      <c r="AE33" s="65"/>
    </row>
    <row r="34" spans="1:31">
      <c r="A34" s="76">
        <v>3</v>
      </c>
      <c r="B34" s="85"/>
      <c r="C34" s="86"/>
      <c r="D34" s="103">
        <v>0.01</v>
      </c>
      <c r="E34" s="104"/>
      <c r="F34" s="104"/>
      <c r="G34" s="104"/>
      <c r="H34" s="105"/>
      <c r="I34" s="90">
        <f>D34*1000*'Исход. данные'!$B$6</f>
        <v>10.031000000000001</v>
      </c>
      <c r="J34" s="95"/>
      <c r="K34" s="95"/>
      <c r="L34" s="95"/>
      <c r="M34" s="96"/>
      <c r="Q34" s="18"/>
      <c r="AA34" s="65">
        <f ca="1">ROUND(NORMINV(RAND(), $AA$42, $AA$42*$M$8/100*0.8)/(1000*'Исход. данные'!$B$6), 4)</f>
        <v>0.01</v>
      </c>
      <c r="AB34" s="65"/>
      <c r="AC34" s="65"/>
      <c r="AD34" s="65"/>
      <c r="AE34" s="65"/>
    </row>
    <row r="35" spans="1:31">
      <c r="A35" s="76">
        <v>4</v>
      </c>
      <c r="B35" s="85"/>
      <c r="C35" s="86"/>
      <c r="D35" s="103">
        <v>1.01E-2</v>
      </c>
      <c r="E35" s="104"/>
      <c r="F35" s="104"/>
      <c r="G35" s="104"/>
      <c r="H35" s="105"/>
      <c r="I35" s="90">
        <f>D35*1000*'Исход. данные'!$B$6</f>
        <v>10.131310000000001</v>
      </c>
      <c r="J35" s="95"/>
      <c r="K35" s="95"/>
      <c r="L35" s="95"/>
      <c r="M35" s="96"/>
      <c r="Q35" s="18"/>
      <c r="AA35" s="65">
        <f ca="1">ROUND(NORMINV(RAND(), $AA$42, $AA$42*$M$8/100*0.8)/(1000*'Исход. данные'!$B$6), 4)</f>
        <v>9.9000000000000008E-3</v>
      </c>
      <c r="AB35" s="65"/>
      <c r="AC35" s="65"/>
      <c r="AD35" s="65"/>
      <c r="AE35" s="65"/>
    </row>
    <row r="36" spans="1:31">
      <c r="A36" s="76">
        <v>5</v>
      </c>
      <c r="B36" s="85"/>
      <c r="C36" s="86"/>
      <c r="D36" s="103">
        <v>1.01E-2</v>
      </c>
      <c r="E36" s="104"/>
      <c r="F36" s="104"/>
      <c r="G36" s="104"/>
      <c r="H36" s="105"/>
      <c r="I36" s="90">
        <f>D36*1000*'Исход. данные'!$B$6</f>
        <v>10.131310000000001</v>
      </c>
      <c r="J36" s="95"/>
      <c r="K36" s="95"/>
      <c r="L36" s="95"/>
      <c r="M36" s="96"/>
      <c r="Q36" s="18"/>
      <c r="AA36" s="65">
        <f ca="1">ROUND(NORMINV(RAND(), $AA$42, $AA$42*$M$8/100*0.8)/(1000*'Исход. данные'!$B$6), 4)</f>
        <v>0.01</v>
      </c>
      <c r="AB36" s="65"/>
      <c r="AC36" s="65"/>
      <c r="AD36" s="65"/>
      <c r="AE36" s="65"/>
    </row>
    <row r="37" spans="1:31">
      <c r="A37" s="76">
        <v>6</v>
      </c>
      <c r="B37" s="85"/>
      <c r="C37" s="86"/>
      <c r="D37" s="103">
        <v>0.01</v>
      </c>
      <c r="E37" s="104"/>
      <c r="F37" s="104"/>
      <c r="G37" s="104"/>
      <c r="H37" s="105"/>
      <c r="I37" s="90">
        <f>D37*1000*'Исход. данные'!$B$6</f>
        <v>10.031000000000001</v>
      </c>
      <c r="J37" s="95"/>
      <c r="K37" s="95"/>
      <c r="L37" s="95"/>
      <c r="M37" s="96"/>
      <c r="Q37" s="18"/>
      <c r="Y37" s="26"/>
      <c r="AA37" s="65">
        <f ca="1">ROUND(NORMINV(RAND(), $AA$42, $AA$42*$M$8/100*0.8)/(1000*'Исход. данные'!$B$6), 4)</f>
        <v>9.9000000000000008E-3</v>
      </c>
      <c r="AB37" s="65"/>
      <c r="AC37" s="65"/>
      <c r="AD37" s="65"/>
      <c r="AE37" s="65"/>
    </row>
    <row r="38" spans="1:31">
      <c r="A38" s="76">
        <v>7</v>
      </c>
      <c r="B38" s="85"/>
      <c r="C38" s="86"/>
      <c r="D38" s="103">
        <v>0.01</v>
      </c>
      <c r="E38" s="104"/>
      <c r="F38" s="104"/>
      <c r="G38" s="104"/>
      <c r="H38" s="105"/>
      <c r="I38" s="90">
        <f>D38*1000*'Исход. данные'!$B$6</f>
        <v>10.031000000000001</v>
      </c>
      <c r="J38" s="95"/>
      <c r="K38" s="95"/>
      <c r="L38" s="95"/>
      <c r="M38" s="96"/>
      <c r="Q38" s="18"/>
      <c r="AA38" s="65">
        <f ca="1">ROUND(NORMINV(RAND(), $AA$42, $AA$42*$M$8/100*0.8)/(1000*'Исход. данные'!$B$6), 4)</f>
        <v>9.9000000000000008E-3</v>
      </c>
      <c r="AB38" s="65"/>
      <c r="AC38" s="65"/>
      <c r="AD38" s="65"/>
      <c r="AE38" s="65"/>
    </row>
    <row r="39" spans="1:31">
      <c r="A39" s="76">
        <v>8</v>
      </c>
      <c r="B39" s="85"/>
      <c r="C39" s="86"/>
      <c r="D39" s="103">
        <v>0.01</v>
      </c>
      <c r="E39" s="104"/>
      <c r="F39" s="104"/>
      <c r="G39" s="104"/>
      <c r="H39" s="105"/>
      <c r="I39" s="90">
        <f>D39*1000*'Исход. данные'!$B$6</f>
        <v>10.031000000000001</v>
      </c>
      <c r="J39" s="95"/>
      <c r="K39" s="95"/>
      <c r="L39" s="95"/>
      <c r="M39" s="96"/>
      <c r="Q39" s="18"/>
      <c r="AA39" s="65">
        <f ca="1">ROUND(NORMINV(RAND(), $AA$42, $AA$42*$M$8/100*0.8)/(1000*'Исход. данные'!$B$6), 4)</f>
        <v>9.7999999999999997E-3</v>
      </c>
      <c r="AB39" s="65"/>
      <c r="AC39" s="65"/>
      <c r="AD39" s="65"/>
      <c r="AE39" s="65"/>
    </row>
    <row r="40" spans="1:31">
      <c r="A40" s="76">
        <v>9</v>
      </c>
      <c r="B40" s="85"/>
      <c r="C40" s="86"/>
      <c r="D40" s="103">
        <v>0.01</v>
      </c>
      <c r="E40" s="104"/>
      <c r="F40" s="104"/>
      <c r="G40" s="104"/>
      <c r="H40" s="105"/>
      <c r="I40" s="90">
        <f>D40*1000*'Исход. данные'!$B$6</f>
        <v>10.031000000000001</v>
      </c>
      <c r="J40" s="95"/>
      <c r="K40" s="95"/>
      <c r="L40" s="95"/>
      <c r="M40" s="96"/>
      <c r="Q40" s="18"/>
      <c r="AA40" s="65">
        <f ca="1">ROUND(NORMINV(RAND(), $AA$42, $AA$42*$M$8/100*0.8)/(1000*'Исход. данные'!$B$6), 4)</f>
        <v>9.9000000000000008E-3</v>
      </c>
      <c r="AB40" s="65"/>
      <c r="AC40" s="65"/>
      <c r="AD40" s="65"/>
      <c r="AE40" s="65"/>
    </row>
    <row r="41" spans="1:31">
      <c r="A41" s="76">
        <v>10</v>
      </c>
      <c r="B41" s="85"/>
      <c r="C41" s="86"/>
      <c r="D41" s="103">
        <v>9.9000000000000008E-3</v>
      </c>
      <c r="E41" s="104"/>
      <c r="F41" s="104"/>
      <c r="G41" s="104"/>
      <c r="H41" s="105"/>
      <c r="I41" s="90">
        <f>D41*1000*'Исход. данные'!$B$6</f>
        <v>9.930690000000002</v>
      </c>
      <c r="J41" s="95"/>
      <c r="K41" s="95"/>
      <c r="L41" s="95"/>
      <c r="M41" s="96"/>
      <c r="Q41" s="18"/>
      <c r="AA41" s="65">
        <f ca="1">ROUND(NORMINV(RAND(), $AA$42, $AA$42*$M$8/100*0.8)/(1000*'Исход. данные'!$B$6), 4)</f>
        <v>9.9000000000000008E-3</v>
      </c>
      <c r="AB41" s="65"/>
      <c r="AC41" s="65"/>
      <c r="AD41" s="65"/>
      <c r="AE41" s="65"/>
    </row>
    <row r="42" spans="1:31">
      <c r="A42" s="76" t="s">
        <v>14</v>
      </c>
      <c r="B42" s="85"/>
      <c r="C42" s="86"/>
      <c r="D42" s="109">
        <f>AVERAGE(D32:H41)</f>
        <v>9.9999999999999985E-3</v>
      </c>
      <c r="E42" s="110"/>
      <c r="F42" s="110"/>
      <c r="G42" s="110"/>
      <c r="H42" s="110"/>
      <c r="I42" s="111">
        <f>ROUND(AVERAGE(I32:M41), 2)</f>
        <v>10.029999999999999</v>
      </c>
      <c r="J42" s="111"/>
      <c r="K42" s="111"/>
      <c r="L42" s="111"/>
      <c r="M42" s="111"/>
      <c r="N42" s="8"/>
      <c r="O42" s="8"/>
      <c r="P42" s="8"/>
      <c r="Q42" s="8"/>
      <c r="R42" s="8"/>
      <c r="S42" s="8"/>
      <c r="T42" s="8"/>
      <c r="U42" s="8"/>
      <c r="V42" s="8"/>
      <c r="W42" s="8"/>
      <c r="X42" s="8"/>
      <c r="AA42" s="66">
        <f ca="1">G8+G8*J10/100*0.9*(RAND()-RAND())</f>
        <v>9.9640818221283247</v>
      </c>
      <c r="AB42" s="66"/>
      <c r="AC42" s="66"/>
      <c r="AD42" s="66"/>
      <c r="AE42" s="66"/>
    </row>
    <row r="43" spans="1:31">
      <c r="A43" s="74" t="s">
        <v>15</v>
      </c>
      <c r="B43" s="74"/>
      <c r="C43" s="74"/>
      <c r="D43" s="112" t="str">
        <f>'Исход. данные'!$B$5</f>
        <v>Пупкин В.В.</v>
      </c>
      <c r="E43" s="112"/>
      <c r="F43" s="112"/>
      <c r="G43" s="112"/>
      <c r="H43" s="112"/>
      <c r="I43" s="112"/>
      <c r="J43" s="112"/>
      <c r="K43" s="112"/>
      <c r="L43" s="112"/>
      <c r="M43" s="112"/>
      <c r="N43" s="45"/>
      <c r="O43" s="45"/>
      <c r="P43" s="45"/>
      <c r="Q43" s="45"/>
      <c r="R43" s="45"/>
      <c r="S43" s="45"/>
      <c r="T43" s="8"/>
      <c r="U43" s="8"/>
      <c r="V43" s="8"/>
      <c r="W43" s="8"/>
      <c r="X43" s="8"/>
    </row>
    <row r="44" spans="1:31">
      <c r="A44" s="107" t="s">
        <v>16</v>
      </c>
      <c r="B44" s="107"/>
      <c r="C44" s="107"/>
      <c r="D44" s="107"/>
      <c r="E44" s="107"/>
      <c r="F44" s="107"/>
      <c r="G44" s="107"/>
      <c r="H44" s="107"/>
      <c r="I44" s="107"/>
      <c r="J44" s="107"/>
      <c r="K44" s="107"/>
      <c r="L44" s="107"/>
      <c r="M44" s="107"/>
      <c r="N44" s="16"/>
      <c r="O44" s="16"/>
      <c r="P44" s="16"/>
      <c r="Q44" s="16"/>
      <c r="R44" s="16"/>
      <c r="S44" s="16"/>
      <c r="T44" s="16"/>
      <c r="U44" s="16"/>
      <c r="V44" s="16"/>
      <c r="W44" s="16"/>
    </row>
    <row r="45" spans="1:31" ht="15" customHeight="1">
      <c r="A45" s="124" t="s">
        <v>5</v>
      </c>
      <c r="B45" s="125"/>
      <c r="C45" s="125"/>
      <c r="D45" s="115" t="s">
        <v>55</v>
      </c>
      <c r="E45" s="116"/>
      <c r="F45" s="116"/>
      <c r="G45" s="116"/>
      <c r="H45" s="117"/>
      <c r="I45" s="113" t="s">
        <v>57</v>
      </c>
      <c r="J45" s="113"/>
      <c r="K45" s="113"/>
      <c r="L45" s="113"/>
      <c r="M45" s="113"/>
      <c r="AA45">
        <f>IF(ABS(D46)&gt;J9, 0, IF(ABS(D47)&gt;J10, 0, IF(I46&gt;M7, 0, IF(I47&gt;M8, 0, 1))))</f>
        <v>1</v>
      </c>
    </row>
    <row r="46" spans="1:31">
      <c r="A46" s="76">
        <f>G7</f>
        <v>0.5</v>
      </c>
      <c r="B46" s="85"/>
      <c r="C46" s="86"/>
      <c r="D46" s="118">
        <f>ROUND(((I27-A46)/A46*100),2)</f>
        <v>0</v>
      </c>
      <c r="E46" s="119"/>
      <c r="F46" s="119"/>
      <c r="G46" s="119"/>
      <c r="H46" s="120"/>
      <c r="I46" s="114">
        <f>ROUND(STDEV(I17:I26)*100/I27,2)</f>
        <v>0</v>
      </c>
      <c r="J46" s="114"/>
      <c r="K46" s="114"/>
      <c r="L46" s="114"/>
      <c r="M46" s="114"/>
    </row>
    <row r="47" spans="1:31">
      <c r="A47" s="76">
        <f>G8</f>
        <v>10</v>
      </c>
      <c r="B47" s="85"/>
      <c r="C47" s="86"/>
      <c r="D47" s="118">
        <f>ROUND(((I42-A47)/A47*100),2)</f>
        <v>0.3</v>
      </c>
      <c r="E47" s="119"/>
      <c r="F47" s="119"/>
      <c r="G47" s="119"/>
      <c r="H47" s="120"/>
      <c r="I47" s="114">
        <f>ROUND(STDEV(I32:I41)*100/I42,2)</f>
        <v>0.67</v>
      </c>
      <c r="J47" s="114"/>
      <c r="K47" s="114"/>
      <c r="L47" s="114"/>
      <c r="M47" s="114"/>
      <c r="N47" s="37"/>
      <c r="Q47" s="8"/>
    </row>
    <row r="48" spans="1:31" ht="15.75">
      <c r="A48" s="121" t="s">
        <v>17</v>
      </c>
      <c r="B48" s="121"/>
      <c r="C48" s="121"/>
      <c r="D48" s="121"/>
      <c r="E48" s="121"/>
      <c r="F48" s="121"/>
      <c r="G48" s="122" t="s">
        <v>18</v>
      </c>
      <c r="H48" s="122"/>
      <c r="I48" s="122"/>
      <c r="J48" s="122"/>
      <c r="K48" s="122"/>
      <c r="L48" s="122"/>
      <c r="M48" s="122"/>
      <c r="N48" s="44"/>
      <c r="O48" s="44"/>
      <c r="P48" s="44"/>
      <c r="Q48" s="44"/>
      <c r="R48" s="44"/>
      <c r="S48" s="44"/>
      <c r="T48" s="44"/>
      <c r="U48" s="44"/>
      <c r="V48" s="44"/>
      <c r="W48" s="44"/>
      <c r="X48" s="8"/>
    </row>
    <row r="49" spans="1:24">
      <c r="A49" s="79" t="s">
        <v>15</v>
      </c>
      <c r="B49" s="79"/>
      <c r="C49" s="79"/>
      <c r="D49" s="79"/>
      <c r="E49" s="79"/>
      <c r="F49" s="79"/>
      <c r="G49" s="107" t="str">
        <f>'Исход. данные'!$B$5</f>
        <v>Пупкин В.В.</v>
      </c>
      <c r="H49" s="107"/>
      <c r="I49" s="107"/>
      <c r="J49" s="107"/>
      <c r="K49" s="107"/>
      <c r="L49" s="107"/>
      <c r="M49" s="107"/>
      <c r="N49" s="16"/>
      <c r="O49" s="16"/>
      <c r="P49" s="16"/>
      <c r="Q49" s="16"/>
      <c r="R49" s="16"/>
      <c r="S49" s="16"/>
      <c r="T49" s="16"/>
      <c r="U49" s="16"/>
      <c r="V49" s="16"/>
      <c r="W49" s="16"/>
      <c r="X49" s="8"/>
    </row>
    <row r="50" spans="1:24">
      <c r="A50" s="62"/>
      <c r="B50" s="62"/>
      <c r="C50" s="62"/>
      <c r="D50" s="62"/>
      <c r="E50" s="62"/>
      <c r="F50" s="62"/>
      <c r="G50" s="123" t="s">
        <v>58</v>
      </c>
      <c r="H50" s="123"/>
      <c r="I50" s="123"/>
      <c r="J50" s="123"/>
      <c r="K50" s="123"/>
      <c r="L50" s="123"/>
      <c r="M50" s="123"/>
      <c r="N50" s="48"/>
      <c r="O50" s="48"/>
      <c r="P50" s="48"/>
      <c r="Q50" s="63"/>
      <c r="R50" s="63"/>
      <c r="S50" s="63"/>
      <c r="T50" s="63"/>
      <c r="U50" s="63"/>
      <c r="V50" s="63"/>
      <c r="W50" s="63"/>
    </row>
  </sheetData>
  <mergeCells count="152">
    <mergeCell ref="A1:M1"/>
    <mergeCell ref="A2:M2"/>
    <mergeCell ref="A3:G3"/>
    <mergeCell ref="I3:M3"/>
    <mergeCell ref="Q3:W3"/>
    <mergeCell ref="A4:G4"/>
    <mergeCell ref="I4:M4"/>
    <mergeCell ref="Q4:W4"/>
    <mergeCell ref="A5:M5"/>
    <mergeCell ref="A6:C6"/>
    <mergeCell ref="D6:F6"/>
    <mergeCell ref="G6:I6"/>
    <mergeCell ref="J6:L6"/>
    <mergeCell ref="A7:C7"/>
    <mergeCell ref="D7:F7"/>
    <mergeCell ref="G7:I7"/>
    <mergeCell ref="J7:L7"/>
    <mergeCell ref="A10:C10"/>
    <mergeCell ref="D10:F10"/>
    <mergeCell ref="G10:I10"/>
    <mergeCell ref="J10:L10"/>
    <mergeCell ref="A11:J11"/>
    <mergeCell ref="K11:M11"/>
    <mergeCell ref="A8:C8"/>
    <mergeCell ref="D8:F8"/>
    <mergeCell ref="G8:I8"/>
    <mergeCell ref="J8:L8"/>
    <mergeCell ref="A9:C9"/>
    <mergeCell ref="D9:F9"/>
    <mergeCell ref="G9:I9"/>
    <mergeCell ref="J9:L9"/>
    <mergeCell ref="A15:C16"/>
    <mergeCell ref="D15:M15"/>
    <mergeCell ref="D16:H16"/>
    <mergeCell ref="I16:M16"/>
    <mergeCell ref="A17:C17"/>
    <mergeCell ref="D17:H17"/>
    <mergeCell ref="I17:M17"/>
    <mergeCell ref="A12:J12"/>
    <mergeCell ref="K12:M12"/>
    <mergeCell ref="A13:J13"/>
    <mergeCell ref="K13:M13"/>
    <mergeCell ref="A14:J14"/>
    <mergeCell ref="K14:M14"/>
    <mergeCell ref="AA17:AE17"/>
    <mergeCell ref="A18:C18"/>
    <mergeCell ref="D18:H18"/>
    <mergeCell ref="I18:M18"/>
    <mergeCell ref="AA18:AE18"/>
    <mergeCell ref="A19:C19"/>
    <mergeCell ref="D19:H19"/>
    <mergeCell ref="I19:M19"/>
    <mergeCell ref="AA19:AE19"/>
    <mergeCell ref="A22:C22"/>
    <mergeCell ref="D22:H22"/>
    <mergeCell ref="I22:M22"/>
    <mergeCell ref="AA22:AE22"/>
    <mergeCell ref="A23:C23"/>
    <mergeCell ref="D23:H23"/>
    <mergeCell ref="I23:M23"/>
    <mergeCell ref="AA23:AE23"/>
    <mergeCell ref="A20:C20"/>
    <mergeCell ref="D20:H20"/>
    <mergeCell ref="I20:M20"/>
    <mergeCell ref="AA20:AE20"/>
    <mergeCell ref="A21:C21"/>
    <mergeCell ref="D21:H21"/>
    <mergeCell ref="I21:M21"/>
    <mergeCell ref="AA21:AE21"/>
    <mergeCell ref="AA26:AE26"/>
    <mergeCell ref="A27:C27"/>
    <mergeCell ref="D27:H27"/>
    <mergeCell ref="I27:M27"/>
    <mergeCell ref="AA27:AE27"/>
    <mergeCell ref="A24:C24"/>
    <mergeCell ref="D24:H24"/>
    <mergeCell ref="I24:M24"/>
    <mergeCell ref="AA24:AE24"/>
    <mergeCell ref="A25:C25"/>
    <mergeCell ref="D25:H25"/>
    <mergeCell ref="I25:M25"/>
    <mergeCell ref="AA25:AE25"/>
    <mergeCell ref="A28:C28"/>
    <mergeCell ref="D28:M28"/>
    <mergeCell ref="A30:C31"/>
    <mergeCell ref="D30:M30"/>
    <mergeCell ref="D31:H31"/>
    <mergeCell ref="I31:M31"/>
    <mergeCell ref="A26:C26"/>
    <mergeCell ref="D26:H26"/>
    <mergeCell ref="I26:M26"/>
    <mergeCell ref="A34:C34"/>
    <mergeCell ref="D34:H34"/>
    <mergeCell ref="I34:M34"/>
    <mergeCell ref="AA34:AE34"/>
    <mergeCell ref="A35:C35"/>
    <mergeCell ref="D35:H35"/>
    <mergeCell ref="I35:M35"/>
    <mergeCell ref="AA35:AE35"/>
    <mergeCell ref="A32:C32"/>
    <mergeCell ref="D32:H32"/>
    <mergeCell ref="I32:M32"/>
    <mergeCell ref="AA32:AE32"/>
    <mergeCell ref="A33:C33"/>
    <mergeCell ref="D33:H33"/>
    <mergeCell ref="I33:M33"/>
    <mergeCell ref="AA33:AE33"/>
    <mergeCell ref="A38:C38"/>
    <mergeCell ref="D38:H38"/>
    <mergeCell ref="I38:M38"/>
    <mergeCell ref="AA38:AE38"/>
    <mergeCell ref="A39:C39"/>
    <mergeCell ref="D39:H39"/>
    <mergeCell ref="I39:M39"/>
    <mergeCell ref="AA39:AE39"/>
    <mergeCell ref="A36:C36"/>
    <mergeCell ref="D36:H36"/>
    <mergeCell ref="I36:M36"/>
    <mergeCell ref="AA36:AE36"/>
    <mergeCell ref="A37:C37"/>
    <mergeCell ref="D37:H37"/>
    <mergeCell ref="I37:M37"/>
    <mergeCell ref="AA37:AE37"/>
    <mergeCell ref="A42:C42"/>
    <mergeCell ref="D42:H42"/>
    <mergeCell ref="I42:M42"/>
    <mergeCell ref="AA42:AE42"/>
    <mergeCell ref="A43:C43"/>
    <mergeCell ref="D43:M43"/>
    <mergeCell ref="A40:C40"/>
    <mergeCell ref="D40:H40"/>
    <mergeCell ref="I40:M40"/>
    <mergeCell ref="AA40:AE40"/>
    <mergeCell ref="A41:C41"/>
    <mergeCell ref="D41:H41"/>
    <mergeCell ref="I41:M41"/>
    <mergeCell ref="AA41:AE41"/>
    <mergeCell ref="G50:M50"/>
    <mergeCell ref="A47:C47"/>
    <mergeCell ref="D47:H47"/>
    <mergeCell ref="I47:M47"/>
    <mergeCell ref="A48:F48"/>
    <mergeCell ref="G48:M48"/>
    <mergeCell ref="A49:F49"/>
    <mergeCell ref="G49:M49"/>
    <mergeCell ref="A44:M44"/>
    <mergeCell ref="A45:C45"/>
    <mergeCell ref="D45:H45"/>
    <mergeCell ref="I45:M45"/>
    <mergeCell ref="A46:C46"/>
    <mergeCell ref="D46:H46"/>
    <mergeCell ref="I46:M46"/>
  </mergeCells>
  <conditionalFormatting sqref="D46">
    <cfRule type="expression" dxfId="159" priority="4">
      <formula>ABS($D$46)&gt;--MID($J$7,2,5)</formula>
    </cfRule>
  </conditionalFormatting>
  <conditionalFormatting sqref="D47">
    <cfRule type="expression" dxfId="158" priority="3">
      <formula>ABS($D$47)&gt;--MID($J$8,2,5)</formula>
    </cfRule>
  </conditionalFormatting>
  <conditionalFormatting sqref="I46">
    <cfRule type="cellIs" dxfId="157" priority="2" operator="greaterThan">
      <formula>$M$7</formula>
    </cfRule>
  </conditionalFormatting>
  <conditionalFormatting sqref="I47">
    <cfRule type="cellIs" dxfId="156" priority="1" operator="greaterThan">
      <formula>$M$8</formula>
    </cfRule>
  </conditionalFormatting>
  <pageMargins left="0.7" right="0.7" top="0.75" bottom="0.75" header="0.3" footer="0.3"/>
  <pageSetup paperSize="9" orientation="portrait" r:id="rId1"/>
</worksheet>
</file>

<file path=xl/worksheets/sheet38.xml><?xml version="1.0" encoding="utf-8"?>
<worksheet xmlns="http://schemas.openxmlformats.org/spreadsheetml/2006/main" xmlns:r="http://schemas.openxmlformats.org/officeDocument/2006/relationships">
  <sheetPr codeName="Лист16">
    <tabColor rgb="FF00B0F0"/>
  </sheetPr>
  <dimension ref="A1:AE50"/>
  <sheetViews>
    <sheetView zoomScale="90" zoomScaleNormal="90" workbookViewId="0">
      <selection activeCell="D32" sqref="D32:H41"/>
    </sheetView>
  </sheetViews>
  <sheetFormatPr defaultRowHeight="15"/>
  <cols>
    <col min="1" max="1" width="6.7109375" customWidth="1"/>
    <col min="2" max="2" width="6.5703125" customWidth="1"/>
    <col min="3" max="3" width="5.5703125" customWidth="1"/>
    <col min="4" max="4" width="7" customWidth="1"/>
    <col min="5" max="7" width="3.7109375" customWidth="1"/>
    <col min="8" max="8" width="11.7109375" customWidth="1"/>
    <col min="9" max="9" width="2.7109375" customWidth="1"/>
    <col min="10" max="10" width="6.7109375" customWidth="1"/>
    <col min="11" max="12" width="3.7109375" customWidth="1"/>
    <col min="13" max="13" width="14.7109375" customWidth="1"/>
    <col min="14" max="14" width="5.7109375" customWidth="1"/>
    <col min="15" max="16" width="0" hidden="1" customWidth="1"/>
    <col min="17" max="17" width="0.42578125" customWidth="1"/>
    <col min="18" max="23" width="0" hidden="1" customWidth="1"/>
    <col min="27" max="27" width="9.28515625" hidden="1" customWidth="1"/>
    <col min="28" max="31" width="9.140625" hidden="1" customWidth="1"/>
  </cols>
  <sheetData>
    <row r="1" spans="1:24">
      <c r="A1" s="67" t="s">
        <v>32</v>
      </c>
      <c r="B1" s="67"/>
      <c r="C1" s="67"/>
      <c r="D1" s="67"/>
      <c r="E1" s="67"/>
      <c r="F1" s="67"/>
      <c r="G1" s="67"/>
      <c r="H1" s="67"/>
      <c r="I1" s="67"/>
      <c r="J1" s="67"/>
      <c r="K1" s="67"/>
      <c r="L1" s="67"/>
      <c r="M1" s="67"/>
      <c r="N1" s="38"/>
      <c r="O1" s="38"/>
      <c r="P1" s="38"/>
      <c r="Q1" s="38"/>
      <c r="R1" s="38"/>
      <c r="S1" s="38"/>
      <c r="T1" s="38"/>
      <c r="U1" s="38"/>
      <c r="V1" s="38"/>
      <c r="W1" s="28"/>
    </row>
    <row r="2" spans="1:24">
      <c r="A2" s="71" t="s">
        <v>33</v>
      </c>
      <c r="B2" s="71"/>
      <c r="C2" s="71"/>
      <c r="D2" s="71"/>
      <c r="E2" s="71"/>
      <c r="F2" s="71"/>
      <c r="G2" s="71"/>
      <c r="H2" s="71"/>
      <c r="I2" s="71"/>
      <c r="J2" s="71"/>
      <c r="K2" s="71"/>
      <c r="L2" s="71"/>
      <c r="M2" s="71"/>
      <c r="N2" s="7"/>
      <c r="O2" s="7"/>
      <c r="P2" s="7"/>
      <c r="Q2" s="7"/>
      <c r="R2" s="7"/>
      <c r="S2" s="7"/>
      <c r="T2" s="7"/>
      <c r="U2" s="7"/>
      <c r="V2" s="7"/>
      <c r="W2" s="7"/>
    </row>
    <row r="3" spans="1:24" ht="15.75">
      <c r="A3" s="68" t="s">
        <v>25</v>
      </c>
      <c r="B3" s="68"/>
      <c r="C3" s="68"/>
      <c r="D3" s="68"/>
      <c r="E3" s="68"/>
      <c r="F3" s="68"/>
      <c r="G3" s="68"/>
      <c r="H3" s="62"/>
      <c r="I3" s="72">
        <v>4543301388</v>
      </c>
      <c r="J3" s="72"/>
      <c r="K3" s="72"/>
      <c r="L3" s="72"/>
      <c r="M3" s="72"/>
      <c r="N3" s="16"/>
      <c r="O3" s="23"/>
      <c r="P3" s="62"/>
      <c r="Q3" s="69"/>
      <c r="R3" s="69"/>
      <c r="S3" s="69"/>
      <c r="T3" s="69"/>
      <c r="U3" s="69"/>
      <c r="V3" s="69"/>
      <c r="W3" s="69"/>
    </row>
    <row r="4" spans="1:24">
      <c r="A4" s="70" t="s">
        <v>0</v>
      </c>
      <c r="B4" s="70"/>
      <c r="C4" s="70"/>
      <c r="D4" s="70"/>
      <c r="E4" s="70"/>
      <c r="F4" s="70"/>
      <c r="G4" s="70"/>
      <c r="H4" s="62"/>
      <c r="I4" s="70" t="s">
        <v>1</v>
      </c>
      <c r="J4" s="70"/>
      <c r="K4" s="70"/>
      <c r="L4" s="70"/>
      <c r="M4" s="70"/>
      <c r="N4" s="46"/>
      <c r="O4" s="42"/>
      <c r="P4" s="62"/>
      <c r="Q4" s="69"/>
      <c r="R4" s="69"/>
      <c r="S4" s="69"/>
      <c r="T4" s="69"/>
      <c r="U4" s="69"/>
      <c r="V4" s="69"/>
      <c r="W4" s="69"/>
    </row>
    <row r="5" spans="1:24">
      <c r="A5" s="73" t="s">
        <v>2</v>
      </c>
      <c r="B5" s="73"/>
      <c r="C5" s="73"/>
      <c r="D5" s="73"/>
      <c r="E5" s="73"/>
      <c r="F5" s="73"/>
      <c r="G5" s="73"/>
      <c r="H5" s="73"/>
      <c r="I5" s="73"/>
      <c r="J5" s="73"/>
      <c r="K5" s="73"/>
      <c r="L5" s="73"/>
      <c r="M5" s="73"/>
      <c r="N5" s="14"/>
      <c r="O5" s="14"/>
      <c r="P5" s="14"/>
      <c r="Q5" s="14"/>
      <c r="R5" s="14"/>
      <c r="S5" s="14"/>
      <c r="T5" s="14"/>
      <c r="U5" s="14"/>
      <c r="V5" s="14"/>
      <c r="W5" s="14"/>
    </row>
    <row r="6" spans="1:24">
      <c r="A6" s="77" t="s">
        <v>3</v>
      </c>
      <c r="B6" s="77"/>
      <c r="C6" s="77"/>
      <c r="D6" s="77" t="s">
        <v>4</v>
      </c>
      <c r="E6" s="77"/>
      <c r="F6" s="77"/>
      <c r="G6" s="77" t="s">
        <v>5</v>
      </c>
      <c r="H6" s="77"/>
      <c r="I6" s="77"/>
      <c r="J6" s="77" t="s">
        <v>55</v>
      </c>
      <c r="K6" s="77"/>
      <c r="L6" s="78"/>
      <c r="M6" s="61" t="s">
        <v>56</v>
      </c>
      <c r="N6" s="35"/>
      <c r="O6" s="31"/>
      <c r="P6" s="32"/>
      <c r="Q6" s="28"/>
      <c r="R6" s="28"/>
      <c r="S6" s="28"/>
      <c r="T6" s="28"/>
      <c r="U6" s="28"/>
      <c r="V6" s="28"/>
      <c r="W6" s="28"/>
    </row>
    <row r="7" spans="1:24">
      <c r="A7" s="74">
        <v>1</v>
      </c>
      <c r="B7" s="74"/>
      <c r="C7" s="74"/>
      <c r="D7" s="75" t="str">
        <f>G7 &amp; " - " &amp; G8</f>
        <v>0,5 - 10</v>
      </c>
      <c r="E7" s="75"/>
      <c r="F7" s="75"/>
      <c r="G7" s="74">
        <v>0.5</v>
      </c>
      <c r="H7" s="74"/>
      <c r="I7" s="74"/>
      <c r="J7" s="74" t="s">
        <v>28</v>
      </c>
      <c r="K7" s="74"/>
      <c r="L7" s="76"/>
      <c r="M7" s="64">
        <v>4</v>
      </c>
      <c r="N7" s="36"/>
      <c r="O7" s="33"/>
      <c r="P7" s="34"/>
      <c r="Q7" s="28"/>
      <c r="R7" s="28"/>
      <c r="S7" s="28"/>
      <c r="T7" s="28"/>
      <c r="U7" s="28"/>
      <c r="V7" s="28"/>
      <c r="W7" s="28"/>
    </row>
    <row r="8" spans="1:24">
      <c r="A8" s="74"/>
      <c r="B8" s="74"/>
      <c r="C8" s="74"/>
      <c r="D8" s="74"/>
      <c r="E8" s="74"/>
      <c r="F8" s="74"/>
      <c r="G8" s="74">
        <v>10</v>
      </c>
      <c r="H8" s="74"/>
      <c r="I8" s="74"/>
      <c r="J8" s="74" t="s">
        <v>35</v>
      </c>
      <c r="K8" s="74"/>
      <c r="L8" s="76"/>
      <c r="M8" s="64">
        <v>0.8</v>
      </c>
      <c r="N8" s="16"/>
      <c r="O8" s="27"/>
      <c r="P8" s="30"/>
      <c r="Q8" s="28"/>
      <c r="R8" s="28"/>
      <c r="S8" s="28"/>
      <c r="T8" s="28"/>
      <c r="U8" s="28"/>
      <c r="V8" s="28"/>
      <c r="W8" s="28"/>
    </row>
    <row r="9" spans="1:24">
      <c r="A9" s="74"/>
      <c r="B9" s="74"/>
      <c r="C9" s="74"/>
      <c r="D9" s="74"/>
      <c r="E9" s="74"/>
      <c r="F9" s="74"/>
      <c r="G9" s="74"/>
      <c r="H9" s="74"/>
      <c r="I9" s="74"/>
      <c r="J9" s="80">
        <f>--MID(J7,2,3)</f>
        <v>5</v>
      </c>
      <c r="K9" s="80"/>
      <c r="L9" s="81"/>
      <c r="M9" s="60"/>
      <c r="N9" s="16"/>
      <c r="O9" s="27"/>
      <c r="P9" s="30"/>
      <c r="Q9" s="28"/>
      <c r="R9" s="28"/>
      <c r="S9" s="28"/>
      <c r="T9" s="28"/>
      <c r="U9" s="28"/>
      <c r="V9" s="28"/>
      <c r="W9" s="28"/>
    </row>
    <row r="10" spans="1:24">
      <c r="A10" s="74"/>
      <c r="B10" s="74"/>
      <c r="C10" s="74"/>
      <c r="D10" s="74"/>
      <c r="E10" s="74"/>
      <c r="F10" s="74"/>
      <c r="G10" s="74"/>
      <c r="H10" s="74"/>
      <c r="I10" s="74"/>
      <c r="J10" s="82">
        <f>--MID(J8,2,3)</f>
        <v>1</v>
      </c>
      <c r="K10" s="82"/>
      <c r="L10" s="83"/>
      <c r="M10" s="60"/>
      <c r="N10" s="16"/>
      <c r="O10" s="52"/>
      <c r="P10" s="54"/>
      <c r="Q10" s="28"/>
      <c r="R10" s="28"/>
      <c r="S10" s="28"/>
      <c r="T10" s="28"/>
      <c r="U10" s="28"/>
      <c r="V10" s="28"/>
      <c r="W10" s="28"/>
    </row>
    <row r="11" spans="1:24">
      <c r="A11" s="79" t="s">
        <v>7</v>
      </c>
      <c r="B11" s="79"/>
      <c r="C11" s="79"/>
      <c r="D11" s="79"/>
      <c r="E11" s="79"/>
      <c r="F11" s="79"/>
      <c r="G11" s="79"/>
      <c r="H11" s="79"/>
      <c r="I11" s="79"/>
      <c r="J11" s="79"/>
      <c r="K11" s="84" t="str">
        <f>'Исход. данные'!$B$1</f>
        <v>18.10.2024г.</v>
      </c>
      <c r="L11" s="84"/>
      <c r="M11" s="84"/>
      <c r="N11" s="15"/>
      <c r="O11" s="15"/>
      <c r="P11" s="15"/>
      <c r="Q11" s="15"/>
      <c r="R11" s="15"/>
      <c r="S11" s="15"/>
      <c r="T11" s="15"/>
      <c r="U11" s="15"/>
      <c r="V11" s="15"/>
      <c r="W11" s="15"/>
      <c r="X11" s="8"/>
    </row>
    <row r="12" spans="1:24">
      <c r="A12" s="79" t="s">
        <v>8</v>
      </c>
      <c r="B12" s="79"/>
      <c r="C12" s="79"/>
      <c r="D12" s="79"/>
      <c r="E12" s="79"/>
      <c r="F12" s="79"/>
      <c r="G12" s="79"/>
      <c r="H12" s="79"/>
      <c r="I12" s="79"/>
      <c r="J12" s="79"/>
      <c r="K12" s="85" t="str">
        <f>'Исход. данные'!$B$2</f>
        <v>ВР-300S № 181024</v>
      </c>
      <c r="L12" s="85"/>
      <c r="M12" s="85"/>
      <c r="N12" s="16"/>
      <c r="O12" s="16"/>
      <c r="P12" s="16"/>
      <c r="Q12" s="16"/>
      <c r="R12" s="16"/>
      <c r="S12" s="16"/>
      <c r="T12" s="16"/>
      <c r="U12" s="16"/>
      <c r="V12" s="16"/>
      <c r="W12" s="16"/>
      <c r="X12" s="8"/>
    </row>
    <row r="13" spans="1:24">
      <c r="A13" s="79" t="s">
        <v>9</v>
      </c>
      <c r="B13" s="79"/>
      <c r="C13" s="79"/>
      <c r="D13" s="79"/>
      <c r="E13" s="79"/>
      <c r="F13" s="79"/>
      <c r="G13" s="79"/>
      <c r="H13" s="79"/>
      <c r="I13" s="79"/>
      <c r="J13" s="79"/>
      <c r="K13" s="85">
        <f>'Исход. данные'!$B$3</f>
        <v>21.2</v>
      </c>
      <c r="L13" s="85"/>
      <c r="M13" s="85"/>
      <c r="N13" s="16"/>
      <c r="O13" s="16"/>
      <c r="P13" s="16"/>
      <c r="Q13" s="16"/>
      <c r="R13" s="16"/>
      <c r="S13" s="16"/>
      <c r="T13" s="16"/>
      <c r="U13" s="16"/>
      <c r="V13" s="16"/>
      <c r="W13" s="16"/>
      <c r="X13" s="8"/>
    </row>
    <row r="14" spans="1:24">
      <c r="A14" s="79" t="s">
        <v>10</v>
      </c>
      <c r="B14" s="79"/>
      <c r="C14" s="79"/>
      <c r="D14" s="79"/>
      <c r="E14" s="79"/>
      <c r="F14" s="79"/>
      <c r="G14" s="79"/>
      <c r="H14" s="79"/>
      <c r="I14" s="79"/>
      <c r="J14" s="79"/>
      <c r="K14" s="85">
        <f>'Исход. данные'!$B$4</f>
        <v>60.7</v>
      </c>
      <c r="L14" s="85"/>
      <c r="M14" s="85"/>
      <c r="N14" s="16"/>
      <c r="O14" s="16"/>
      <c r="P14" s="16"/>
      <c r="Q14" s="16"/>
      <c r="R14" s="16"/>
      <c r="S14" s="16"/>
      <c r="T14" s="16"/>
      <c r="U14" s="16"/>
      <c r="V14" s="16"/>
      <c r="W14" s="16"/>
      <c r="X14" s="8"/>
    </row>
    <row r="15" spans="1:24">
      <c r="A15" s="97" t="s">
        <v>11</v>
      </c>
      <c r="B15" s="98"/>
      <c r="C15" s="99"/>
      <c r="D15" s="76" t="str">
        <f>"Объем дозирования " &amp; G7 &amp; " мкл"</f>
        <v>Объем дозирования 0,5 мкл</v>
      </c>
      <c r="E15" s="85"/>
      <c r="F15" s="85"/>
      <c r="G15" s="85"/>
      <c r="H15" s="85"/>
      <c r="I15" s="85"/>
      <c r="J15" s="85"/>
      <c r="K15" s="85"/>
      <c r="L15" s="85"/>
      <c r="M15" s="86"/>
      <c r="N15" s="47"/>
      <c r="O15" s="28"/>
      <c r="P15" s="28"/>
      <c r="Q15" s="28"/>
      <c r="R15" s="28"/>
      <c r="S15" s="28"/>
      <c r="T15" s="28"/>
      <c r="U15" s="28"/>
      <c r="V15" s="28"/>
      <c r="W15" s="28"/>
    </row>
    <row r="16" spans="1:24">
      <c r="A16" s="100"/>
      <c r="B16" s="101"/>
      <c r="C16" s="102"/>
      <c r="D16" s="76" t="s">
        <v>42</v>
      </c>
      <c r="E16" s="85"/>
      <c r="F16" s="85"/>
      <c r="G16" s="85"/>
      <c r="H16" s="86"/>
      <c r="I16" s="76" t="s">
        <v>13</v>
      </c>
      <c r="J16" s="85"/>
      <c r="K16" s="85"/>
      <c r="L16" s="85"/>
      <c r="M16" s="86"/>
      <c r="N16" s="28"/>
      <c r="O16" s="28"/>
      <c r="P16" s="28"/>
      <c r="Q16" s="28"/>
      <c r="R16" s="28"/>
      <c r="S16" s="28"/>
      <c r="T16" s="28"/>
      <c r="U16" s="28"/>
      <c r="V16" s="28"/>
      <c r="W16" s="28"/>
    </row>
    <row r="17" spans="1:31">
      <c r="A17" s="76">
        <v>1</v>
      </c>
      <c r="B17" s="85"/>
      <c r="C17" s="86"/>
      <c r="D17" s="87">
        <v>5.0000000000000001E-4</v>
      </c>
      <c r="E17" s="88"/>
      <c r="F17" s="88"/>
      <c r="G17" s="88"/>
      <c r="H17" s="89"/>
      <c r="I17" s="90">
        <f>D17*1000*'Исход. данные'!$B$6</f>
        <v>0.50155000000000005</v>
      </c>
      <c r="J17" s="91"/>
      <c r="K17" s="91"/>
      <c r="L17" s="91"/>
      <c r="M17" s="92"/>
      <c r="N17" s="28"/>
      <c r="O17" s="28"/>
      <c r="P17" s="28"/>
      <c r="Q17" s="28"/>
      <c r="R17" s="28"/>
      <c r="S17" s="28"/>
      <c r="T17" s="28"/>
      <c r="U17" s="28"/>
      <c r="V17" s="28"/>
      <c r="W17" s="28"/>
      <c r="AA17" s="65">
        <f ca="1">ROUND(NORMINV(RAND(), $AA$27, $AA$27*$M$7/100*0.8)/(1000*'Исход. данные'!$B$6), 4)</f>
        <v>5.0000000000000001E-4</v>
      </c>
      <c r="AB17" s="65"/>
      <c r="AC17" s="65"/>
      <c r="AD17" s="65"/>
      <c r="AE17" s="65"/>
    </row>
    <row r="18" spans="1:31">
      <c r="A18" s="76">
        <v>2</v>
      </c>
      <c r="B18" s="85"/>
      <c r="C18" s="86"/>
      <c r="D18" s="87">
        <v>5.0000000000000001E-4</v>
      </c>
      <c r="E18" s="93"/>
      <c r="F18" s="93"/>
      <c r="G18" s="93"/>
      <c r="H18" s="94"/>
      <c r="I18" s="90">
        <f>D18*1000*'Исход. данные'!$B$6</f>
        <v>0.50155000000000005</v>
      </c>
      <c r="J18" s="95"/>
      <c r="K18" s="95"/>
      <c r="L18" s="95"/>
      <c r="M18" s="96"/>
      <c r="N18" s="28"/>
      <c r="O18" s="28"/>
      <c r="P18" s="28"/>
      <c r="Q18" s="28"/>
      <c r="R18" s="28"/>
      <c r="S18" s="28"/>
      <c r="T18" s="28"/>
      <c r="U18" s="28"/>
      <c r="V18" s="28"/>
      <c r="W18" s="28"/>
      <c r="AA18" s="65">
        <f ca="1">ROUND(NORMINV(RAND(), $AA$27, $AA$27*$M$7/100*0.8)/(1000*'Исход. данные'!$B$6), 4)</f>
        <v>5.0000000000000001E-4</v>
      </c>
      <c r="AB18" s="65"/>
      <c r="AC18" s="65"/>
      <c r="AD18" s="65"/>
      <c r="AE18" s="65"/>
    </row>
    <row r="19" spans="1:31">
      <c r="A19" s="76">
        <v>3</v>
      </c>
      <c r="B19" s="85"/>
      <c r="C19" s="86"/>
      <c r="D19" s="87">
        <v>5.0000000000000001E-4</v>
      </c>
      <c r="E19" s="93"/>
      <c r="F19" s="93"/>
      <c r="G19" s="93"/>
      <c r="H19" s="94"/>
      <c r="I19" s="90">
        <f>D19*1000*'Исход. данные'!$B$6</f>
        <v>0.50155000000000005</v>
      </c>
      <c r="J19" s="95"/>
      <c r="K19" s="95"/>
      <c r="L19" s="95"/>
      <c r="M19" s="96"/>
      <c r="N19" s="28"/>
      <c r="O19" s="28"/>
      <c r="P19" s="28"/>
      <c r="Q19" s="28"/>
      <c r="R19" s="28"/>
      <c r="S19" s="28"/>
      <c r="T19" s="28"/>
      <c r="U19" s="28"/>
      <c r="V19" s="28"/>
      <c r="W19" s="28"/>
      <c r="AA19" s="65">
        <f ca="1">ROUND(NORMINV(RAND(), $AA$27, $AA$27*$M$7/100*0.8)/(1000*'Исход. данные'!$B$6), 4)</f>
        <v>5.0000000000000001E-4</v>
      </c>
      <c r="AB19" s="65"/>
      <c r="AC19" s="65"/>
      <c r="AD19" s="65"/>
      <c r="AE19" s="65"/>
    </row>
    <row r="20" spans="1:31">
      <c r="A20" s="76">
        <v>4</v>
      </c>
      <c r="B20" s="85"/>
      <c r="C20" s="86"/>
      <c r="D20" s="87">
        <v>5.0000000000000001E-4</v>
      </c>
      <c r="E20" s="93"/>
      <c r="F20" s="93"/>
      <c r="G20" s="93"/>
      <c r="H20" s="94"/>
      <c r="I20" s="90">
        <f>D20*1000*'Исход. данные'!$B$6</f>
        <v>0.50155000000000005</v>
      </c>
      <c r="J20" s="95"/>
      <c r="K20" s="95"/>
      <c r="L20" s="95"/>
      <c r="M20" s="96"/>
      <c r="N20" s="28"/>
      <c r="O20" s="28"/>
      <c r="P20" s="28"/>
      <c r="Q20" s="28"/>
      <c r="R20" s="28"/>
      <c r="S20" s="28"/>
      <c r="T20" s="28"/>
      <c r="U20" s="28"/>
      <c r="V20" s="28"/>
      <c r="W20" s="28"/>
      <c r="AA20" s="65">
        <f ca="1">ROUND(NORMINV(RAND(), $AA$27, $AA$27*$M$7/100*0.8)/(1000*'Исход. данные'!$B$6), 4)</f>
        <v>5.0000000000000001E-4</v>
      </c>
      <c r="AB20" s="65"/>
      <c r="AC20" s="65"/>
      <c r="AD20" s="65"/>
      <c r="AE20" s="65"/>
    </row>
    <row r="21" spans="1:31">
      <c r="A21" s="76">
        <v>5</v>
      </c>
      <c r="B21" s="85"/>
      <c r="C21" s="86"/>
      <c r="D21" s="87">
        <v>5.0000000000000001E-4</v>
      </c>
      <c r="E21" s="93"/>
      <c r="F21" s="93"/>
      <c r="G21" s="93"/>
      <c r="H21" s="94"/>
      <c r="I21" s="90">
        <f>D21*1000*'Исход. данные'!$B$6</f>
        <v>0.50155000000000005</v>
      </c>
      <c r="J21" s="95"/>
      <c r="K21" s="95"/>
      <c r="L21" s="95"/>
      <c r="M21" s="96"/>
      <c r="N21" s="28"/>
      <c r="O21" s="28"/>
      <c r="P21" s="28"/>
      <c r="Q21" s="28"/>
      <c r="R21" s="28"/>
      <c r="S21" s="28"/>
      <c r="T21" s="28"/>
      <c r="U21" s="28"/>
      <c r="V21" s="28"/>
      <c r="W21" s="28"/>
      <c r="AA21" s="65">
        <f ca="1">ROUND(NORMINV(RAND(), $AA$27, $AA$27*$M$7/100*0.8)/(1000*'Исход. данные'!$B$6), 4)</f>
        <v>5.0000000000000001E-4</v>
      </c>
      <c r="AB21" s="65"/>
      <c r="AC21" s="65"/>
      <c r="AD21" s="65"/>
      <c r="AE21" s="65"/>
    </row>
    <row r="22" spans="1:31">
      <c r="A22" s="76">
        <v>6</v>
      </c>
      <c r="B22" s="85"/>
      <c r="C22" s="86"/>
      <c r="D22" s="87">
        <v>5.0000000000000001E-4</v>
      </c>
      <c r="E22" s="93"/>
      <c r="F22" s="93"/>
      <c r="G22" s="93"/>
      <c r="H22" s="94"/>
      <c r="I22" s="90">
        <f>D22*1000*'Исход. данные'!$B$6</f>
        <v>0.50155000000000005</v>
      </c>
      <c r="J22" s="95"/>
      <c r="K22" s="95"/>
      <c r="L22" s="95"/>
      <c r="M22" s="96"/>
      <c r="N22" s="28"/>
      <c r="O22" s="28"/>
      <c r="P22" s="28"/>
      <c r="Q22" s="28"/>
      <c r="R22" s="28"/>
      <c r="S22" s="28"/>
      <c r="T22" s="28"/>
      <c r="U22" s="28"/>
      <c r="V22" s="28"/>
      <c r="W22" s="28"/>
      <c r="Z22" s="18"/>
      <c r="AA22" s="65">
        <f ca="1">ROUND(NORMINV(RAND(), $AA$27, $AA$27*$M$7/100*0.8)/(1000*'Исход. данные'!$B$6), 4)</f>
        <v>5.0000000000000001E-4</v>
      </c>
      <c r="AB22" s="65"/>
      <c r="AC22" s="65"/>
      <c r="AD22" s="65"/>
      <c r="AE22" s="65"/>
    </row>
    <row r="23" spans="1:31">
      <c r="A23" s="76">
        <v>7</v>
      </c>
      <c r="B23" s="85"/>
      <c r="C23" s="86"/>
      <c r="D23" s="87">
        <v>5.0000000000000001E-4</v>
      </c>
      <c r="E23" s="93"/>
      <c r="F23" s="93"/>
      <c r="G23" s="93"/>
      <c r="H23" s="94"/>
      <c r="I23" s="90">
        <f>D23*1000*'Исход. данные'!$B$6</f>
        <v>0.50155000000000005</v>
      </c>
      <c r="J23" s="95"/>
      <c r="K23" s="95"/>
      <c r="L23" s="95"/>
      <c r="M23" s="96"/>
      <c r="N23" s="28"/>
      <c r="O23" s="28"/>
      <c r="P23" s="28"/>
      <c r="Q23" s="28"/>
      <c r="R23" s="28"/>
      <c r="S23" s="28"/>
      <c r="T23" s="28"/>
      <c r="U23" s="28"/>
      <c r="V23" s="28"/>
      <c r="W23" s="28"/>
      <c r="Z23" s="18"/>
      <c r="AA23" s="65">
        <f ca="1">ROUND(NORMINV(RAND(), $AA$27, $AA$27*$M$7/100*0.8)/(1000*'Исход. данные'!$B$6), 4)</f>
        <v>5.0000000000000001E-4</v>
      </c>
      <c r="AB23" s="65"/>
      <c r="AC23" s="65"/>
      <c r="AD23" s="65"/>
      <c r="AE23" s="65"/>
    </row>
    <row r="24" spans="1:31">
      <c r="A24" s="76">
        <v>8</v>
      </c>
      <c r="B24" s="85"/>
      <c r="C24" s="86"/>
      <c r="D24" s="87">
        <v>5.0000000000000001E-4</v>
      </c>
      <c r="E24" s="93"/>
      <c r="F24" s="93"/>
      <c r="G24" s="93"/>
      <c r="H24" s="94"/>
      <c r="I24" s="90">
        <f>D24*1000*'Исход. данные'!$B$6</f>
        <v>0.50155000000000005</v>
      </c>
      <c r="J24" s="95"/>
      <c r="K24" s="95"/>
      <c r="L24" s="95"/>
      <c r="M24" s="96"/>
      <c r="N24" s="28"/>
      <c r="O24" s="28"/>
      <c r="P24" s="28"/>
      <c r="Q24" s="28"/>
      <c r="R24" s="28"/>
      <c r="S24" s="28"/>
      <c r="T24" s="28"/>
      <c r="U24" s="28"/>
      <c r="V24" s="28"/>
      <c r="W24" s="28"/>
      <c r="AA24" s="65">
        <f ca="1">ROUND(NORMINV(RAND(), $AA$27, $AA$27*$M$7/100*0.8)/(1000*'Исход. данные'!$B$6), 4)</f>
        <v>5.0000000000000001E-4</v>
      </c>
      <c r="AB24" s="65"/>
      <c r="AC24" s="65"/>
      <c r="AD24" s="65"/>
      <c r="AE24" s="65"/>
    </row>
    <row r="25" spans="1:31">
      <c r="A25" s="76">
        <v>9</v>
      </c>
      <c r="B25" s="85"/>
      <c r="C25" s="86"/>
      <c r="D25" s="87">
        <v>5.0000000000000001E-4</v>
      </c>
      <c r="E25" s="93"/>
      <c r="F25" s="93"/>
      <c r="G25" s="93"/>
      <c r="H25" s="94"/>
      <c r="I25" s="90">
        <f>D25*1000*'Исход. данные'!$B$6</f>
        <v>0.50155000000000005</v>
      </c>
      <c r="J25" s="95"/>
      <c r="K25" s="95"/>
      <c r="L25" s="95"/>
      <c r="M25" s="96"/>
      <c r="N25" s="28"/>
      <c r="O25" s="28"/>
      <c r="P25" s="28"/>
      <c r="Q25" s="28"/>
      <c r="R25" s="28"/>
      <c r="S25" s="28"/>
      <c r="T25" s="28"/>
      <c r="U25" s="28"/>
      <c r="V25" s="29"/>
      <c r="W25" s="28"/>
      <c r="AA25" s="65">
        <f ca="1">ROUND(NORMINV(RAND(), $AA$27, $AA$27*$M$7/100*0.8)/(1000*'Исход. данные'!$B$6), 4)</f>
        <v>5.0000000000000001E-4</v>
      </c>
      <c r="AB25" s="65"/>
      <c r="AC25" s="65"/>
      <c r="AD25" s="65"/>
      <c r="AE25" s="65"/>
    </row>
    <row r="26" spans="1:31">
      <c r="A26" s="76">
        <v>10</v>
      </c>
      <c r="B26" s="85"/>
      <c r="C26" s="86"/>
      <c r="D26" s="87">
        <v>5.0000000000000001E-4</v>
      </c>
      <c r="E26" s="93"/>
      <c r="F26" s="93"/>
      <c r="G26" s="93"/>
      <c r="H26" s="94"/>
      <c r="I26" s="90">
        <f>D26*1000*'Исход. данные'!$B$6</f>
        <v>0.50155000000000005</v>
      </c>
      <c r="J26" s="95"/>
      <c r="K26" s="95"/>
      <c r="L26" s="95"/>
      <c r="M26" s="96"/>
      <c r="N26" s="28"/>
      <c r="O26" s="28"/>
      <c r="P26" s="28"/>
      <c r="Q26" s="28"/>
      <c r="R26" s="28"/>
      <c r="S26" s="28"/>
      <c r="T26" s="28"/>
      <c r="U26" s="28"/>
      <c r="V26" s="28"/>
      <c r="W26" s="28"/>
      <c r="AA26" s="65">
        <f ca="1">ROUND(NORMINV(RAND(), $AA$27, $AA$27*$M$7/100*0.8)/(1000*'Исход. данные'!$B$6), 4)</f>
        <v>5.0000000000000001E-4</v>
      </c>
      <c r="AB26" s="65"/>
      <c r="AC26" s="65"/>
      <c r="AD26" s="65"/>
      <c r="AE26" s="65"/>
    </row>
    <row r="27" spans="1:31">
      <c r="A27" s="76" t="s">
        <v>14</v>
      </c>
      <c r="B27" s="85"/>
      <c r="C27" s="86"/>
      <c r="D27" s="87">
        <f>AVERAGE(D17:H26)</f>
        <v>5.0000000000000012E-4</v>
      </c>
      <c r="E27" s="93"/>
      <c r="F27" s="93"/>
      <c r="G27" s="93"/>
      <c r="H27" s="94"/>
      <c r="I27" s="90">
        <f>ROUND(AVERAGE(I17:M26),2)</f>
        <v>0.5</v>
      </c>
      <c r="J27" s="95"/>
      <c r="K27" s="95"/>
      <c r="L27" s="95"/>
      <c r="M27" s="96"/>
      <c r="N27" s="47"/>
      <c r="O27" s="28"/>
      <c r="P27" s="28"/>
      <c r="Q27" s="28"/>
      <c r="R27" s="28"/>
      <c r="S27" s="28"/>
      <c r="T27" s="28"/>
      <c r="U27" s="28"/>
      <c r="V27" s="28"/>
      <c r="W27" s="28"/>
      <c r="AA27" s="66">
        <f ca="1">G7+G7*J9/100*0.9*(RAND()-RAND())</f>
        <v>0.50041235803578166</v>
      </c>
      <c r="AB27" s="66"/>
      <c r="AC27" s="66"/>
      <c r="AD27" s="66"/>
      <c r="AE27" s="66"/>
    </row>
    <row r="28" spans="1:31">
      <c r="A28" s="76" t="s">
        <v>15</v>
      </c>
      <c r="B28" s="85"/>
      <c r="C28" s="86"/>
      <c r="D28" s="106" t="str">
        <f>'Исход. данные'!$B$5</f>
        <v>Пупкин В.В.</v>
      </c>
      <c r="E28" s="107"/>
      <c r="F28" s="107"/>
      <c r="G28" s="107"/>
      <c r="H28" s="107"/>
      <c r="I28" s="107"/>
      <c r="J28" s="107"/>
      <c r="K28" s="107"/>
      <c r="L28" s="107"/>
      <c r="M28" s="108"/>
      <c r="N28" s="51"/>
      <c r="O28" s="51"/>
      <c r="P28" s="51"/>
      <c r="Q28" s="51"/>
      <c r="R28" s="51"/>
      <c r="S28" s="51"/>
      <c r="T28" s="51"/>
      <c r="U28" s="28"/>
      <c r="V28" s="28"/>
      <c r="W28" s="28"/>
    </row>
    <row r="29" spans="1:31">
      <c r="A29" s="62"/>
      <c r="B29" s="62"/>
      <c r="C29" s="62"/>
      <c r="D29" s="62"/>
      <c r="E29" s="62"/>
      <c r="F29" s="62"/>
      <c r="G29" s="62"/>
      <c r="H29" s="62"/>
      <c r="I29" s="62"/>
      <c r="J29" s="62"/>
      <c r="K29" s="62"/>
      <c r="L29" s="62"/>
      <c r="M29" s="62"/>
      <c r="N29" s="62"/>
      <c r="O29" s="62"/>
      <c r="P29" s="62"/>
      <c r="Q29" s="62"/>
      <c r="R29" s="62"/>
      <c r="S29" s="62"/>
      <c r="T29" s="62"/>
      <c r="U29" s="62"/>
      <c r="V29" s="62"/>
      <c r="W29" s="62"/>
    </row>
    <row r="30" spans="1:31">
      <c r="A30" s="97" t="s">
        <v>11</v>
      </c>
      <c r="B30" s="98"/>
      <c r="C30" s="99"/>
      <c r="D30" s="76" t="str">
        <f>"Объем дозирования " &amp; G8 &amp; " мкл"</f>
        <v>Объем дозирования 10 мкл</v>
      </c>
      <c r="E30" s="85"/>
      <c r="F30" s="85"/>
      <c r="G30" s="85"/>
      <c r="H30" s="85"/>
      <c r="I30" s="85"/>
      <c r="J30" s="85"/>
      <c r="K30" s="85"/>
      <c r="L30" s="85"/>
      <c r="M30" s="86"/>
      <c r="V30" s="18"/>
    </row>
    <row r="31" spans="1:31">
      <c r="A31" s="100"/>
      <c r="B31" s="101"/>
      <c r="C31" s="102"/>
      <c r="D31" s="76" t="s">
        <v>42</v>
      </c>
      <c r="E31" s="85"/>
      <c r="F31" s="85"/>
      <c r="G31" s="85"/>
      <c r="H31" s="86"/>
      <c r="I31" s="76" t="s">
        <v>13</v>
      </c>
      <c r="J31" s="85"/>
      <c r="K31" s="85"/>
      <c r="L31" s="85"/>
      <c r="M31" s="86"/>
      <c r="Q31" s="18"/>
      <c r="S31" s="2"/>
    </row>
    <row r="32" spans="1:31">
      <c r="A32" s="76">
        <v>1</v>
      </c>
      <c r="B32" s="85"/>
      <c r="C32" s="86"/>
      <c r="D32" s="103">
        <v>9.9000000000000008E-3</v>
      </c>
      <c r="E32" s="104"/>
      <c r="F32" s="104"/>
      <c r="G32" s="104"/>
      <c r="H32" s="105"/>
      <c r="I32" s="90">
        <f>D32*1000*'Исход. данные'!$B$6</f>
        <v>9.930690000000002</v>
      </c>
      <c r="J32" s="95"/>
      <c r="K32" s="95"/>
      <c r="L32" s="95"/>
      <c r="M32" s="96"/>
      <c r="Q32" s="18"/>
      <c r="AA32" s="65">
        <f ca="1">ROUND(NORMINV(RAND(), $AA$42, $AA$42*$M$8/100*0.8)/(1000*'Исход. данные'!$B$6), 4)</f>
        <v>0.01</v>
      </c>
      <c r="AB32" s="65"/>
      <c r="AC32" s="65"/>
      <c r="AD32" s="65"/>
      <c r="AE32" s="65"/>
    </row>
    <row r="33" spans="1:31">
      <c r="A33" s="76">
        <v>2</v>
      </c>
      <c r="B33" s="85"/>
      <c r="C33" s="86"/>
      <c r="D33" s="103">
        <v>9.7999999999999997E-3</v>
      </c>
      <c r="E33" s="104"/>
      <c r="F33" s="104"/>
      <c r="G33" s="104"/>
      <c r="H33" s="105"/>
      <c r="I33" s="90">
        <f>D33*1000*'Исход. данные'!$B$6</f>
        <v>9.8303799999999999</v>
      </c>
      <c r="J33" s="95"/>
      <c r="K33" s="95"/>
      <c r="L33" s="95"/>
      <c r="M33" s="96"/>
      <c r="Q33" s="18"/>
      <c r="S33" s="2"/>
      <c r="AA33" s="65">
        <f ca="1">ROUND(NORMINV(RAND(), $AA$42, $AA$42*$M$8/100*0.8)/(1000*'Исход. данные'!$B$6), 4)</f>
        <v>9.9000000000000008E-3</v>
      </c>
      <c r="AB33" s="65"/>
      <c r="AC33" s="65"/>
      <c r="AD33" s="65"/>
      <c r="AE33" s="65"/>
    </row>
    <row r="34" spans="1:31">
      <c r="A34" s="76">
        <v>3</v>
      </c>
      <c r="B34" s="85"/>
      <c r="C34" s="86"/>
      <c r="D34" s="103">
        <v>9.9000000000000008E-3</v>
      </c>
      <c r="E34" s="104"/>
      <c r="F34" s="104"/>
      <c r="G34" s="104"/>
      <c r="H34" s="105"/>
      <c r="I34" s="90">
        <f>D34*1000*'Исход. данные'!$B$6</f>
        <v>9.930690000000002</v>
      </c>
      <c r="J34" s="95"/>
      <c r="K34" s="95"/>
      <c r="L34" s="95"/>
      <c r="M34" s="96"/>
      <c r="Q34" s="18"/>
      <c r="AA34" s="65">
        <f ca="1">ROUND(NORMINV(RAND(), $AA$42, $AA$42*$M$8/100*0.8)/(1000*'Исход. данные'!$B$6), 4)</f>
        <v>9.9000000000000008E-3</v>
      </c>
      <c r="AB34" s="65"/>
      <c r="AC34" s="65"/>
      <c r="AD34" s="65"/>
      <c r="AE34" s="65"/>
    </row>
    <row r="35" spans="1:31">
      <c r="A35" s="76">
        <v>4</v>
      </c>
      <c r="B35" s="85"/>
      <c r="C35" s="86"/>
      <c r="D35" s="103">
        <v>0.01</v>
      </c>
      <c r="E35" s="104"/>
      <c r="F35" s="104"/>
      <c r="G35" s="104"/>
      <c r="H35" s="105"/>
      <c r="I35" s="90">
        <f>D35*1000*'Исход. данные'!$B$6</f>
        <v>10.031000000000001</v>
      </c>
      <c r="J35" s="95"/>
      <c r="K35" s="95"/>
      <c r="L35" s="95"/>
      <c r="M35" s="96"/>
      <c r="Q35" s="18"/>
      <c r="AA35" s="65">
        <f ca="1">ROUND(NORMINV(RAND(), $AA$42, $AA$42*$M$8/100*0.8)/(1000*'Исход. данные'!$B$6), 4)</f>
        <v>9.9000000000000008E-3</v>
      </c>
      <c r="AB35" s="65"/>
      <c r="AC35" s="65"/>
      <c r="AD35" s="65"/>
      <c r="AE35" s="65"/>
    </row>
    <row r="36" spans="1:31">
      <c r="A36" s="76">
        <v>5</v>
      </c>
      <c r="B36" s="85"/>
      <c r="C36" s="86"/>
      <c r="D36" s="103">
        <v>9.9000000000000008E-3</v>
      </c>
      <c r="E36" s="104"/>
      <c r="F36" s="104"/>
      <c r="G36" s="104"/>
      <c r="H36" s="105"/>
      <c r="I36" s="90">
        <f>D36*1000*'Исход. данные'!$B$6</f>
        <v>9.930690000000002</v>
      </c>
      <c r="J36" s="95"/>
      <c r="K36" s="95"/>
      <c r="L36" s="95"/>
      <c r="M36" s="96"/>
      <c r="Q36" s="18"/>
      <c r="AA36" s="65">
        <f ca="1">ROUND(NORMINV(RAND(), $AA$42, $AA$42*$M$8/100*0.8)/(1000*'Исход. данные'!$B$6), 4)</f>
        <v>1.01E-2</v>
      </c>
      <c r="AB36" s="65"/>
      <c r="AC36" s="65"/>
      <c r="AD36" s="65"/>
      <c r="AE36" s="65"/>
    </row>
    <row r="37" spans="1:31">
      <c r="A37" s="76">
        <v>6</v>
      </c>
      <c r="B37" s="85"/>
      <c r="C37" s="86"/>
      <c r="D37" s="103">
        <v>9.7999999999999997E-3</v>
      </c>
      <c r="E37" s="104"/>
      <c r="F37" s="104"/>
      <c r="G37" s="104"/>
      <c r="H37" s="105"/>
      <c r="I37" s="90">
        <f>D37*1000*'Исход. данные'!$B$6</f>
        <v>9.8303799999999999</v>
      </c>
      <c r="J37" s="95"/>
      <c r="K37" s="95"/>
      <c r="L37" s="95"/>
      <c r="M37" s="96"/>
      <c r="Q37" s="18"/>
      <c r="Y37" s="26"/>
      <c r="AA37" s="65">
        <f ca="1">ROUND(NORMINV(RAND(), $AA$42, $AA$42*$M$8/100*0.8)/(1000*'Исход. данные'!$B$6), 4)</f>
        <v>9.9000000000000008E-3</v>
      </c>
      <c r="AB37" s="65"/>
      <c r="AC37" s="65"/>
      <c r="AD37" s="65"/>
      <c r="AE37" s="65"/>
    </row>
    <row r="38" spans="1:31">
      <c r="A38" s="76">
        <v>7</v>
      </c>
      <c r="B38" s="85"/>
      <c r="C38" s="86"/>
      <c r="D38" s="103">
        <v>9.9000000000000008E-3</v>
      </c>
      <c r="E38" s="104"/>
      <c r="F38" s="104"/>
      <c r="G38" s="104"/>
      <c r="H38" s="105"/>
      <c r="I38" s="90">
        <f>D38*1000*'Исход. данные'!$B$6</f>
        <v>9.930690000000002</v>
      </c>
      <c r="J38" s="95"/>
      <c r="K38" s="95"/>
      <c r="L38" s="95"/>
      <c r="M38" s="96"/>
      <c r="Q38" s="18"/>
      <c r="AA38" s="65">
        <f ca="1">ROUND(NORMINV(RAND(), $AA$42, $AA$42*$M$8/100*0.8)/(1000*'Исход. данные'!$B$6), 4)</f>
        <v>0.01</v>
      </c>
      <c r="AB38" s="65"/>
      <c r="AC38" s="65"/>
      <c r="AD38" s="65"/>
      <c r="AE38" s="65"/>
    </row>
    <row r="39" spans="1:31">
      <c r="A39" s="76">
        <v>8</v>
      </c>
      <c r="B39" s="85"/>
      <c r="C39" s="86"/>
      <c r="D39" s="103">
        <v>9.9000000000000008E-3</v>
      </c>
      <c r="E39" s="104"/>
      <c r="F39" s="104"/>
      <c r="G39" s="104"/>
      <c r="H39" s="105"/>
      <c r="I39" s="90">
        <f>D39*1000*'Исход. данные'!$B$6</f>
        <v>9.930690000000002</v>
      </c>
      <c r="J39" s="95"/>
      <c r="K39" s="95"/>
      <c r="L39" s="95"/>
      <c r="M39" s="96"/>
      <c r="Q39" s="18"/>
      <c r="AA39" s="65">
        <f ca="1">ROUND(NORMINV(RAND(), $AA$42, $AA$42*$M$8/100*0.8)/(1000*'Исход. данные'!$B$6), 4)</f>
        <v>9.9000000000000008E-3</v>
      </c>
      <c r="AB39" s="65"/>
      <c r="AC39" s="65"/>
      <c r="AD39" s="65"/>
      <c r="AE39" s="65"/>
    </row>
    <row r="40" spans="1:31">
      <c r="A40" s="76">
        <v>9</v>
      </c>
      <c r="B40" s="85"/>
      <c r="C40" s="86"/>
      <c r="D40" s="103">
        <v>0.01</v>
      </c>
      <c r="E40" s="104"/>
      <c r="F40" s="104"/>
      <c r="G40" s="104"/>
      <c r="H40" s="105"/>
      <c r="I40" s="90">
        <f>D40*1000*'Исход. данные'!$B$6</f>
        <v>10.031000000000001</v>
      </c>
      <c r="J40" s="95"/>
      <c r="K40" s="95"/>
      <c r="L40" s="95"/>
      <c r="M40" s="96"/>
      <c r="Q40" s="18"/>
      <c r="AA40" s="65">
        <f ca="1">ROUND(NORMINV(RAND(), $AA$42, $AA$42*$M$8/100*0.8)/(1000*'Исход. данные'!$B$6), 4)</f>
        <v>1.01E-2</v>
      </c>
      <c r="AB40" s="65"/>
      <c r="AC40" s="65"/>
      <c r="AD40" s="65"/>
      <c r="AE40" s="65"/>
    </row>
    <row r="41" spans="1:31">
      <c r="A41" s="76">
        <v>10</v>
      </c>
      <c r="B41" s="85"/>
      <c r="C41" s="86"/>
      <c r="D41" s="103">
        <v>9.7999999999999997E-3</v>
      </c>
      <c r="E41" s="104"/>
      <c r="F41" s="104"/>
      <c r="G41" s="104"/>
      <c r="H41" s="105"/>
      <c r="I41" s="90">
        <f>D41*1000*'Исход. данные'!$B$6</f>
        <v>9.8303799999999999</v>
      </c>
      <c r="J41" s="95"/>
      <c r="K41" s="95"/>
      <c r="L41" s="95"/>
      <c r="M41" s="96"/>
      <c r="Q41" s="18"/>
      <c r="AA41" s="65">
        <f ca="1">ROUND(NORMINV(RAND(), $AA$42, $AA$42*$M$8/100*0.8)/(1000*'Исход. данные'!$B$6), 4)</f>
        <v>0.01</v>
      </c>
      <c r="AB41" s="65"/>
      <c r="AC41" s="65"/>
      <c r="AD41" s="65"/>
      <c r="AE41" s="65"/>
    </row>
    <row r="42" spans="1:31">
      <c r="A42" s="76" t="s">
        <v>14</v>
      </c>
      <c r="B42" s="85"/>
      <c r="C42" s="86"/>
      <c r="D42" s="109">
        <f>AVERAGE(D32:H41)</f>
        <v>9.8900000000000012E-3</v>
      </c>
      <c r="E42" s="110"/>
      <c r="F42" s="110"/>
      <c r="G42" s="110"/>
      <c r="H42" s="110"/>
      <c r="I42" s="111">
        <f>ROUND(AVERAGE(I32:M41), 2)</f>
        <v>9.92</v>
      </c>
      <c r="J42" s="111"/>
      <c r="K42" s="111"/>
      <c r="L42" s="111"/>
      <c r="M42" s="111"/>
      <c r="N42" s="8"/>
      <c r="O42" s="8"/>
      <c r="P42" s="8"/>
      <c r="Q42" s="8"/>
      <c r="R42" s="8"/>
      <c r="S42" s="8"/>
      <c r="T42" s="8"/>
      <c r="U42" s="8"/>
      <c r="V42" s="8"/>
      <c r="W42" s="8"/>
      <c r="X42" s="8"/>
      <c r="AA42" s="66">
        <f ca="1">G8+G8*J10/100*0.9*(RAND()-RAND())</f>
        <v>9.9788230605845811</v>
      </c>
      <c r="AB42" s="66"/>
      <c r="AC42" s="66"/>
      <c r="AD42" s="66"/>
      <c r="AE42" s="66"/>
    </row>
    <row r="43" spans="1:31">
      <c r="A43" s="74" t="s">
        <v>15</v>
      </c>
      <c r="B43" s="74"/>
      <c r="C43" s="74"/>
      <c r="D43" s="112" t="str">
        <f>'Исход. данные'!$B$5</f>
        <v>Пупкин В.В.</v>
      </c>
      <c r="E43" s="112"/>
      <c r="F43" s="112"/>
      <c r="G43" s="112"/>
      <c r="H43" s="112"/>
      <c r="I43" s="112"/>
      <c r="J43" s="112"/>
      <c r="K43" s="112"/>
      <c r="L43" s="112"/>
      <c r="M43" s="112"/>
      <c r="N43" s="45"/>
      <c r="O43" s="45"/>
      <c r="P43" s="45"/>
      <c r="Q43" s="45"/>
      <c r="R43" s="45"/>
      <c r="S43" s="45"/>
      <c r="T43" s="8"/>
      <c r="U43" s="8"/>
      <c r="V43" s="8"/>
      <c r="W43" s="8"/>
      <c r="X43" s="8"/>
    </row>
    <row r="44" spans="1:31">
      <c r="A44" s="107" t="s">
        <v>16</v>
      </c>
      <c r="B44" s="107"/>
      <c r="C44" s="107"/>
      <c r="D44" s="107"/>
      <c r="E44" s="107"/>
      <c r="F44" s="107"/>
      <c r="G44" s="107"/>
      <c r="H44" s="107"/>
      <c r="I44" s="107"/>
      <c r="J44" s="107"/>
      <c r="K44" s="107"/>
      <c r="L44" s="107"/>
      <c r="M44" s="107"/>
      <c r="N44" s="16"/>
      <c r="O44" s="16"/>
      <c r="P44" s="16"/>
      <c r="Q44" s="16"/>
      <c r="R44" s="16"/>
      <c r="S44" s="16"/>
      <c r="T44" s="16"/>
      <c r="U44" s="16"/>
      <c r="V44" s="16"/>
      <c r="W44" s="16"/>
    </row>
    <row r="45" spans="1:31" ht="15" customHeight="1">
      <c r="A45" s="124" t="s">
        <v>5</v>
      </c>
      <c r="B45" s="125"/>
      <c r="C45" s="125"/>
      <c r="D45" s="115" t="s">
        <v>55</v>
      </c>
      <c r="E45" s="116"/>
      <c r="F45" s="116"/>
      <c r="G45" s="116"/>
      <c r="H45" s="117"/>
      <c r="I45" s="113" t="s">
        <v>57</v>
      </c>
      <c r="J45" s="113"/>
      <c r="K45" s="113"/>
      <c r="L45" s="113"/>
      <c r="M45" s="113"/>
      <c r="AA45">
        <f>IF(ABS(D46)&gt;J9, 0, IF(ABS(D47)&gt;J10, 0, IF(I46&gt;M7, 0, IF(I47&gt;M8, 0, 1))))</f>
        <v>1</v>
      </c>
    </row>
    <row r="46" spans="1:31">
      <c r="A46" s="76">
        <f>G7</f>
        <v>0.5</v>
      </c>
      <c r="B46" s="85"/>
      <c r="C46" s="86"/>
      <c r="D46" s="118">
        <f>ROUND(((I27-A46)/A46*100),2)</f>
        <v>0</v>
      </c>
      <c r="E46" s="119"/>
      <c r="F46" s="119"/>
      <c r="G46" s="119"/>
      <c r="H46" s="120"/>
      <c r="I46" s="114">
        <f>ROUND(STDEV(I17:I26)*100/I27,2)</f>
        <v>0</v>
      </c>
      <c r="J46" s="114"/>
      <c r="K46" s="114"/>
      <c r="L46" s="114"/>
      <c r="M46" s="114"/>
    </row>
    <row r="47" spans="1:31">
      <c r="A47" s="76">
        <f>G8</f>
        <v>10</v>
      </c>
      <c r="B47" s="85"/>
      <c r="C47" s="86"/>
      <c r="D47" s="118">
        <f>ROUND(((I42-A47)/A47*100),2)</f>
        <v>-0.8</v>
      </c>
      <c r="E47" s="119"/>
      <c r="F47" s="119"/>
      <c r="G47" s="119"/>
      <c r="H47" s="120"/>
      <c r="I47" s="114">
        <f>ROUND(STDEV(I32:I41)*100/I42,2)</f>
        <v>0.75</v>
      </c>
      <c r="J47" s="114"/>
      <c r="K47" s="114"/>
      <c r="L47" s="114"/>
      <c r="M47" s="114"/>
      <c r="N47" s="37"/>
      <c r="Q47" s="8"/>
    </row>
    <row r="48" spans="1:31" ht="15.75">
      <c r="A48" s="121" t="s">
        <v>17</v>
      </c>
      <c r="B48" s="121"/>
      <c r="C48" s="121"/>
      <c r="D48" s="121"/>
      <c r="E48" s="121"/>
      <c r="F48" s="121"/>
      <c r="G48" s="122" t="s">
        <v>18</v>
      </c>
      <c r="H48" s="122"/>
      <c r="I48" s="122"/>
      <c r="J48" s="122"/>
      <c r="K48" s="122"/>
      <c r="L48" s="122"/>
      <c r="M48" s="122"/>
      <c r="N48" s="44"/>
      <c r="O48" s="44"/>
      <c r="P48" s="44"/>
      <c r="Q48" s="44"/>
      <c r="R48" s="44"/>
      <c r="S48" s="44"/>
      <c r="T48" s="44"/>
      <c r="U48" s="44"/>
      <c r="V48" s="44"/>
      <c r="W48" s="44"/>
      <c r="X48" s="8"/>
    </row>
    <row r="49" spans="1:24">
      <c r="A49" s="79" t="s">
        <v>15</v>
      </c>
      <c r="B49" s="79"/>
      <c r="C49" s="79"/>
      <c r="D49" s="79"/>
      <c r="E49" s="79"/>
      <c r="F49" s="79"/>
      <c r="G49" s="107" t="str">
        <f>'Исход. данные'!$B$5</f>
        <v>Пупкин В.В.</v>
      </c>
      <c r="H49" s="107"/>
      <c r="I49" s="107"/>
      <c r="J49" s="107"/>
      <c r="K49" s="107"/>
      <c r="L49" s="107"/>
      <c r="M49" s="107"/>
      <c r="N49" s="16"/>
      <c r="O49" s="16"/>
      <c r="P49" s="16"/>
      <c r="Q49" s="16"/>
      <c r="R49" s="16"/>
      <c r="S49" s="16"/>
      <c r="T49" s="16"/>
      <c r="U49" s="16"/>
      <c r="V49" s="16"/>
      <c r="W49" s="16"/>
      <c r="X49" s="8"/>
    </row>
    <row r="50" spans="1:24">
      <c r="A50" s="62"/>
      <c r="B50" s="62"/>
      <c r="C50" s="62"/>
      <c r="D50" s="62"/>
      <c r="E50" s="62"/>
      <c r="F50" s="62"/>
      <c r="G50" s="123" t="s">
        <v>58</v>
      </c>
      <c r="H50" s="123"/>
      <c r="I50" s="123"/>
      <c r="J50" s="123"/>
      <c r="K50" s="123"/>
      <c r="L50" s="123"/>
      <c r="M50" s="123"/>
      <c r="N50" s="48"/>
      <c r="O50" s="48"/>
      <c r="P50" s="48"/>
      <c r="Q50" s="63"/>
      <c r="R50" s="63"/>
      <c r="S50" s="63"/>
      <c r="T50" s="63"/>
      <c r="U50" s="63"/>
      <c r="V50" s="63"/>
      <c r="W50" s="63"/>
    </row>
  </sheetData>
  <mergeCells count="152">
    <mergeCell ref="A1:M1"/>
    <mergeCell ref="A2:M2"/>
    <mergeCell ref="A3:G3"/>
    <mergeCell ref="I3:M3"/>
    <mergeCell ref="Q3:W3"/>
    <mergeCell ref="A4:G4"/>
    <mergeCell ref="I4:M4"/>
    <mergeCell ref="Q4:W4"/>
    <mergeCell ref="A5:M5"/>
    <mergeCell ref="A6:C6"/>
    <mergeCell ref="D6:F6"/>
    <mergeCell ref="G6:I6"/>
    <mergeCell ref="J6:L6"/>
    <mergeCell ref="A7:C7"/>
    <mergeCell ref="D7:F7"/>
    <mergeCell ref="G7:I7"/>
    <mergeCell ref="J7:L7"/>
    <mergeCell ref="A10:C10"/>
    <mergeCell ref="D10:F10"/>
    <mergeCell ref="G10:I10"/>
    <mergeCell ref="J10:L10"/>
    <mergeCell ref="A11:J11"/>
    <mergeCell ref="K11:M11"/>
    <mergeCell ref="A8:C8"/>
    <mergeCell ref="D8:F8"/>
    <mergeCell ref="G8:I8"/>
    <mergeCell ref="J8:L8"/>
    <mergeCell ref="A9:C9"/>
    <mergeCell ref="D9:F9"/>
    <mergeCell ref="G9:I9"/>
    <mergeCell ref="J9:L9"/>
    <mergeCell ref="A15:C16"/>
    <mergeCell ref="D15:M15"/>
    <mergeCell ref="D16:H16"/>
    <mergeCell ref="I16:M16"/>
    <mergeCell ref="A17:C17"/>
    <mergeCell ref="D17:H17"/>
    <mergeCell ref="I17:M17"/>
    <mergeCell ref="A12:J12"/>
    <mergeCell ref="K12:M12"/>
    <mergeCell ref="A13:J13"/>
    <mergeCell ref="K13:M13"/>
    <mergeCell ref="A14:J14"/>
    <mergeCell ref="K14:M14"/>
    <mergeCell ref="AA17:AE17"/>
    <mergeCell ref="A18:C18"/>
    <mergeCell ref="D18:H18"/>
    <mergeCell ref="I18:M18"/>
    <mergeCell ref="AA18:AE18"/>
    <mergeCell ref="A19:C19"/>
    <mergeCell ref="D19:H19"/>
    <mergeCell ref="I19:M19"/>
    <mergeCell ref="AA19:AE19"/>
    <mergeCell ref="A22:C22"/>
    <mergeCell ref="D22:H22"/>
    <mergeCell ref="I22:M22"/>
    <mergeCell ref="AA22:AE22"/>
    <mergeCell ref="A23:C23"/>
    <mergeCell ref="D23:H23"/>
    <mergeCell ref="I23:M23"/>
    <mergeCell ref="AA23:AE23"/>
    <mergeCell ref="A20:C20"/>
    <mergeCell ref="D20:H20"/>
    <mergeCell ref="I20:M20"/>
    <mergeCell ref="AA20:AE20"/>
    <mergeCell ref="A21:C21"/>
    <mergeCell ref="D21:H21"/>
    <mergeCell ref="I21:M21"/>
    <mergeCell ref="AA21:AE21"/>
    <mergeCell ref="AA26:AE26"/>
    <mergeCell ref="A27:C27"/>
    <mergeCell ref="D27:H27"/>
    <mergeCell ref="I27:M27"/>
    <mergeCell ref="AA27:AE27"/>
    <mergeCell ref="A24:C24"/>
    <mergeCell ref="D24:H24"/>
    <mergeCell ref="I24:M24"/>
    <mergeCell ref="AA24:AE24"/>
    <mergeCell ref="A25:C25"/>
    <mergeCell ref="D25:H25"/>
    <mergeCell ref="I25:M25"/>
    <mergeCell ref="AA25:AE25"/>
    <mergeCell ref="A28:C28"/>
    <mergeCell ref="D28:M28"/>
    <mergeCell ref="A30:C31"/>
    <mergeCell ref="D30:M30"/>
    <mergeCell ref="D31:H31"/>
    <mergeCell ref="I31:M31"/>
    <mergeCell ref="A26:C26"/>
    <mergeCell ref="D26:H26"/>
    <mergeCell ref="I26:M26"/>
    <mergeCell ref="A34:C34"/>
    <mergeCell ref="D34:H34"/>
    <mergeCell ref="I34:M34"/>
    <mergeCell ref="AA34:AE34"/>
    <mergeCell ref="A35:C35"/>
    <mergeCell ref="D35:H35"/>
    <mergeCell ref="I35:M35"/>
    <mergeCell ref="AA35:AE35"/>
    <mergeCell ref="A32:C32"/>
    <mergeCell ref="D32:H32"/>
    <mergeCell ref="I32:M32"/>
    <mergeCell ref="AA32:AE32"/>
    <mergeCell ref="A33:C33"/>
    <mergeCell ref="D33:H33"/>
    <mergeCell ref="I33:M33"/>
    <mergeCell ref="AA33:AE33"/>
    <mergeCell ref="A38:C38"/>
    <mergeCell ref="D38:H38"/>
    <mergeCell ref="I38:M38"/>
    <mergeCell ref="AA38:AE38"/>
    <mergeCell ref="A39:C39"/>
    <mergeCell ref="D39:H39"/>
    <mergeCell ref="I39:M39"/>
    <mergeCell ref="AA39:AE39"/>
    <mergeCell ref="A36:C36"/>
    <mergeCell ref="D36:H36"/>
    <mergeCell ref="I36:M36"/>
    <mergeCell ref="AA36:AE36"/>
    <mergeCell ref="A37:C37"/>
    <mergeCell ref="D37:H37"/>
    <mergeCell ref="I37:M37"/>
    <mergeCell ref="AA37:AE37"/>
    <mergeCell ref="A42:C42"/>
    <mergeCell ref="D42:H42"/>
    <mergeCell ref="I42:M42"/>
    <mergeCell ref="AA42:AE42"/>
    <mergeCell ref="A43:C43"/>
    <mergeCell ref="D43:M43"/>
    <mergeCell ref="A40:C40"/>
    <mergeCell ref="D40:H40"/>
    <mergeCell ref="I40:M40"/>
    <mergeCell ref="AA40:AE40"/>
    <mergeCell ref="A41:C41"/>
    <mergeCell ref="D41:H41"/>
    <mergeCell ref="I41:M41"/>
    <mergeCell ref="AA41:AE41"/>
    <mergeCell ref="G50:M50"/>
    <mergeCell ref="A47:C47"/>
    <mergeCell ref="D47:H47"/>
    <mergeCell ref="I47:M47"/>
    <mergeCell ref="A48:F48"/>
    <mergeCell ref="G48:M48"/>
    <mergeCell ref="A49:F49"/>
    <mergeCell ref="G49:M49"/>
    <mergeCell ref="A44:M44"/>
    <mergeCell ref="A45:C45"/>
    <mergeCell ref="D45:H45"/>
    <mergeCell ref="I45:M45"/>
    <mergeCell ref="A46:C46"/>
    <mergeCell ref="D46:H46"/>
    <mergeCell ref="I46:M46"/>
  </mergeCells>
  <conditionalFormatting sqref="D46">
    <cfRule type="expression" dxfId="155" priority="4">
      <formula>ABS($D$46)&gt;--MID($J$7,2,5)</formula>
    </cfRule>
  </conditionalFormatting>
  <conditionalFormatting sqref="D47">
    <cfRule type="expression" dxfId="154" priority="3">
      <formula>ABS($D$47)&gt;--MID($J$8,2,5)</formula>
    </cfRule>
  </conditionalFormatting>
  <conditionalFormatting sqref="I46">
    <cfRule type="cellIs" dxfId="153" priority="2" operator="greaterThan">
      <formula>$M$7</formula>
    </cfRule>
  </conditionalFormatting>
  <conditionalFormatting sqref="I47">
    <cfRule type="cellIs" dxfId="152" priority="1" operator="greaterThan">
      <formula>$M$8</formula>
    </cfRule>
  </conditionalFormatting>
  <pageMargins left="0.7" right="0.7" top="0.75" bottom="0.75" header="0.3" footer="0.3"/>
  <pageSetup paperSize="9" orientation="portrait" r:id="rId1"/>
</worksheet>
</file>

<file path=xl/worksheets/sheet39.xml><?xml version="1.0" encoding="utf-8"?>
<worksheet xmlns="http://schemas.openxmlformats.org/spreadsheetml/2006/main" xmlns:r="http://schemas.openxmlformats.org/officeDocument/2006/relationships">
  <sheetPr codeName="Лист77">
    <tabColor rgb="FF00B0F0"/>
  </sheetPr>
  <dimension ref="A1:AE50"/>
  <sheetViews>
    <sheetView zoomScale="90" zoomScaleNormal="90" workbookViewId="0">
      <selection activeCell="D32" sqref="D32:H41"/>
    </sheetView>
  </sheetViews>
  <sheetFormatPr defaultRowHeight="15"/>
  <cols>
    <col min="1" max="1" width="6.7109375" customWidth="1"/>
    <col min="2" max="2" width="6.5703125" customWidth="1"/>
    <col min="3" max="3" width="5.5703125" customWidth="1"/>
    <col min="4" max="4" width="7" customWidth="1"/>
    <col min="5" max="7" width="3.7109375" customWidth="1"/>
    <col min="8" max="8" width="11.7109375" customWidth="1"/>
    <col min="9" max="9" width="2.7109375" customWidth="1"/>
    <col min="10" max="10" width="6.7109375" customWidth="1"/>
    <col min="11" max="12" width="3.7109375" customWidth="1"/>
    <col min="13" max="13" width="14.7109375" customWidth="1"/>
    <col min="14" max="14" width="5.7109375" customWidth="1"/>
    <col min="15" max="16" width="0" hidden="1" customWidth="1"/>
    <col min="17" max="17" width="0.42578125" customWidth="1"/>
    <col min="18" max="23" width="0" hidden="1" customWidth="1"/>
    <col min="27" max="27" width="9.28515625" hidden="1" customWidth="1"/>
    <col min="28" max="31" width="9.140625" hidden="1" customWidth="1"/>
  </cols>
  <sheetData>
    <row r="1" spans="1:24">
      <c r="A1" s="67" t="s">
        <v>32</v>
      </c>
      <c r="B1" s="67"/>
      <c r="C1" s="67"/>
      <c r="D1" s="67"/>
      <c r="E1" s="67"/>
      <c r="F1" s="67"/>
      <c r="G1" s="67"/>
      <c r="H1" s="67"/>
      <c r="I1" s="67"/>
      <c r="J1" s="67"/>
      <c r="K1" s="67"/>
      <c r="L1" s="67"/>
      <c r="M1" s="67"/>
      <c r="N1" s="38"/>
      <c r="O1" s="38"/>
      <c r="P1" s="38"/>
      <c r="Q1" s="38"/>
      <c r="R1" s="38"/>
      <c r="S1" s="38"/>
      <c r="T1" s="38"/>
      <c r="U1" s="38"/>
      <c r="V1" s="38"/>
      <c r="W1" s="28"/>
    </row>
    <row r="2" spans="1:24">
      <c r="A2" s="71" t="s">
        <v>33</v>
      </c>
      <c r="B2" s="71"/>
      <c r="C2" s="71"/>
      <c r="D2" s="71"/>
      <c r="E2" s="71"/>
      <c r="F2" s="71"/>
      <c r="G2" s="71"/>
      <c r="H2" s="71"/>
      <c r="I2" s="71"/>
      <c r="J2" s="71"/>
      <c r="K2" s="71"/>
      <c r="L2" s="71"/>
      <c r="M2" s="71"/>
      <c r="N2" s="7"/>
      <c r="O2" s="7"/>
      <c r="P2" s="7"/>
      <c r="Q2" s="7"/>
      <c r="R2" s="7"/>
      <c r="S2" s="7"/>
      <c r="T2" s="7"/>
      <c r="U2" s="7"/>
      <c r="V2" s="7"/>
      <c r="W2" s="7"/>
    </row>
    <row r="3" spans="1:24" ht="15.75">
      <c r="A3" s="68" t="s">
        <v>25</v>
      </c>
      <c r="B3" s="68"/>
      <c r="C3" s="68"/>
      <c r="D3" s="68"/>
      <c r="E3" s="68"/>
      <c r="F3" s="68"/>
      <c r="G3" s="68"/>
      <c r="H3" s="62"/>
      <c r="I3" s="72">
        <v>4543200589</v>
      </c>
      <c r="J3" s="72"/>
      <c r="K3" s="72"/>
      <c r="L3" s="72"/>
      <c r="M3" s="72"/>
      <c r="N3" s="16"/>
      <c r="O3" s="23"/>
      <c r="P3" s="62"/>
      <c r="Q3" s="69"/>
      <c r="R3" s="69"/>
      <c r="S3" s="69"/>
      <c r="T3" s="69"/>
      <c r="U3" s="69"/>
      <c r="V3" s="69"/>
      <c r="W3" s="69"/>
    </row>
    <row r="4" spans="1:24">
      <c r="A4" s="70" t="s">
        <v>0</v>
      </c>
      <c r="B4" s="70"/>
      <c r="C4" s="70"/>
      <c r="D4" s="70"/>
      <c r="E4" s="70"/>
      <c r="F4" s="70"/>
      <c r="G4" s="70"/>
      <c r="H4" s="62"/>
      <c r="I4" s="70" t="s">
        <v>1</v>
      </c>
      <c r="J4" s="70"/>
      <c r="K4" s="70"/>
      <c r="L4" s="70"/>
      <c r="M4" s="70"/>
      <c r="N4" s="46"/>
      <c r="O4" s="42"/>
      <c r="P4" s="62"/>
      <c r="Q4" s="69"/>
      <c r="R4" s="69"/>
      <c r="S4" s="69"/>
      <c r="T4" s="69"/>
      <c r="U4" s="69"/>
      <c r="V4" s="69"/>
      <c r="W4" s="69"/>
    </row>
    <row r="5" spans="1:24">
      <c r="A5" s="73" t="s">
        <v>2</v>
      </c>
      <c r="B5" s="73"/>
      <c r="C5" s="73"/>
      <c r="D5" s="73"/>
      <c r="E5" s="73"/>
      <c r="F5" s="73"/>
      <c r="G5" s="73"/>
      <c r="H5" s="73"/>
      <c r="I5" s="73"/>
      <c r="J5" s="73"/>
      <c r="K5" s="73"/>
      <c r="L5" s="73"/>
      <c r="M5" s="73"/>
      <c r="N5" s="14"/>
      <c r="O5" s="14"/>
      <c r="P5" s="14"/>
      <c r="Q5" s="14"/>
      <c r="R5" s="14"/>
      <c r="S5" s="14"/>
      <c r="T5" s="14"/>
      <c r="U5" s="14"/>
      <c r="V5" s="14"/>
      <c r="W5" s="14"/>
    </row>
    <row r="6" spans="1:24">
      <c r="A6" s="77" t="s">
        <v>3</v>
      </c>
      <c r="B6" s="77"/>
      <c r="C6" s="77"/>
      <c r="D6" s="77" t="s">
        <v>4</v>
      </c>
      <c r="E6" s="77"/>
      <c r="F6" s="77"/>
      <c r="G6" s="77" t="s">
        <v>5</v>
      </c>
      <c r="H6" s="77"/>
      <c r="I6" s="77"/>
      <c r="J6" s="77" t="s">
        <v>55</v>
      </c>
      <c r="K6" s="77"/>
      <c r="L6" s="78"/>
      <c r="M6" s="61" t="s">
        <v>56</v>
      </c>
      <c r="N6" s="35"/>
      <c r="O6" s="31"/>
      <c r="P6" s="32"/>
      <c r="Q6" s="28"/>
      <c r="R6" s="28"/>
      <c r="S6" s="28"/>
      <c r="T6" s="28"/>
      <c r="U6" s="28"/>
      <c r="V6" s="28"/>
      <c r="W6" s="28"/>
    </row>
    <row r="7" spans="1:24">
      <c r="A7" s="74">
        <v>1</v>
      </c>
      <c r="B7" s="74"/>
      <c r="C7" s="74"/>
      <c r="D7" s="75" t="str">
        <f>G7 &amp; " - " &amp; G8</f>
        <v>0,5 - 10</v>
      </c>
      <c r="E7" s="75"/>
      <c r="F7" s="75"/>
      <c r="G7" s="74">
        <v>0.5</v>
      </c>
      <c r="H7" s="74"/>
      <c r="I7" s="74"/>
      <c r="J7" s="74" t="s">
        <v>28</v>
      </c>
      <c r="K7" s="74"/>
      <c r="L7" s="76"/>
      <c r="M7" s="64">
        <v>4</v>
      </c>
      <c r="N7" s="36"/>
      <c r="O7" s="33"/>
      <c r="P7" s="34"/>
      <c r="Q7" s="28"/>
      <c r="R7" s="28"/>
      <c r="S7" s="28"/>
      <c r="T7" s="28"/>
      <c r="U7" s="28"/>
      <c r="V7" s="28"/>
      <c r="W7" s="28"/>
    </row>
    <row r="8" spans="1:24">
      <c r="A8" s="74"/>
      <c r="B8" s="74"/>
      <c r="C8" s="74"/>
      <c r="D8" s="74"/>
      <c r="E8" s="74"/>
      <c r="F8" s="74"/>
      <c r="G8" s="74">
        <v>10</v>
      </c>
      <c r="H8" s="74"/>
      <c r="I8" s="74"/>
      <c r="J8" s="74" t="s">
        <v>35</v>
      </c>
      <c r="K8" s="74"/>
      <c r="L8" s="76"/>
      <c r="M8" s="64">
        <v>0.8</v>
      </c>
      <c r="N8" s="16"/>
      <c r="O8" s="27"/>
      <c r="P8" s="30"/>
      <c r="Q8" s="28"/>
      <c r="R8" s="28"/>
      <c r="S8" s="28"/>
      <c r="T8" s="28"/>
      <c r="U8" s="28"/>
      <c r="V8" s="28"/>
      <c r="W8" s="28"/>
    </row>
    <row r="9" spans="1:24">
      <c r="A9" s="74"/>
      <c r="B9" s="74"/>
      <c r="C9" s="74"/>
      <c r="D9" s="74"/>
      <c r="E9" s="74"/>
      <c r="F9" s="74"/>
      <c r="G9" s="74"/>
      <c r="H9" s="74"/>
      <c r="I9" s="74"/>
      <c r="J9" s="80">
        <f>--MID(J7,2,3)</f>
        <v>5</v>
      </c>
      <c r="K9" s="80"/>
      <c r="L9" s="81"/>
      <c r="M9" s="60"/>
      <c r="N9" s="16"/>
      <c r="O9" s="27"/>
      <c r="P9" s="30"/>
      <c r="Q9" s="28"/>
      <c r="R9" s="28"/>
      <c r="S9" s="28"/>
      <c r="T9" s="28"/>
      <c r="U9" s="28"/>
      <c r="V9" s="28"/>
      <c r="W9" s="28"/>
    </row>
    <row r="10" spans="1:24">
      <c r="A10" s="74"/>
      <c r="B10" s="74"/>
      <c r="C10" s="74"/>
      <c r="D10" s="74"/>
      <c r="E10" s="74"/>
      <c r="F10" s="74"/>
      <c r="G10" s="74"/>
      <c r="H10" s="74"/>
      <c r="I10" s="74"/>
      <c r="J10" s="82">
        <f>--MID(J8,2,3)</f>
        <v>1</v>
      </c>
      <c r="K10" s="82"/>
      <c r="L10" s="83"/>
      <c r="M10" s="60"/>
      <c r="N10" s="16"/>
      <c r="O10" s="52"/>
      <c r="P10" s="54"/>
      <c r="Q10" s="28"/>
      <c r="R10" s="28"/>
      <c r="S10" s="28"/>
      <c r="T10" s="28"/>
      <c r="U10" s="28"/>
      <c r="V10" s="28"/>
      <c r="W10" s="28"/>
    </row>
    <row r="11" spans="1:24">
      <c r="A11" s="79" t="s">
        <v>7</v>
      </c>
      <c r="B11" s="79"/>
      <c r="C11" s="79"/>
      <c r="D11" s="79"/>
      <c r="E11" s="79"/>
      <c r="F11" s="79"/>
      <c r="G11" s="79"/>
      <c r="H11" s="79"/>
      <c r="I11" s="79"/>
      <c r="J11" s="79"/>
      <c r="K11" s="84" t="str">
        <f>'Исход. данные'!$B$1</f>
        <v>18.10.2024г.</v>
      </c>
      <c r="L11" s="84"/>
      <c r="M11" s="84"/>
      <c r="N11" s="15"/>
      <c r="O11" s="15"/>
      <c r="P11" s="15"/>
      <c r="Q11" s="15"/>
      <c r="R11" s="15"/>
      <c r="S11" s="15"/>
      <c r="T11" s="15"/>
      <c r="U11" s="15"/>
      <c r="V11" s="15"/>
      <c r="W11" s="15"/>
      <c r="X11" s="8"/>
    </row>
    <row r="12" spans="1:24">
      <c r="A12" s="79" t="s">
        <v>8</v>
      </c>
      <c r="B12" s="79"/>
      <c r="C12" s="79"/>
      <c r="D12" s="79"/>
      <c r="E12" s="79"/>
      <c r="F12" s="79"/>
      <c r="G12" s="79"/>
      <c r="H12" s="79"/>
      <c r="I12" s="79"/>
      <c r="J12" s="79"/>
      <c r="K12" s="85" t="str">
        <f>'Исход. данные'!$B$2</f>
        <v>ВР-300S № 181024</v>
      </c>
      <c r="L12" s="85"/>
      <c r="M12" s="85"/>
      <c r="N12" s="16"/>
      <c r="O12" s="16"/>
      <c r="P12" s="16"/>
      <c r="Q12" s="16"/>
      <c r="R12" s="16"/>
      <c r="S12" s="16"/>
      <c r="T12" s="16"/>
      <c r="U12" s="16"/>
      <c r="V12" s="16"/>
      <c r="W12" s="16"/>
      <c r="X12" s="8"/>
    </row>
    <row r="13" spans="1:24">
      <c r="A13" s="79" t="s">
        <v>9</v>
      </c>
      <c r="B13" s="79"/>
      <c r="C13" s="79"/>
      <c r="D13" s="79"/>
      <c r="E13" s="79"/>
      <c r="F13" s="79"/>
      <c r="G13" s="79"/>
      <c r="H13" s="79"/>
      <c r="I13" s="79"/>
      <c r="J13" s="79"/>
      <c r="K13" s="85">
        <f>'Исход. данные'!$B$3</f>
        <v>21.2</v>
      </c>
      <c r="L13" s="85"/>
      <c r="M13" s="85"/>
      <c r="N13" s="16"/>
      <c r="O13" s="16"/>
      <c r="P13" s="16"/>
      <c r="Q13" s="16"/>
      <c r="R13" s="16"/>
      <c r="S13" s="16"/>
      <c r="T13" s="16"/>
      <c r="U13" s="16"/>
      <c r="V13" s="16"/>
      <c r="W13" s="16"/>
      <c r="X13" s="8"/>
    </row>
    <row r="14" spans="1:24">
      <c r="A14" s="79" t="s">
        <v>10</v>
      </c>
      <c r="B14" s="79"/>
      <c r="C14" s="79"/>
      <c r="D14" s="79"/>
      <c r="E14" s="79"/>
      <c r="F14" s="79"/>
      <c r="G14" s="79"/>
      <c r="H14" s="79"/>
      <c r="I14" s="79"/>
      <c r="J14" s="79"/>
      <c r="K14" s="85">
        <f>'Исход. данные'!$B$4</f>
        <v>60.7</v>
      </c>
      <c r="L14" s="85"/>
      <c r="M14" s="85"/>
      <c r="N14" s="16"/>
      <c r="O14" s="16"/>
      <c r="P14" s="16"/>
      <c r="Q14" s="16"/>
      <c r="R14" s="16"/>
      <c r="S14" s="16"/>
      <c r="T14" s="16"/>
      <c r="U14" s="16"/>
      <c r="V14" s="16"/>
      <c r="W14" s="16"/>
      <c r="X14" s="8"/>
    </row>
    <row r="15" spans="1:24">
      <c r="A15" s="97" t="s">
        <v>11</v>
      </c>
      <c r="B15" s="98"/>
      <c r="C15" s="99"/>
      <c r="D15" s="76" t="str">
        <f>"Объем дозирования " &amp; G7 &amp; " мкл"</f>
        <v>Объем дозирования 0,5 мкл</v>
      </c>
      <c r="E15" s="85"/>
      <c r="F15" s="85"/>
      <c r="G15" s="85"/>
      <c r="H15" s="85"/>
      <c r="I15" s="85"/>
      <c r="J15" s="85"/>
      <c r="K15" s="85"/>
      <c r="L15" s="85"/>
      <c r="M15" s="86"/>
      <c r="N15" s="47"/>
      <c r="O15" s="28"/>
      <c r="P15" s="28"/>
      <c r="Q15" s="28"/>
      <c r="R15" s="28"/>
      <c r="S15" s="28"/>
      <c r="T15" s="28"/>
      <c r="U15" s="28"/>
      <c r="V15" s="28"/>
      <c r="W15" s="28"/>
    </row>
    <row r="16" spans="1:24">
      <c r="A16" s="100"/>
      <c r="B16" s="101"/>
      <c r="C16" s="102"/>
      <c r="D16" s="76" t="s">
        <v>42</v>
      </c>
      <c r="E16" s="85"/>
      <c r="F16" s="85"/>
      <c r="G16" s="85"/>
      <c r="H16" s="86"/>
      <c r="I16" s="76" t="s">
        <v>13</v>
      </c>
      <c r="J16" s="85"/>
      <c r="K16" s="85"/>
      <c r="L16" s="85"/>
      <c r="M16" s="86"/>
      <c r="N16" s="28"/>
      <c r="O16" s="28"/>
      <c r="P16" s="28"/>
      <c r="Q16" s="28"/>
      <c r="R16" s="28"/>
      <c r="S16" s="28"/>
      <c r="T16" s="28"/>
      <c r="U16" s="28"/>
      <c r="V16" s="28"/>
      <c r="W16" s="28"/>
    </row>
    <row r="17" spans="1:31">
      <c r="A17" s="76">
        <v>1</v>
      </c>
      <c r="B17" s="85"/>
      <c r="C17" s="86"/>
      <c r="D17" s="87">
        <v>5.0000000000000001E-4</v>
      </c>
      <c r="E17" s="88"/>
      <c r="F17" s="88"/>
      <c r="G17" s="88"/>
      <c r="H17" s="89"/>
      <c r="I17" s="90">
        <f>D17*1000*'Исход. данные'!$B$6</f>
        <v>0.50155000000000005</v>
      </c>
      <c r="J17" s="91"/>
      <c r="K17" s="91"/>
      <c r="L17" s="91"/>
      <c r="M17" s="92"/>
      <c r="N17" s="28"/>
      <c r="O17" s="28"/>
      <c r="P17" s="28"/>
      <c r="Q17" s="28"/>
      <c r="R17" s="28"/>
      <c r="S17" s="28"/>
      <c r="T17" s="28"/>
      <c r="U17" s="28"/>
      <c r="V17" s="28"/>
      <c r="W17" s="28"/>
      <c r="AA17" s="65">
        <f ca="1">ROUND(NORMINV(RAND(), $AA$27, $AA$27*$M$7/100*0.8)/(1000*'Исход. данные'!$B$6), 4)</f>
        <v>5.0000000000000001E-4</v>
      </c>
      <c r="AB17" s="65"/>
      <c r="AC17" s="65"/>
      <c r="AD17" s="65"/>
      <c r="AE17" s="65"/>
    </row>
    <row r="18" spans="1:31">
      <c r="A18" s="76">
        <v>2</v>
      </c>
      <c r="B18" s="85"/>
      <c r="C18" s="86"/>
      <c r="D18" s="87">
        <v>5.0000000000000001E-4</v>
      </c>
      <c r="E18" s="93"/>
      <c r="F18" s="93"/>
      <c r="G18" s="93"/>
      <c r="H18" s="94"/>
      <c r="I18" s="90">
        <f>D18*1000*'Исход. данные'!$B$6</f>
        <v>0.50155000000000005</v>
      </c>
      <c r="J18" s="95"/>
      <c r="K18" s="95"/>
      <c r="L18" s="95"/>
      <c r="M18" s="96"/>
      <c r="N18" s="28"/>
      <c r="O18" s="28"/>
      <c r="P18" s="28"/>
      <c r="Q18" s="28"/>
      <c r="R18" s="28"/>
      <c r="S18" s="28"/>
      <c r="T18" s="28"/>
      <c r="U18" s="28"/>
      <c r="V18" s="28"/>
      <c r="W18" s="28"/>
      <c r="AA18" s="65">
        <f ca="1">ROUND(NORMINV(RAND(), $AA$27, $AA$27*$M$7/100*0.8)/(1000*'Исход. данные'!$B$6), 4)</f>
        <v>5.0000000000000001E-4</v>
      </c>
      <c r="AB18" s="65"/>
      <c r="AC18" s="65"/>
      <c r="AD18" s="65"/>
      <c r="AE18" s="65"/>
    </row>
    <row r="19" spans="1:31">
      <c r="A19" s="76">
        <v>3</v>
      </c>
      <c r="B19" s="85"/>
      <c r="C19" s="86"/>
      <c r="D19" s="87">
        <v>5.0000000000000001E-4</v>
      </c>
      <c r="E19" s="93"/>
      <c r="F19" s="93"/>
      <c r="G19" s="93"/>
      <c r="H19" s="94"/>
      <c r="I19" s="90">
        <f>D19*1000*'Исход. данные'!$B$6</f>
        <v>0.50155000000000005</v>
      </c>
      <c r="J19" s="95"/>
      <c r="K19" s="95"/>
      <c r="L19" s="95"/>
      <c r="M19" s="96"/>
      <c r="N19" s="28"/>
      <c r="O19" s="28"/>
      <c r="P19" s="28"/>
      <c r="Q19" s="28"/>
      <c r="R19" s="28"/>
      <c r="S19" s="28"/>
      <c r="T19" s="28"/>
      <c r="U19" s="28"/>
      <c r="V19" s="28"/>
      <c r="W19" s="28"/>
      <c r="AA19" s="65">
        <f ca="1">ROUND(NORMINV(RAND(), $AA$27, $AA$27*$M$7/100*0.8)/(1000*'Исход. данные'!$B$6), 4)</f>
        <v>5.0000000000000001E-4</v>
      </c>
      <c r="AB19" s="65"/>
      <c r="AC19" s="65"/>
      <c r="AD19" s="65"/>
      <c r="AE19" s="65"/>
    </row>
    <row r="20" spans="1:31">
      <c r="A20" s="76">
        <v>4</v>
      </c>
      <c r="B20" s="85"/>
      <c r="C20" s="86"/>
      <c r="D20" s="87">
        <v>5.0000000000000001E-4</v>
      </c>
      <c r="E20" s="93"/>
      <c r="F20" s="93"/>
      <c r="G20" s="93"/>
      <c r="H20" s="94"/>
      <c r="I20" s="90">
        <f>D20*1000*'Исход. данные'!$B$6</f>
        <v>0.50155000000000005</v>
      </c>
      <c r="J20" s="95"/>
      <c r="K20" s="95"/>
      <c r="L20" s="95"/>
      <c r="M20" s="96"/>
      <c r="N20" s="28"/>
      <c r="O20" s="28"/>
      <c r="P20" s="28"/>
      <c r="Q20" s="28"/>
      <c r="R20" s="28"/>
      <c r="S20" s="28"/>
      <c r="T20" s="28"/>
      <c r="U20" s="28"/>
      <c r="V20" s="28"/>
      <c r="W20" s="28"/>
      <c r="AA20" s="65">
        <f ca="1">ROUND(NORMINV(RAND(), $AA$27, $AA$27*$M$7/100*0.8)/(1000*'Исход. данные'!$B$6), 4)</f>
        <v>5.0000000000000001E-4</v>
      </c>
      <c r="AB20" s="65"/>
      <c r="AC20" s="65"/>
      <c r="AD20" s="65"/>
      <c r="AE20" s="65"/>
    </row>
    <row r="21" spans="1:31">
      <c r="A21" s="76">
        <v>5</v>
      </c>
      <c r="B21" s="85"/>
      <c r="C21" s="86"/>
      <c r="D21" s="87">
        <v>5.0000000000000001E-4</v>
      </c>
      <c r="E21" s="93"/>
      <c r="F21" s="93"/>
      <c r="G21" s="93"/>
      <c r="H21" s="94"/>
      <c r="I21" s="90">
        <f>D21*1000*'Исход. данные'!$B$6</f>
        <v>0.50155000000000005</v>
      </c>
      <c r="J21" s="95"/>
      <c r="K21" s="95"/>
      <c r="L21" s="95"/>
      <c r="M21" s="96"/>
      <c r="N21" s="28"/>
      <c r="O21" s="28"/>
      <c r="P21" s="28"/>
      <c r="Q21" s="28"/>
      <c r="R21" s="28"/>
      <c r="S21" s="28"/>
      <c r="T21" s="28"/>
      <c r="U21" s="28"/>
      <c r="V21" s="28"/>
      <c r="W21" s="28"/>
      <c r="AA21" s="65">
        <f ca="1">ROUND(NORMINV(RAND(), $AA$27, $AA$27*$M$7/100*0.8)/(1000*'Исход. данные'!$B$6), 4)</f>
        <v>5.0000000000000001E-4</v>
      </c>
      <c r="AB21" s="65"/>
      <c r="AC21" s="65"/>
      <c r="AD21" s="65"/>
      <c r="AE21" s="65"/>
    </row>
    <row r="22" spans="1:31">
      <c r="A22" s="76">
        <v>6</v>
      </c>
      <c r="B22" s="85"/>
      <c r="C22" s="86"/>
      <c r="D22" s="87">
        <v>5.0000000000000001E-4</v>
      </c>
      <c r="E22" s="93"/>
      <c r="F22" s="93"/>
      <c r="G22" s="93"/>
      <c r="H22" s="94"/>
      <c r="I22" s="90">
        <f>D22*1000*'Исход. данные'!$B$6</f>
        <v>0.50155000000000005</v>
      </c>
      <c r="J22" s="95"/>
      <c r="K22" s="95"/>
      <c r="L22" s="95"/>
      <c r="M22" s="96"/>
      <c r="N22" s="28"/>
      <c r="O22" s="28"/>
      <c r="P22" s="28"/>
      <c r="Q22" s="28"/>
      <c r="R22" s="28"/>
      <c r="S22" s="28"/>
      <c r="T22" s="28"/>
      <c r="U22" s="28"/>
      <c r="V22" s="28"/>
      <c r="W22" s="28"/>
      <c r="Z22" s="18"/>
      <c r="AA22" s="65">
        <f ca="1">ROUND(NORMINV(RAND(), $AA$27, $AA$27*$M$7/100*0.8)/(1000*'Исход. данные'!$B$6), 4)</f>
        <v>5.0000000000000001E-4</v>
      </c>
      <c r="AB22" s="65"/>
      <c r="AC22" s="65"/>
      <c r="AD22" s="65"/>
      <c r="AE22" s="65"/>
    </row>
    <row r="23" spans="1:31">
      <c r="A23" s="76">
        <v>7</v>
      </c>
      <c r="B23" s="85"/>
      <c r="C23" s="86"/>
      <c r="D23" s="87">
        <v>5.0000000000000001E-4</v>
      </c>
      <c r="E23" s="93"/>
      <c r="F23" s="93"/>
      <c r="G23" s="93"/>
      <c r="H23" s="94"/>
      <c r="I23" s="90">
        <f>D23*1000*'Исход. данные'!$B$6</f>
        <v>0.50155000000000005</v>
      </c>
      <c r="J23" s="95"/>
      <c r="K23" s="95"/>
      <c r="L23" s="95"/>
      <c r="M23" s="96"/>
      <c r="N23" s="28"/>
      <c r="O23" s="28"/>
      <c r="P23" s="28"/>
      <c r="Q23" s="28"/>
      <c r="R23" s="28"/>
      <c r="S23" s="28"/>
      <c r="T23" s="28"/>
      <c r="U23" s="28"/>
      <c r="V23" s="28"/>
      <c r="W23" s="28"/>
      <c r="Z23" s="18"/>
      <c r="AA23" s="65">
        <f ca="1">ROUND(NORMINV(RAND(), $AA$27, $AA$27*$M$7/100*0.8)/(1000*'Исход. данные'!$B$6), 4)</f>
        <v>5.0000000000000001E-4</v>
      </c>
      <c r="AB23" s="65"/>
      <c r="AC23" s="65"/>
      <c r="AD23" s="65"/>
      <c r="AE23" s="65"/>
    </row>
    <row r="24" spans="1:31">
      <c r="A24" s="76">
        <v>8</v>
      </c>
      <c r="B24" s="85"/>
      <c r="C24" s="86"/>
      <c r="D24" s="87">
        <v>5.0000000000000001E-4</v>
      </c>
      <c r="E24" s="93"/>
      <c r="F24" s="93"/>
      <c r="G24" s="93"/>
      <c r="H24" s="94"/>
      <c r="I24" s="90">
        <f>D24*1000*'Исход. данные'!$B$6</f>
        <v>0.50155000000000005</v>
      </c>
      <c r="J24" s="95"/>
      <c r="K24" s="95"/>
      <c r="L24" s="95"/>
      <c r="M24" s="96"/>
      <c r="N24" s="28"/>
      <c r="O24" s="28"/>
      <c r="P24" s="28"/>
      <c r="Q24" s="28"/>
      <c r="R24" s="28"/>
      <c r="S24" s="28"/>
      <c r="T24" s="28"/>
      <c r="U24" s="28"/>
      <c r="V24" s="28"/>
      <c r="W24" s="28"/>
      <c r="AA24" s="65">
        <f ca="1">ROUND(NORMINV(RAND(), $AA$27, $AA$27*$M$7/100*0.8)/(1000*'Исход. данные'!$B$6), 4)</f>
        <v>5.0000000000000001E-4</v>
      </c>
      <c r="AB24" s="65"/>
      <c r="AC24" s="65"/>
      <c r="AD24" s="65"/>
      <c r="AE24" s="65"/>
    </row>
    <row r="25" spans="1:31">
      <c r="A25" s="76">
        <v>9</v>
      </c>
      <c r="B25" s="85"/>
      <c r="C25" s="86"/>
      <c r="D25" s="87">
        <v>5.0000000000000001E-4</v>
      </c>
      <c r="E25" s="93"/>
      <c r="F25" s="93"/>
      <c r="G25" s="93"/>
      <c r="H25" s="94"/>
      <c r="I25" s="90">
        <f>D25*1000*'Исход. данные'!$B$6</f>
        <v>0.50155000000000005</v>
      </c>
      <c r="J25" s="95"/>
      <c r="K25" s="95"/>
      <c r="L25" s="95"/>
      <c r="M25" s="96"/>
      <c r="N25" s="28"/>
      <c r="O25" s="28"/>
      <c r="P25" s="28"/>
      <c r="Q25" s="28"/>
      <c r="R25" s="28"/>
      <c r="S25" s="28"/>
      <c r="T25" s="28"/>
      <c r="U25" s="28"/>
      <c r="V25" s="29"/>
      <c r="W25" s="28"/>
      <c r="AA25" s="65">
        <f ca="1">ROUND(NORMINV(RAND(), $AA$27, $AA$27*$M$7/100*0.8)/(1000*'Исход. данные'!$B$6), 4)</f>
        <v>5.0000000000000001E-4</v>
      </c>
      <c r="AB25" s="65"/>
      <c r="AC25" s="65"/>
      <c r="AD25" s="65"/>
      <c r="AE25" s="65"/>
    </row>
    <row r="26" spans="1:31">
      <c r="A26" s="76">
        <v>10</v>
      </c>
      <c r="B26" s="85"/>
      <c r="C26" s="86"/>
      <c r="D26" s="87">
        <v>5.0000000000000001E-4</v>
      </c>
      <c r="E26" s="93"/>
      <c r="F26" s="93"/>
      <c r="G26" s="93"/>
      <c r="H26" s="94"/>
      <c r="I26" s="90">
        <f>D26*1000*'Исход. данные'!$B$6</f>
        <v>0.50155000000000005</v>
      </c>
      <c r="J26" s="95"/>
      <c r="K26" s="95"/>
      <c r="L26" s="95"/>
      <c r="M26" s="96"/>
      <c r="N26" s="28"/>
      <c r="O26" s="28"/>
      <c r="P26" s="28"/>
      <c r="Q26" s="28"/>
      <c r="R26" s="28"/>
      <c r="S26" s="28"/>
      <c r="T26" s="28"/>
      <c r="U26" s="28"/>
      <c r="V26" s="28"/>
      <c r="W26" s="28"/>
      <c r="AA26" s="65">
        <f ca="1">ROUND(NORMINV(RAND(), $AA$27, $AA$27*$M$7/100*0.8)/(1000*'Исход. данные'!$B$6), 4)</f>
        <v>5.0000000000000001E-4</v>
      </c>
      <c r="AB26" s="65"/>
      <c r="AC26" s="65"/>
      <c r="AD26" s="65"/>
      <c r="AE26" s="65"/>
    </row>
    <row r="27" spans="1:31">
      <c r="A27" s="76" t="s">
        <v>14</v>
      </c>
      <c r="B27" s="85"/>
      <c r="C27" s="86"/>
      <c r="D27" s="87">
        <f>AVERAGE(D17:H26)</f>
        <v>5.0000000000000012E-4</v>
      </c>
      <c r="E27" s="93"/>
      <c r="F27" s="93"/>
      <c r="G27" s="93"/>
      <c r="H27" s="94"/>
      <c r="I27" s="90">
        <f>ROUND(AVERAGE(I17:M26),2)</f>
        <v>0.5</v>
      </c>
      <c r="J27" s="95"/>
      <c r="K27" s="95"/>
      <c r="L27" s="95"/>
      <c r="M27" s="96"/>
      <c r="N27" s="47"/>
      <c r="O27" s="28"/>
      <c r="P27" s="28"/>
      <c r="Q27" s="28"/>
      <c r="R27" s="28"/>
      <c r="S27" s="28"/>
      <c r="T27" s="28"/>
      <c r="U27" s="28"/>
      <c r="V27" s="28"/>
      <c r="W27" s="28"/>
      <c r="AA27" s="66">
        <f ca="1">G7+G7*J9/100*0.9*(RAND()-RAND())</f>
        <v>0.50354862726336691</v>
      </c>
      <c r="AB27" s="66"/>
      <c r="AC27" s="66"/>
      <c r="AD27" s="66"/>
      <c r="AE27" s="66"/>
    </row>
    <row r="28" spans="1:31">
      <c r="A28" s="76" t="s">
        <v>15</v>
      </c>
      <c r="B28" s="85"/>
      <c r="C28" s="86"/>
      <c r="D28" s="106" t="str">
        <f>'Исход. данные'!$B$5</f>
        <v>Пупкин В.В.</v>
      </c>
      <c r="E28" s="107"/>
      <c r="F28" s="107"/>
      <c r="G28" s="107"/>
      <c r="H28" s="107"/>
      <c r="I28" s="107"/>
      <c r="J28" s="107"/>
      <c r="K28" s="107"/>
      <c r="L28" s="107"/>
      <c r="M28" s="108"/>
      <c r="N28" s="51"/>
      <c r="O28" s="51"/>
      <c r="P28" s="51"/>
      <c r="Q28" s="51"/>
      <c r="R28" s="51"/>
      <c r="S28" s="51"/>
      <c r="T28" s="51"/>
      <c r="U28" s="28"/>
      <c r="V28" s="28"/>
      <c r="W28" s="28"/>
    </row>
    <row r="29" spans="1:31">
      <c r="A29" s="62"/>
      <c r="B29" s="62"/>
      <c r="C29" s="62"/>
      <c r="D29" s="62"/>
      <c r="E29" s="62"/>
      <c r="F29" s="62"/>
      <c r="G29" s="62"/>
      <c r="H29" s="62"/>
      <c r="I29" s="62"/>
      <c r="J29" s="62"/>
      <c r="K29" s="62"/>
      <c r="L29" s="62"/>
      <c r="M29" s="62"/>
      <c r="N29" s="62"/>
      <c r="O29" s="62"/>
      <c r="P29" s="62"/>
      <c r="Q29" s="62"/>
      <c r="R29" s="62"/>
      <c r="S29" s="62"/>
      <c r="T29" s="62"/>
      <c r="U29" s="62"/>
      <c r="V29" s="62"/>
      <c r="W29" s="62"/>
    </row>
    <row r="30" spans="1:31">
      <c r="A30" s="97" t="s">
        <v>11</v>
      </c>
      <c r="B30" s="98"/>
      <c r="C30" s="99"/>
      <c r="D30" s="76" t="str">
        <f>"Объем дозирования " &amp; G8 &amp; " мкл"</f>
        <v>Объем дозирования 10 мкл</v>
      </c>
      <c r="E30" s="85"/>
      <c r="F30" s="85"/>
      <c r="G30" s="85"/>
      <c r="H30" s="85"/>
      <c r="I30" s="85"/>
      <c r="J30" s="85"/>
      <c r="K30" s="85"/>
      <c r="L30" s="85"/>
      <c r="M30" s="86"/>
      <c r="V30" s="18"/>
    </row>
    <row r="31" spans="1:31">
      <c r="A31" s="100"/>
      <c r="B31" s="101"/>
      <c r="C31" s="102"/>
      <c r="D31" s="76" t="s">
        <v>42</v>
      </c>
      <c r="E31" s="85"/>
      <c r="F31" s="85"/>
      <c r="G31" s="85"/>
      <c r="H31" s="86"/>
      <c r="I31" s="76" t="s">
        <v>13</v>
      </c>
      <c r="J31" s="85"/>
      <c r="K31" s="85"/>
      <c r="L31" s="85"/>
      <c r="M31" s="86"/>
      <c r="Q31" s="18"/>
      <c r="S31" s="2"/>
    </row>
    <row r="32" spans="1:31">
      <c r="A32" s="76">
        <v>1</v>
      </c>
      <c r="B32" s="85"/>
      <c r="C32" s="86"/>
      <c r="D32" s="103">
        <v>9.9000000000000008E-3</v>
      </c>
      <c r="E32" s="104"/>
      <c r="F32" s="104"/>
      <c r="G32" s="104"/>
      <c r="H32" s="105"/>
      <c r="I32" s="90">
        <f>D32*1000*'Исход. данные'!$B$6</f>
        <v>9.930690000000002</v>
      </c>
      <c r="J32" s="95"/>
      <c r="K32" s="95"/>
      <c r="L32" s="95"/>
      <c r="M32" s="96"/>
      <c r="Q32" s="18"/>
      <c r="AA32" s="65">
        <f ca="1">ROUND(NORMINV(RAND(), $AA$42, $AA$42*$M$8/100*0.8)/(1000*'Исход. данные'!$B$6), 4)</f>
        <v>1.01E-2</v>
      </c>
      <c r="AB32" s="65"/>
      <c r="AC32" s="65"/>
      <c r="AD32" s="65"/>
      <c r="AE32" s="65"/>
    </row>
    <row r="33" spans="1:31">
      <c r="A33" s="76">
        <v>2</v>
      </c>
      <c r="B33" s="85"/>
      <c r="C33" s="86"/>
      <c r="D33" s="103">
        <v>9.9000000000000008E-3</v>
      </c>
      <c r="E33" s="104"/>
      <c r="F33" s="104"/>
      <c r="G33" s="104"/>
      <c r="H33" s="105"/>
      <c r="I33" s="90">
        <f>D33*1000*'Исход. данные'!$B$6</f>
        <v>9.930690000000002</v>
      </c>
      <c r="J33" s="95"/>
      <c r="K33" s="95"/>
      <c r="L33" s="95"/>
      <c r="M33" s="96"/>
      <c r="Q33" s="18"/>
      <c r="S33" s="2"/>
      <c r="AA33" s="65">
        <f ca="1">ROUND(NORMINV(RAND(), $AA$42, $AA$42*$M$8/100*0.8)/(1000*'Исход. данные'!$B$6), 4)</f>
        <v>0.01</v>
      </c>
      <c r="AB33" s="65"/>
      <c r="AC33" s="65"/>
      <c r="AD33" s="65"/>
      <c r="AE33" s="65"/>
    </row>
    <row r="34" spans="1:31">
      <c r="A34" s="76">
        <v>3</v>
      </c>
      <c r="B34" s="85"/>
      <c r="C34" s="86"/>
      <c r="D34" s="103">
        <v>0.01</v>
      </c>
      <c r="E34" s="104"/>
      <c r="F34" s="104"/>
      <c r="G34" s="104"/>
      <c r="H34" s="105"/>
      <c r="I34" s="90">
        <f>D34*1000*'Исход. данные'!$B$6</f>
        <v>10.031000000000001</v>
      </c>
      <c r="J34" s="95"/>
      <c r="K34" s="95"/>
      <c r="L34" s="95"/>
      <c r="M34" s="96"/>
      <c r="Q34" s="18"/>
      <c r="AA34" s="65">
        <f ca="1">ROUND(NORMINV(RAND(), $AA$42, $AA$42*$M$8/100*0.8)/(1000*'Исход. данные'!$B$6), 4)</f>
        <v>0.01</v>
      </c>
      <c r="AB34" s="65"/>
      <c r="AC34" s="65"/>
      <c r="AD34" s="65"/>
      <c r="AE34" s="65"/>
    </row>
    <row r="35" spans="1:31">
      <c r="A35" s="76">
        <v>4</v>
      </c>
      <c r="B35" s="85"/>
      <c r="C35" s="86"/>
      <c r="D35" s="103">
        <v>9.9000000000000008E-3</v>
      </c>
      <c r="E35" s="104"/>
      <c r="F35" s="104"/>
      <c r="G35" s="104"/>
      <c r="H35" s="105"/>
      <c r="I35" s="90">
        <f>D35*1000*'Исход. данные'!$B$6</f>
        <v>9.930690000000002</v>
      </c>
      <c r="J35" s="95"/>
      <c r="K35" s="95"/>
      <c r="L35" s="95"/>
      <c r="M35" s="96"/>
      <c r="Q35" s="18"/>
      <c r="AA35" s="65">
        <f ca="1">ROUND(NORMINV(RAND(), $AA$42, $AA$42*$M$8/100*0.8)/(1000*'Исход. данные'!$B$6), 4)</f>
        <v>0.01</v>
      </c>
      <c r="AB35" s="65"/>
      <c r="AC35" s="65"/>
      <c r="AD35" s="65"/>
      <c r="AE35" s="65"/>
    </row>
    <row r="36" spans="1:31">
      <c r="A36" s="76">
        <v>5</v>
      </c>
      <c r="B36" s="85"/>
      <c r="C36" s="86"/>
      <c r="D36" s="103">
        <v>9.9000000000000008E-3</v>
      </c>
      <c r="E36" s="104"/>
      <c r="F36" s="104"/>
      <c r="G36" s="104"/>
      <c r="H36" s="105"/>
      <c r="I36" s="90">
        <f>D36*1000*'Исход. данные'!$B$6</f>
        <v>9.930690000000002</v>
      </c>
      <c r="J36" s="95"/>
      <c r="K36" s="95"/>
      <c r="L36" s="95"/>
      <c r="M36" s="96"/>
      <c r="Q36" s="18"/>
      <c r="AA36" s="65">
        <f ca="1">ROUND(NORMINV(RAND(), $AA$42, $AA$42*$M$8/100*0.8)/(1000*'Исход. данные'!$B$6), 4)</f>
        <v>0.01</v>
      </c>
      <c r="AB36" s="65"/>
      <c r="AC36" s="65"/>
      <c r="AD36" s="65"/>
      <c r="AE36" s="65"/>
    </row>
    <row r="37" spans="1:31">
      <c r="A37" s="76">
        <v>6</v>
      </c>
      <c r="B37" s="85"/>
      <c r="C37" s="86"/>
      <c r="D37" s="103">
        <v>0.01</v>
      </c>
      <c r="E37" s="104"/>
      <c r="F37" s="104"/>
      <c r="G37" s="104"/>
      <c r="H37" s="105"/>
      <c r="I37" s="90">
        <f>D37*1000*'Исход. данные'!$B$6</f>
        <v>10.031000000000001</v>
      </c>
      <c r="J37" s="95"/>
      <c r="K37" s="95"/>
      <c r="L37" s="95"/>
      <c r="M37" s="96"/>
      <c r="Q37" s="18"/>
      <c r="Y37" s="26"/>
      <c r="AA37" s="65">
        <f ca="1">ROUND(NORMINV(RAND(), $AA$42, $AA$42*$M$8/100*0.8)/(1000*'Исход. данные'!$B$6), 4)</f>
        <v>9.9000000000000008E-3</v>
      </c>
      <c r="AB37" s="65"/>
      <c r="AC37" s="65"/>
      <c r="AD37" s="65"/>
      <c r="AE37" s="65"/>
    </row>
    <row r="38" spans="1:31">
      <c r="A38" s="76">
        <v>7</v>
      </c>
      <c r="B38" s="85"/>
      <c r="C38" s="86"/>
      <c r="D38" s="103">
        <v>9.7999999999999997E-3</v>
      </c>
      <c r="E38" s="104"/>
      <c r="F38" s="104"/>
      <c r="G38" s="104"/>
      <c r="H38" s="105"/>
      <c r="I38" s="90">
        <f>D38*1000*'Исход. данные'!$B$6</f>
        <v>9.8303799999999999</v>
      </c>
      <c r="J38" s="95"/>
      <c r="K38" s="95"/>
      <c r="L38" s="95"/>
      <c r="M38" s="96"/>
      <c r="Q38" s="18"/>
      <c r="AA38" s="65">
        <f ca="1">ROUND(NORMINV(RAND(), $AA$42, $AA$42*$M$8/100*0.8)/(1000*'Исход. данные'!$B$6), 4)</f>
        <v>1.01E-2</v>
      </c>
      <c r="AB38" s="65"/>
      <c r="AC38" s="65"/>
      <c r="AD38" s="65"/>
      <c r="AE38" s="65"/>
    </row>
    <row r="39" spans="1:31">
      <c r="A39" s="76">
        <v>8</v>
      </c>
      <c r="B39" s="85"/>
      <c r="C39" s="86"/>
      <c r="D39" s="103">
        <v>0.01</v>
      </c>
      <c r="E39" s="104"/>
      <c r="F39" s="104"/>
      <c r="G39" s="104"/>
      <c r="H39" s="105"/>
      <c r="I39" s="90">
        <f>D39*1000*'Исход. данные'!$B$6</f>
        <v>10.031000000000001</v>
      </c>
      <c r="J39" s="95"/>
      <c r="K39" s="95"/>
      <c r="L39" s="95"/>
      <c r="M39" s="96"/>
      <c r="Q39" s="18"/>
      <c r="AA39" s="65">
        <f ca="1">ROUND(NORMINV(RAND(), $AA$42, $AA$42*$M$8/100*0.8)/(1000*'Исход. данные'!$B$6), 4)</f>
        <v>9.9000000000000008E-3</v>
      </c>
      <c r="AB39" s="65"/>
      <c r="AC39" s="65"/>
      <c r="AD39" s="65"/>
      <c r="AE39" s="65"/>
    </row>
    <row r="40" spans="1:31">
      <c r="A40" s="76">
        <v>9</v>
      </c>
      <c r="B40" s="85"/>
      <c r="C40" s="86"/>
      <c r="D40" s="103">
        <v>0.01</v>
      </c>
      <c r="E40" s="104"/>
      <c r="F40" s="104"/>
      <c r="G40" s="104"/>
      <c r="H40" s="105"/>
      <c r="I40" s="90">
        <f>D40*1000*'Исход. данные'!$B$6</f>
        <v>10.031000000000001</v>
      </c>
      <c r="J40" s="95"/>
      <c r="K40" s="95"/>
      <c r="L40" s="95"/>
      <c r="M40" s="96"/>
      <c r="Q40" s="18"/>
      <c r="AA40" s="65">
        <f ca="1">ROUND(NORMINV(RAND(), $AA$42, $AA$42*$M$8/100*0.8)/(1000*'Исход. данные'!$B$6), 4)</f>
        <v>0.01</v>
      </c>
      <c r="AB40" s="65"/>
      <c r="AC40" s="65"/>
      <c r="AD40" s="65"/>
      <c r="AE40" s="65"/>
    </row>
    <row r="41" spans="1:31">
      <c r="A41" s="76">
        <v>10</v>
      </c>
      <c r="B41" s="85"/>
      <c r="C41" s="86"/>
      <c r="D41" s="103">
        <v>9.9000000000000008E-3</v>
      </c>
      <c r="E41" s="104"/>
      <c r="F41" s="104"/>
      <c r="G41" s="104"/>
      <c r="H41" s="105"/>
      <c r="I41" s="90">
        <f>D41*1000*'Исход. данные'!$B$6</f>
        <v>9.930690000000002</v>
      </c>
      <c r="J41" s="95"/>
      <c r="K41" s="95"/>
      <c r="L41" s="95"/>
      <c r="M41" s="96"/>
      <c r="Q41" s="18"/>
      <c r="AA41" s="65">
        <f ca="1">ROUND(NORMINV(RAND(), $AA$42, $AA$42*$M$8/100*0.8)/(1000*'Исход. данные'!$B$6), 4)</f>
        <v>0.01</v>
      </c>
      <c r="AB41" s="65"/>
      <c r="AC41" s="65"/>
      <c r="AD41" s="65"/>
      <c r="AE41" s="65"/>
    </row>
    <row r="42" spans="1:31">
      <c r="A42" s="76" t="s">
        <v>14</v>
      </c>
      <c r="B42" s="85"/>
      <c r="C42" s="86"/>
      <c r="D42" s="109">
        <f>AVERAGE(D32:H41)</f>
        <v>9.9299999999999996E-3</v>
      </c>
      <c r="E42" s="110"/>
      <c r="F42" s="110"/>
      <c r="G42" s="110"/>
      <c r="H42" s="110"/>
      <c r="I42" s="111">
        <f>ROUND(AVERAGE(I32:M41), 2)</f>
        <v>9.9600000000000009</v>
      </c>
      <c r="J42" s="111"/>
      <c r="K42" s="111"/>
      <c r="L42" s="111"/>
      <c r="M42" s="111"/>
      <c r="N42" s="8"/>
      <c r="O42" s="8"/>
      <c r="P42" s="8"/>
      <c r="Q42" s="8"/>
      <c r="R42" s="8"/>
      <c r="S42" s="8"/>
      <c r="T42" s="8"/>
      <c r="U42" s="8"/>
      <c r="V42" s="8"/>
      <c r="W42" s="8"/>
      <c r="X42" s="8"/>
      <c r="AA42" s="66">
        <f ca="1">G8+G8*J10/100*0.9*(RAND()-RAND())</f>
        <v>10.022374768203507</v>
      </c>
      <c r="AB42" s="66"/>
      <c r="AC42" s="66"/>
      <c r="AD42" s="66"/>
      <c r="AE42" s="66"/>
    </row>
    <row r="43" spans="1:31">
      <c r="A43" s="74" t="s">
        <v>15</v>
      </c>
      <c r="B43" s="74"/>
      <c r="C43" s="74"/>
      <c r="D43" s="112" t="str">
        <f>'Исход. данные'!$B$5</f>
        <v>Пупкин В.В.</v>
      </c>
      <c r="E43" s="112"/>
      <c r="F43" s="112"/>
      <c r="G43" s="112"/>
      <c r="H43" s="112"/>
      <c r="I43" s="112"/>
      <c r="J43" s="112"/>
      <c r="K43" s="112"/>
      <c r="L43" s="112"/>
      <c r="M43" s="112"/>
      <c r="N43" s="45"/>
      <c r="O43" s="45"/>
      <c r="P43" s="45"/>
      <c r="Q43" s="45"/>
      <c r="R43" s="45"/>
      <c r="S43" s="45"/>
      <c r="T43" s="8"/>
      <c r="U43" s="8"/>
      <c r="V43" s="8"/>
      <c r="W43" s="8"/>
      <c r="X43" s="8"/>
    </row>
    <row r="44" spans="1:31">
      <c r="A44" s="107" t="s">
        <v>16</v>
      </c>
      <c r="B44" s="107"/>
      <c r="C44" s="107"/>
      <c r="D44" s="107"/>
      <c r="E44" s="107"/>
      <c r="F44" s="107"/>
      <c r="G44" s="107"/>
      <c r="H44" s="107"/>
      <c r="I44" s="107"/>
      <c r="J44" s="107"/>
      <c r="K44" s="107"/>
      <c r="L44" s="107"/>
      <c r="M44" s="107"/>
      <c r="N44" s="16"/>
      <c r="O44" s="16"/>
      <c r="P44" s="16"/>
      <c r="Q44" s="16"/>
      <c r="R44" s="16"/>
      <c r="S44" s="16"/>
      <c r="T44" s="16"/>
      <c r="U44" s="16"/>
      <c r="V44" s="16"/>
      <c r="W44" s="16"/>
    </row>
    <row r="45" spans="1:31" ht="15" customHeight="1">
      <c r="A45" s="124" t="s">
        <v>5</v>
      </c>
      <c r="B45" s="125"/>
      <c r="C45" s="125"/>
      <c r="D45" s="115" t="s">
        <v>55</v>
      </c>
      <c r="E45" s="116"/>
      <c r="F45" s="116"/>
      <c r="G45" s="116"/>
      <c r="H45" s="117"/>
      <c r="I45" s="113" t="s">
        <v>57</v>
      </c>
      <c r="J45" s="113"/>
      <c r="K45" s="113"/>
      <c r="L45" s="113"/>
      <c r="M45" s="113"/>
      <c r="AA45">
        <f>IF(ABS(D46)&gt;J9, 0, IF(ABS(D47)&gt;J10, 0, IF(I46&gt;M7, 0, IF(I47&gt;M8, 0, 1))))</f>
        <v>1</v>
      </c>
    </row>
    <row r="46" spans="1:31">
      <c r="A46" s="76">
        <f>G7</f>
        <v>0.5</v>
      </c>
      <c r="B46" s="85"/>
      <c r="C46" s="86"/>
      <c r="D46" s="118">
        <f>ROUND(((I27-A46)/A46*100),2)</f>
        <v>0</v>
      </c>
      <c r="E46" s="119"/>
      <c r="F46" s="119"/>
      <c r="G46" s="119"/>
      <c r="H46" s="120"/>
      <c r="I46" s="114">
        <f>ROUND(STDEV(I17:I26)*100/I27,2)</f>
        <v>0</v>
      </c>
      <c r="J46" s="114"/>
      <c r="K46" s="114"/>
      <c r="L46" s="114"/>
      <c r="M46" s="114"/>
    </row>
    <row r="47" spans="1:31">
      <c r="A47" s="76">
        <f>G8</f>
        <v>10</v>
      </c>
      <c r="B47" s="85"/>
      <c r="C47" s="86"/>
      <c r="D47" s="118">
        <f>ROUND(((I42-A47)/A47*100),2)</f>
        <v>-0.4</v>
      </c>
      <c r="E47" s="119"/>
      <c r="F47" s="119"/>
      <c r="G47" s="119"/>
      <c r="H47" s="120"/>
      <c r="I47" s="114">
        <f>ROUND(STDEV(I32:I41)*100/I42,2)</f>
        <v>0.68</v>
      </c>
      <c r="J47" s="114"/>
      <c r="K47" s="114"/>
      <c r="L47" s="114"/>
      <c r="M47" s="114"/>
      <c r="N47" s="37"/>
      <c r="Q47" s="8"/>
    </row>
    <row r="48" spans="1:31" ht="15.75">
      <c r="A48" s="121" t="s">
        <v>17</v>
      </c>
      <c r="B48" s="121"/>
      <c r="C48" s="121"/>
      <c r="D48" s="121"/>
      <c r="E48" s="121"/>
      <c r="F48" s="121"/>
      <c r="G48" s="122" t="s">
        <v>18</v>
      </c>
      <c r="H48" s="122"/>
      <c r="I48" s="122"/>
      <c r="J48" s="122"/>
      <c r="K48" s="122"/>
      <c r="L48" s="122"/>
      <c r="M48" s="122"/>
      <c r="N48" s="44"/>
      <c r="O48" s="44"/>
      <c r="P48" s="44"/>
      <c r="Q48" s="44"/>
      <c r="R48" s="44"/>
      <c r="S48" s="44"/>
      <c r="T48" s="44"/>
      <c r="U48" s="44"/>
      <c r="V48" s="44"/>
      <c r="W48" s="44"/>
      <c r="X48" s="8"/>
    </row>
    <row r="49" spans="1:24">
      <c r="A49" s="79" t="s">
        <v>15</v>
      </c>
      <c r="B49" s="79"/>
      <c r="C49" s="79"/>
      <c r="D49" s="79"/>
      <c r="E49" s="79"/>
      <c r="F49" s="79"/>
      <c r="G49" s="107" t="str">
        <f>'Исход. данные'!$B$5</f>
        <v>Пупкин В.В.</v>
      </c>
      <c r="H49" s="107"/>
      <c r="I49" s="107"/>
      <c r="J49" s="107"/>
      <c r="K49" s="107"/>
      <c r="L49" s="107"/>
      <c r="M49" s="107"/>
      <c r="N49" s="16"/>
      <c r="O49" s="16"/>
      <c r="P49" s="16"/>
      <c r="Q49" s="16"/>
      <c r="R49" s="16"/>
      <c r="S49" s="16"/>
      <c r="T49" s="16"/>
      <c r="U49" s="16"/>
      <c r="V49" s="16"/>
      <c r="W49" s="16"/>
      <c r="X49" s="8"/>
    </row>
    <row r="50" spans="1:24">
      <c r="A50" s="62"/>
      <c r="B50" s="62"/>
      <c r="C50" s="62"/>
      <c r="D50" s="62"/>
      <c r="E50" s="62"/>
      <c r="F50" s="62"/>
      <c r="G50" s="123" t="s">
        <v>58</v>
      </c>
      <c r="H50" s="123"/>
      <c r="I50" s="123"/>
      <c r="J50" s="123"/>
      <c r="K50" s="123"/>
      <c r="L50" s="123"/>
      <c r="M50" s="123"/>
      <c r="N50" s="48"/>
      <c r="O50" s="48"/>
      <c r="P50" s="48"/>
      <c r="Q50" s="63"/>
      <c r="R50" s="63"/>
      <c r="S50" s="63"/>
      <c r="T50" s="63"/>
      <c r="U50" s="63"/>
      <c r="V50" s="63"/>
      <c r="W50" s="63"/>
    </row>
  </sheetData>
  <mergeCells count="152">
    <mergeCell ref="A1:M1"/>
    <mergeCell ref="A2:M2"/>
    <mergeCell ref="A3:G3"/>
    <mergeCell ref="I3:M3"/>
    <mergeCell ref="Q3:W3"/>
    <mergeCell ref="A4:G4"/>
    <mergeCell ref="I4:M4"/>
    <mergeCell ref="Q4:W4"/>
    <mergeCell ref="A5:M5"/>
    <mergeCell ref="A6:C6"/>
    <mergeCell ref="D6:F6"/>
    <mergeCell ref="G6:I6"/>
    <mergeCell ref="J6:L6"/>
    <mergeCell ref="A7:C7"/>
    <mergeCell ref="D7:F7"/>
    <mergeCell ref="G7:I7"/>
    <mergeCell ref="J7:L7"/>
    <mergeCell ref="A10:C10"/>
    <mergeCell ref="D10:F10"/>
    <mergeCell ref="G10:I10"/>
    <mergeCell ref="J10:L10"/>
    <mergeCell ref="A11:J11"/>
    <mergeCell ref="K11:M11"/>
    <mergeCell ref="A8:C8"/>
    <mergeCell ref="D8:F8"/>
    <mergeCell ref="G8:I8"/>
    <mergeCell ref="J8:L8"/>
    <mergeCell ref="A9:C9"/>
    <mergeCell ref="D9:F9"/>
    <mergeCell ref="G9:I9"/>
    <mergeCell ref="J9:L9"/>
    <mergeCell ref="A15:C16"/>
    <mergeCell ref="D15:M15"/>
    <mergeCell ref="D16:H16"/>
    <mergeCell ref="I16:M16"/>
    <mergeCell ref="A17:C17"/>
    <mergeCell ref="D17:H17"/>
    <mergeCell ref="I17:M17"/>
    <mergeCell ref="A12:J12"/>
    <mergeCell ref="K12:M12"/>
    <mergeCell ref="A13:J13"/>
    <mergeCell ref="K13:M13"/>
    <mergeCell ref="A14:J14"/>
    <mergeCell ref="K14:M14"/>
    <mergeCell ref="AA17:AE17"/>
    <mergeCell ref="A18:C18"/>
    <mergeCell ref="D18:H18"/>
    <mergeCell ref="I18:M18"/>
    <mergeCell ref="AA18:AE18"/>
    <mergeCell ref="A19:C19"/>
    <mergeCell ref="D19:H19"/>
    <mergeCell ref="I19:M19"/>
    <mergeCell ref="AA19:AE19"/>
    <mergeCell ref="A22:C22"/>
    <mergeCell ref="D22:H22"/>
    <mergeCell ref="I22:M22"/>
    <mergeCell ref="AA22:AE22"/>
    <mergeCell ref="A23:C23"/>
    <mergeCell ref="D23:H23"/>
    <mergeCell ref="I23:M23"/>
    <mergeCell ref="AA23:AE23"/>
    <mergeCell ref="A20:C20"/>
    <mergeCell ref="D20:H20"/>
    <mergeCell ref="I20:M20"/>
    <mergeCell ref="AA20:AE20"/>
    <mergeCell ref="A21:C21"/>
    <mergeCell ref="D21:H21"/>
    <mergeCell ref="I21:M21"/>
    <mergeCell ref="AA21:AE21"/>
    <mergeCell ref="AA26:AE26"/>
    <mergeCell ref="A27:C27"/>
    <mergeCell ref="D27:H27"/>
    <mergeCell ref="I27:M27"/>
    <mergeCell ref="AA27:AE27"/>
    <mergeCell ref="A24:C24"/>
    <mergeCell ref="D24:H24"/>
    <mergeCell ref="I24:M24"/>
    <mergeCell ref="AA24:AE24"/>
    <mergeCell ref="A25:C25"/>
    <mergeCell ref="D25:H25"/>
    <mergeCell ref="I25:M25"/>
    <mergeCell ref="AA25:AE25"/>
    <mergeCell ref="A28:C28"/>
    <mergeCell ref="D28:M28"/>
    <mergeCell ref="A30:C31"/>
    <mergeCell ref="D30:M30"/>
    <mergeCell ref="D31:H31"/>
    <mergeCell ref="I31:M31"/>
    <mergeCell ref="A26:C26"/>
    <mergeCell ref="D26:H26"/>
    <mergeCell ref="I26:M26"/>
    <mergeCell ref="A34:C34"/>
    <mergeCell ref="D34:H34"/>
    <mergeCell ref="I34:M34"/>
    <mergeCell ref="AA34:AE34"/>
    <mergeCell ref="A35:C35"/>
    <mergeCell ref="D35:H35"/>
    <mergeCell ref="I35:M35"/>
    <mergeCell ref="AA35:AE35"/>
    <mergeCell ref="A32:C32"/>
    <mergeCell ref="D32:H32"/>
    <mergeCell ref="I32:M32"/>
    <mergeCell ref="AA32:AE32"/>
    <mergeCell ref="A33:C33"/>
    <mergeCell ref="D33:H33"/>
    <mergeCell ref="I33:M33"/>
    <mergeCell ref="AA33:AE33"/>
    <mergeCell ref="A38:C38"/>
    <mergeCell ref="D38:H38"/>
    <mergeCell ref="I38:M38"/>
    <mergeCell ref="AA38:AE38"/>
    <mergeCell ref="A39:C39"/>
    <mergeCell ref="D39:H39"/>
    <mergeCell ref="I39:M39"/>
    <mergeCell ref="AA39:AE39"/>
    <mergeCell ref="A36:C36"/>
    <mergeCell ref="D36:H36"/>
    <mergeCell ref="I36:M36"/>
    <mergeCell ref="AA36:AE36"/>
    <mergeCell ref="A37:C37"/>
    <mergeCell ref="D37:H37"/>
    <mergeCell ref="I37:M37"/>
    <mergeCell ref="AA37:AE37"/>
    <mergeCell ref="A42:C42"/>
    <mergeCell ref="D42:H42"/>
    <mergeCell ref="I42:M42"/>
    <mergeCell ref="AA42:AE42"/>
    <mergeCell ref="A43:C43"/>
    <mergeCell ref="D43:M43"/>
    <mergeCell ref="A40:C40"/>
    <mergeCell ref="D40:H40"/>
    <mergeCell ref="I40:M40"/>
    <mergeCell ref="AA40:AE40"/>
    <mergeCell ref="A41:C41"/>
    <mergeCell ref="D41:H41"/>
    <mergeCell ref="I41:M41"/>
    <mergeCell ref="AA41:AE41"/>
    <mergeCell ref="G50:M50"/>
    <mergeCell ref="A47:C47"/>
    <mergeCell ref="D47:H47"/>
    <mergeCell ref="I47:M47"/>
    <mergeCell ref="A48:F48"/>
    <mergeCell ref="G48:M48"/>
    <mergeCell ref="A49:F49"/>
    <mergeCell ref="G49:M49"/>
    <mergeCell ref="A44:M44"/>
    <mergeCell ref="A45:C45"/>
    <mergeCell ref="D45:H45"/>
    <mergeCell ref="I45:M45"/>
    <mergeCell ref="A46:C46"/>
    <mergeCell ref="D46:H46"/>
    <mergeCell ref="I46:M46"/>
  </mergeCells>
  <conditionalFormatting sqref="D46">
    <cfRule type="expression" dxfId="151" priority="4">
      <formula>ABS($D$46)&gt;--MID($J$7,2,5)</formula>
    </cfRule>
  </conditionalFormatting>
  <conditionalFormatting sqref="D47">
    <cfRule type="expression" dxfId="150" priority="3">
      <formula>ABS($D$47)&gt;--MID($J$8,2,5)</formula>
    </cfRule>
  </conditionalFormatting>
  <conditionalFormatting sqref="I46">
    <cfRule type="cellIs" dxfId="149" priority="2" operator="greaterThan">
      <formula>$M$7</formula>
    </cfRule>
  </conditionalFormatting>
  <conditionalFormatting sqref="I47">
    <cfRule type="cellIs" dxfId="148" priority="1" operator="greaterThan">
      <formula>$M$8</formula>
    </cfRule>
  </conditionalFormatting>
  <pageMargins left="0.7" right="0.7" top="0.75" bottom="0.75" header="0.3" footer="0.3"/>
  <pageSetup paperSize="9" orientation="portrait" r:id="rId1"/>
</worksheet>
</file>

<file path=xl/worksheets/sheet40.xml><?xml version="1.0" encoding="utf-8"?>
<worksheet xmlns="http://schemas.openxmlformats.org/spreadsheetml/2006/main" xmlns:r="http://schemas.openxmlformats.org/officeDocument/2006/relationships">
  <sheetPr codeName="Лист22">
    <tabColor rgb="FF00B0F0"/>
  </sheetPr>
  <dimension ref="A1:AE50"/>
  <sheetViews>
    <sheetView zoomScale="90" zoomScaleNormal="90" workbookViewId="0">
      <selection activeCell="D32" sqref="D32:H41"/>
    </sheetView>
  </sheetViews>
  <sheetFormatPr defaultRowHeight="15"/>
  <cols>
    <col min="1" max="1" width="6.7109375" customWidth="1"/>
    <col min="2" max="2" width="6.5703125" customWidth="1"/>
    <col min="3" max="3" width="5.5703125" customWidth="1"/>
    <col min="4" max="4" width="7" customWidth="1"/>
    <col min="5" max="7" width="3.7109375" customWidth="1"/>
    <col min="8" max="8" width="11.7109375" customWidth="1"/>
    <col min="9" max="9" width="2.7109375" customWidth="1"/>
    <col min="10" max="10" width="6.7109375" customWidth="1"/>
    <col min="11" max="12" width="3.7109375" customWidth="1"/>
    <col min="13" max="13" width="14.7109375" customWidth="1"/>
    <col min="14" max="14" width="5.7109375" customWidth="1"/>
    <col min="15" max="16" width="0" hidden="1" customWidth="1"/>
    <col min="17" max="17" width="0.42578125" customWidth="1"/>
    <col min="18" max="23" width="0" hidden="1" customWidth="1"/>
    <col min="27" max="27" width="9.28515625" hidden="1" customWidth="1"/>
    <col min="28" max="31" width="9.140625" hidden="1" customWidth="1"/>
  </cols>
  <sheetData>
    <row r="1" spans="1:24">
      <c r="A1" s="67" t="s">
        <v>32</v>
      </c>
      <c r="B1" s="67"/>
      <c r="C1" s="67"/>
      <c r="D1" s="67"/>
      <c r="E1" s="67"/>
      <c r="F1" s="67"/>
      <c r="G1" s="67"/>
      <c r="H1" s="67"/>
      <c r="I1" s="67"/>
      <c r="J1" s="67"/>
      <c r="K1" s="67"/>
      <c r="L1" s="67"/>
      <c r="M1" s="67"/>
      <c r="N1" s="38"/>
      <c r="O1" s="38"/>
      <c r="P1" s="38"/>
      <c r="Q1" s="38"/>
      <c r="R1" s="38"/>
      <c r="S1" s="38"/>
      <c r="T1" s="38"/>
      <c r="U1" s="38"/>
      <c r="V1" s="38"/>
      <c r="W1" s="28"/>
    </row>
    <row r="2" spans="1:24">
      <c r="A2" s="71" t="s">
        <v>33</v>
      </c>
      <c r="B2" s="71"/>
      <c r="C2" s="71"/>
      <c r="D2" s="71"/>
      <c r="E2" s="71"/>
      <c r="F2" s="71"/>
      <c r="G2" s="71"/>
      <c r="H2" s="71"/>
      <c r="I2" s="71"/>
      <c r="J2" s="71"/>
      <c r="K2" s="71"/>
      <c r="L2" s="71"/>
      <c r="M2" s="71"/>
      <c r="N2" s="7"/>
      <c r="O2" s="7"/>
      <c r="P2" s="7"/>
      <c r="Q2" s="7"/>
      <c r="R2" s="7"/>
      <c r="S2" s="7"/>
      <c r="T2" s="7"/>
      <c r="U2" s="7"/>
      <c r="V2" s="7"/>
      <c r="W2" s="7"/>
    </row>
    <row r="3" spans="1:24" ht="15.75">
      <c r="A3" s="68" t="s">
        <v>59</v>
      </c>
      <c r="B3" s="68"/>
      <c r="C3" s="68"/>
      <c r="D3" s="68"/>
      <c r="E3" s="68"/>
      <c r="F3" s="68"/>
      <c r="G3" s="68"/>
      <c r="H3" s="62"/>
      <c r="I3" s="72" t="s">
        <v>60</v>
      </c>
      <c r="J3" s="72"/>
      <c r="K3" s="72"/>
      <c r="L3" s="72"/>
      <c r="M3" s="72"/>
      <c r="N3" s="16"/>
      <c r="O3" s="23"/>
      <c r="P3" s="62"/>
      <c r="Q3" s="69"/>
      <c r="R3" s="69"/>
      <c r="S3" s="69"/>
      <c r="T3" s="69"/>
      <c r="U3" s="69"/>
      <c r="V3" s="69"/>
      <c r="W3" s="69"/>
    </row>
    <row r="4" spans="1:24">
      <c r="A4" s="70" t="s">
        <v>0</v>
      </c>
      <c r="B4" s="70"/>
      <c r="C4" s="70"/>
      <c r="D4" s="70"/>
      <c r="E4" s="70"/>
      <c r="F4" s="70"/>
      <c r="G4" s="70"/>
      <c r="H4" s="62"/>
      <c r="I4" s="70" t="s">
        <v>1</v>
      </c>
      <c r="J4" s="70"/>
      <c r="K4" s="70"/>
      <c r="L4" s="70"/>
      <c r="M4" s="70"/>
      <c r="N4" s="46"/>
      <c r="O4" s="42"/>
      <c r="P4" s="62"/>
      <c r="Q4" s="69"/>
      <c r="R4" s="69"/>
      <c r="S4" s="69"/>
      <c r="T4" s="69"/>
      <c r="U4" s="69"/>
      <c r="V4" s="69"/>
      <c r="W4" s="69"/>
    </row>
    <row r="5" spans="1:24">
      <c r="A5" s="73" t="s">
        <v>2</v>
      </c>
      <c r="B5" s="73"/>
      <c r="C5" s="73"/>
      <c r="D5" s="73"/>
      <c r="E5" s="73"/>
      <c r="F5" s="73"/>
      <c r="G5" s="73"/>
      <c r="H5" s="73"/>
      <c r="I5" s="73"/>
      <c r="J5" s="73"/>
      <c r="K5" s="73"/>
      <c r="L5" s="73"/>
      <c r="M5" s="73"/>
      <c r="N5" s="14"/>
      <c r="O5" s="14"/>
      <c r="P5" s="14"/>
      <c r="Q5" s="14"/>
      <c r="R5" s="14"/>
      <c r="S5" s="14"/>
      <c r="T5" s="14"/>
      <c r="U5" s="14"/>
      <c r="V5" s="14"/>
      <c r="W5" s="14"/>
    </row>
    <row r="6" spans="1:24">
      <c r="A6" s="77" t="s">
        <v>3</v>
      </c>
      <c r="B6" s="77"/>
      <c r="C6" s="77"/>
      <c r="D6" s="77" t="s">
        <v>4</v>
      </c>
      <c r="E6" s="77"/>
      <c r="F6" s="77"/>
      <c r="G6" s="77" t="s">
        <v>5</v>
      </c>
      <c r="H6" s="77"/>
      <c r="I6" s="77"/>
      <c r="J6" s="77" t="s">
        <v>55</v>
      </c>
      <c r="K6" s="77"/>
      <c r="L6" s="78"/>
      <c r="M6" s="61" t="s">
        <v>56</v>
      </c>
      <c r="N6" s="35"/>
      <c r="O6" s="31"/>
      <c r="P6" s="32"/>
      <c r="Q6" s="28"/>
      <c r="R6" s="28"/>
      <c r="S6" s="28"/>
      <c r="T6" s="28"/>
      <c r="U6" s="28"/>
      <c r="V6" s="28"/>
      <c r="W6" s="28"/>
    </row>
    <row r="7" spans="1:24">
      <c r="A7" s="74">
        <v>1</v>
      </c>
      <c r="B7" s="74"/>
      <c r="C7" s="74"/>
      <c r="D7" s="75" t="str">
        <f>G7 &amp; " - " &amp; G8</f>
        <v>5 - 50</v>
      </c>
      <c r="E7" s="75"/>
      <c r="F7" s="75"/>
      <c r="G7" s="74">
        <v>5</v>
      </c>
      <c r="H7" s="74"/>
      <c r="I7" s="74"/>
      <c r="J7" s="74" t="s">
        <v>28</v>
      </c>
      <c r="K7" s="74"/>
      <c r="L7" s="76"/>
      <c r="M7" s="64">
        <v>5</v>
      </c>
      <c r="N7" s="36"/>
      <c r="O7" s="33"/>
      <c r="P7" s="34"/>
      <c r="Q7" s="28"/>
      <c r="R7" s="28"/>
      <c r="S7" s="28"/>
      <c r="T7" s="28"/>
      <c r="U7" s="28"/>
      <c r="V7" s="28"/>
      <c r="W7" s="28"/>
    </row>
    <row r="8" spans="1:24">
      <c r="A8" s="74"/>
      <c r="B8" s="74"/>
      <c r="C8" s="74"/>
      <c r="D8" s="74"/>
      <c r="E8" s="74"/>
      <c r="F8" s="74"/>
      <c r="G8" s="74">
        <v>50</v>
      </c>
      <c r="H8" s="74"/>
      <c r="I8" s="74"/>
      <c r="J8" s="74" t="s">
        <v>6</v>
      </c>
      <c r="K8" s="74"/>
      <c r="L8" s="76"/>
      <c r="M8" s="64">
        <v>2.5</v>
      </c>
      <c r="N8" s="16"/>
      <c r="O8" s="27"/>
      <c r="P8" s="30"/>
      <c r="Q8" s="28"/>
      <c r="R8" s="28"/>
      <c r="S8" s="28"/>
      <c r="T8" s="28"/>
      <c r="U8" s="28"/>
      <c r="V8" s="28"/>
      <c r="W8" s="28"/>
    </row>
    <row r="9" spans="1:24">
      <c r="A9" s="74"/>
      <c r="B9" s="74"/>
      <c r="C9" s="74"/>
      <c r="D9" s="74"/>
      <c r="E9" s="74"/>
      <c r="F9" s="74"/>
      <c r="G9" s="74"/>
      <c r="H9" s="74"/>
      <c r="I9" s="74"/>
      <c r="J9" s="80">
        <f>--MID(J7,2,3)</f>
        <v>5</v>
      </c>
      <c r="K9" s="80"/>
      <c r="L9" s="81"/>
      <c r="M9" s="60"/>
      <c r="N9" s="16"/>
      <c r="O9" s="27"/>
      <c r="P9" s="30"/>
      <c r="Q9" s="28"/>
      <c r="R9" s="28"/>
      <c r="S9" s="28"/>
      <c r="T9" s="28"/>
      <c r="U9" s="28"/>
      <c r="V9" s="28"/>
      <c r="W9" s="28"/>
    </row>
    <row r="10" spans="1:24">
      <c r="A10" s="74"/>
      <c r="B10" s="74"/>
      <c r="C10" s="74"/>
      <c r="D10" s="74"/>
      <c r="E10" s="74"/>
      <c r="F10" s="74"/>
      <c r="G10" s="74"/>
      <c r="H10" s="74"/>
      <c r="I10" s="74"/>
      <c r="J10" s="82">
        <f>--MID(J8,2,3)</f>
        <v>2</v>
      </c>
      <c r="K10" s="82"/>
      <c r="L10" s="83"/>
      <c r="M10" s="60"/>
      <c r="N10" s="16"/>
      <c r="O10" s="52"/>
      <c r="P10" s="54"/>
      <c r="Q10" s="28"/>
      <c r="R10" s="28"/>
      <c r="S10" s="28"/>
      <c r="T10" s="28"/>
      <c r="U10" s="28"/>
      <c r="V10" s="28"/>
      <c r="W10" s="28"/>
    </row>
    <row r="11" spans="1:24">
      <c r="A11" s="79" t="s">
        <v>7</v>
      </c>
      <c r="B11" s="79"/>
      <c r="C11" s="79"/>
      <c r="D11" s="79"/>
      <c r="E11" s="79"/>
      <c r="F11" s="79"/>
      <c r="G11" s="79"/>
      <c r="H11" s="79"/>
      <c r="I11" s="79"/>
      <c r="J11" s="79"/>
      <c r="K11" s="84" t="str">
        <f>'Исход. данные'!$B$1</f>
        <v>18.10.2024г.</v>
      </c>
      <c r="L11" s="84"/>
      <c r="M11" s="84"/>
      <c r="N11" s="15"/>
      <c r="O11" s="15"/>
      <c r="P11" s="15"/>
      <c r="Q11" s="15"/>
      <c r="R11" s="15"/>
      <c r="S11" s="15"/>
      <c r="T11" s="15"/>
      <c r="U11" s="15"/>
      <c r="V11" s="15"/>
      <c r="W11" s="15"/>
      <c r="X11" s="8"/>
    </row>
    <row r="12" spans="1:24">
      <c r="A12" s="79" t="s">
        <v>8</v>
      </c>
      <c r="B12" s="79"/>
      <c r="C12" s="79"/>
      <c r="D12" s="79"/>
      <c r="E12" s="79"/>
      <c r="F12" s="79"/>
      <c r="G12" s="79"/>
      <c r="H12" s="79"/>
      <c r="I12" s="79"/>
      <c r="J12" s="79"/>
      <c r="K12" s="85" t="str">
        <f>'Исход. данные'!$B$2</f>
        <v>ВР-300S № 181024</v>
      </c>
      <c r="L12" s="85"/>
      <c r="M12" s="85"/>
      <c r="N12" s="16"/>
      <c r="O12" s="16"/>
      <c r="P12" s="16"/>
      <c r="Q12" s="16"/>
      <c r="R12" s="16"/>
      <c r="S12" s="16"/>
      <c r="T12" s="16"/>
      <c r="U12" s="16"/>
      <c r="V12" s="16"/>
      <c r="W12" s="16"/>
      <c r="X12" s="8"/>
    </row>
    <row r="13" spans="1:24">
      <c r="A13" s="79" t="s">
        <v>9</v>
      </c>
      <c r="B13" s="79"/>
      <c r="C13" s="79"/>
      <c r="D13" s="79"/>
      <c r="E13" s="79"/>
      <c r="F13" s="79"/>
      <c r="G13" s="79"/>
      <c r="H13" s="79"/>
      <c r="I13" s="79"/>
      <c r="J13" s="79"/>
      <c r="K13" s="85">
        <f>'Исход. данные'!$B$3</f>
        <v>21.2</v>
      </c>
      <c r="L13" s="85"/>
      <c r="M13" s="85"/>
      <c r="N13" s="16"/>
      <c r="O13" s="16"/>
      <c r="P13" s="16"/>
      <c r="Q13" s="16"/>
      <c r="R13" s="16"/>
      <c r="S13" s="16"/>
      <c r="T13" s="16"/>
      <c r="U13" s="16"/>
      <c r="V13" s="16"/>
      <c r="W13" s="16"/>
      <c r="X13" s="8"/>
    </row>
    <row r="14" spans="1:24">
      <c r="A14" s="79" t="s">
        <v>10</v>
      </c>
      <c r="B14" s="79"/>
      <c r="C14" s="79"/>
      <c r="D14" s="79"/>
      <c r="E14" s="79"/>
      <c r="F14" s="79"/>
      <c r="G14" s="79"/>
      <c r="H14" s="79"/>
      <c r="I14" s="79"/>
      <c r="J14" s="79"/>
      <c r="K14" s="85">
        <f>'Исход. данные'!$B$4</f>
        <v>60.7</v>
      </c>
      <c r="L14" s="85"/>
      <c r="M14" s="85"/>
      <c r="N14" s="16"/>
      <c r="O14" s="16"/>
      <c r="P14" s="16"/>
      <c r="Q14" s="16"/>
      <c r="R14" s="16"/>
      <c r="S14" s="16"/>
      <c r="T14" s="16"/>
      <c r="U14" s="16"/>
      <c r="V14" s="16"/>
      <c r="W14" s="16"/>
      <c r="X14" s="8"/>
    </row>
    <row r="15" spans="1:24">
      <c r="A15" s="97" t="s">
        <v>11</v>
      </c>
      <c r="B15" s="98"/>
      <c r="C15" s="99"/>
      <c r="D15" s="76" t="str">
        <f>"Объем дозирования " &amp; G7 &amp; " мкл"</f>
        <v>Объем дозирования 5 мкл</v>
      </c>
      <c r="E15" s="85"/>
      <c r="F15" s="85"/>
      <c r="G15" s="85"/>
      <c r="H15" s="85"/>
      <c r="I15" s="85"/>
      <c r="J15" s="85"/>
      <c r="K15" s="85"/>
      <c r="L15" s="85"/>
      <c r="M15" s="86"/>
      <c r="N15" s="47"/>
      <c r="O15" s="28"/>
      <c r="P15" s="28"/>
      <c r="Q15" s="28"/>
      <c r="R15" s="28"/>
      <c r="S15" s="28"/>
      <c r="T15" s="28"/>
      <c r="U15" s="28"/>
      <c r="V15" s="28"/>
      <c r="W15" s="28"/>
    </row>
    <row r="16" spans="1:24">
      <c r="A16" s="100"/>
      <c r="B16" s="101"/>
      <c r="C16" s="102"/>
      <c r="D16" s="76" t="s">
        <v>42</v>
      </c>
      <c r="E16" s="85"/>
      <c r="F16" s="85"/>
      <c r="G16" s="85"/>
      <c r="H16" s="86"/>
      <c r="I16" s="76" t="s">
        <v>13</v>
      </c>
      <c r="J16" s="85"/>
      <c r="K16" s="85"/>
      <c r="L16" s="85"/>
      <c r="M16" s="86"/>
      <c r="N16" s="28"/>
      <c r="O16" s="28"/>
      <c r="P16" s="28"/>
      <c r="Q16" s="28"/>
      <c r="R16" s="28"/>
      <c r="S16" s="28"/>
      <c r="T16" s="28"/>
      <c r="U16" s="28"/>
      <c r="V16" s="28"/>
      <c r="W16" s="28"/>
    </row>
    <row r="17" spans="1:31">
      <c r="A17" s="76">
        <v>1</v>
      </c>
      <c r="B17" s="85"/>
      <c r="C17" s="86"/>
      <c r="D17" s="87">
        <v>5.0000000000000001E-3</v>
      </c>
      <c r="E17" s="88"/>
      <c r="F17" s="88"/>
      <c r="G17" s="88"/>
      <c r="H17" s="89"/>
      <c r="I17" s="90">
        <f>D17*1000*'Исход. данные'!$B$6</f>
        <v>5.0155000000000003</v>
      </c>
      <c r="J17" s="91"/>
      <c r="K17" s="91"/>
      <c r="L17" s="91"/>
      <c r="M17" s="92"/>
      <c r="N17" s="28"/>
      <c r="O17" s="28"/>
      <c r="P17" s="28"/>
      <c r="Q17" s="28"/>
      <c r="R17" s="28"/>
      <c r="S17" s="28"/>
      <c r="T17" s="28"/>
      <c r="U17" s="28"/>
      <c r="V17" s="28"/>
      <c r="W17" s="28"/>
      <c r="AA17" s="65">
        <f ca="1">ROUND(NORMINV(RAND(), $AA$27, $AA$27*$M$7/100*0.8)/(1000*'Исход. данные'!$B$6), 4)</f>
        <v>5.0000000000000001E-3</v>
      </c>
      <c r="AB17" s="65"/>
      <c r="AC17" s="65"/>
      <c r="AD17" s="65"/>
      <c r="AE17" s="65"/>
    </row>
    <row r="18" spans="1:31">
      <c r="A18" s="76">
        <v>2</v>
      </c>
      <c r="B18" s="85"/>
      <c r="C18" s="86"/>
      <c r="D18" s="87">
        <v>5.1000000000000004E-3</v>
      </c>
      <c r="E18" s="93"/>
      <c r="F18" s="93"/>
      <c r="G18" s="93"/>
      <c r="H18" s="94"/>
      <c r="I18" s="90">
        <f>D18*1000*'Исход. данные'!$B$6</f>
        <v>5.1158100000000006</v>
      </c>
      <c r="J18" s="95"/>
      <c r="K18" s="95"/>
      <c r="L18" s="95"/>
      <c r="M18" s="96"/>
      <c r="N18" s="28"/>
      <c r="O18" s="28"/>
      <c r="P18" s="28"/>
      <c r="Q18" s="28"/>
      <c r="R18" s="28"/>
      <c r="S18" s="28"/>
      <c r="T18" s="28"/>
      <c r="U18" s="28"/>
      <c r="V18" s="28"/>
      <c r="W18" s="28"/>
      <c r="AA18" s="65">
        <f ca="1">ROUND(NORMINV(RAND(), $AA$27, $AA$27*$M$7/100*0.8)/(1000*'Исход. данные'!$B$6), 4)</f>
        <v>4.5999999999999999E-3</v>
      </c>
      <c r="AB18" s="65"/>
      <c r="AC18" s="65"/>
      <c r="AD18" s="65"/>
      <c r="AE18" s="65"/>
    </row>
    <row r="19" spans="1:31">
      <c r="A19" s="76">
        <v>3</v>
      </c>
      <c r="B19" s="85"/>
      <c r="C19" s="86"/>
      <c r="D19" s="87">
        <v>5.3E-3</v>
      </c>
      <c r="E19" s="93"/>
      <c r="F19" s="93"/>
      <c r="G19" s="93"/>
      <c r="H19" s="94"/>
      <c r="I19" s="90">
        <f>D19*1000*'Исход. данные'!$B$6</f>
        <v>5.3164300000000004</v>
      </c>
      <c r="J19" s="95"/>
      <c r="K19" s="95"/>
      <c r="L19" s="95"/>
      <c r="M19" s="96"/>
      <c r="N19" s="28"/>
      <c r="O19" s="28"/>
      <c r="P19" s="28"/>
      <c r="Q19" s="28"/>
      <c r="R19" s="28"/>
      <c r="S19" s="28"/>
      <c r="T19" s="28"/>
      <c r="U19" s="28"/>
      <c r="V19" s="28"/>
      <c r="W19" s="28"/>
      <c r="AA19" s="65">
        <f ca="1">ROUND(NORMINV(RAND(), $AA$27, $AA$27*$M$7/100*0.8)/(1000*'Исход. данные'!$B$6), 4)</f>
        <v>4.7999999999999996E-3</v>
      </c>
      <c r="AB19" s="65"/>
      <c r="AC19" s="65"/>
      <c r="AD19" s="65"/>
      <c r="AE19" s="65"/>
    </row>
    <row r="20" spans="1:31">
      <c r="A20" s="76">
        <v>4</v>
      </c>
      <c r="B20" s="85"/>
      <c r="C20" s="86"/>
      <c r="D20" s="87">
        <v>5.0000000000000001E-3</v>
      </c>
      <c r="E20" s="93"/>
      <c r="F20" s="93"/>
      <c r="G20" s="93"/>
      <c r="H20" s="94"/>
      <c r="I20" s="90">
        <f>D20*1000*'Исход. данные'!$B$6</f>
        <v>5.0155000000000003</v>
      </c>
      <c r="J20" s="95"/>
      <c r="K20" s="95"/>
      <c r="L20" s="95"/>
      <c r="M20" s="96"/>
      <c r="N20" s="28"/>
      <c r="O20" s="28"/>
      <c r="P20" s="28"/>
      <c r="Q20" s="28"/>
      <c r="R20" s="28"/>
      <c r="S20" s="28"/>
      <c r="T20" s="28"/>
      <c r="U20" s="28"/>
      <c r="V20" s="28"/>
      <c r="W20" s="28"/>
      <c r="AA20" s="65">
        <f ca="1">ROUND(NORMINV(RAND(), $AA$27, $AA$27*$M$7/100*0.8)/(1000*'Исход. данные'!$B$6), 4)</f>
        <v>4.8999999999999998E-3</v>
      </c>
      <c r="AB20" s="65"/>
      <c r="AC20" s="65"/>
      <c r="AD20" s="65"/>
      <c r="AE20" s="65"/>
    </row>
    <row r="21" spans="1:31">
      <c r="A21" s="76">
        <v>5</v>
      </c>
      <c r="B21" s="85"/>
      <c r="C21" s="86"/>
      <c r="D21" s="87">
        <v>4.7999999999999996E-3</v>
      </c>
      <c r="E21" s="93"/>
      <c r="F21" s="93"/>
      <c r="G21" s="93"/>
      <c r="H21" s="94"/>
      <c r="I21" s="90">
        <f>D21*1000*'Исход. данные'!$B$6</f>
        <v>4.8148800000000005</v>
      </c>
      <c r="J21" s="95"/>
      <c r="K21" s="95"/>
      <c r="L21" s="95"/>
      <c r="M21" s="96"/>
      <c r="N21" s="28"/>
      <c r="O21" s="28"/>
      <c r="P21" s="28"/>
      <c r="Q21" s="28"/>
      <c r="R21" s="28"/>
      <c r="S21" s="28"/>
      <c r="T21" s="28"/>
      <c r="U21" s="28"/>
      <c r="V21" s="28"/>
      <c r="W21" s="28"/>
      <c r="AA21" s="65">
        <f ca="1">ROUND(NORMINV(RAND(), $AA$27, $AA$27*$M$7/100*0.8)/(1000*'Исход. данные'!$B$6), 4)</f>
        <v>4.8999999999999998E-3</v>
      </c>
      <c r="AB21" s="65"/>
      <c r="AC21" s="65"/>
      <c r="AD21" s="65"/>
      <c r="AE21" s="65"/>
    </row>
    <row r="22" spans="1:31">
      <c r="A22" s="76">
        <v>6</v>
      </c>
      <c r="B22" s="85"/>
      <c r="C22" s="86"/>
      <c r="D22" s="87">
        <v>4.8999999999999998E-3</v>
      </c>
      <c r="E22" s="93"/>
      <c r="F22" s="93"/>
      <c r="G22" s="93"/>
      <c r="H22" s="94"/>
      <c r="I22" s="90">
        <f>D22*1000*'Исход. данные'!$B$6</f>
        <v>4.9151899999999999</v>
      </c>
      <c r="J22" s="95"/>
      <c r="K22" s="95"/>
      <c r="L22" s="95"/>
      <c r="M22" s="96"/>
      <c r="N22" s="28"/>
      <c r="O22" s="28"/>
      <c r="P22" s="28"/>
      <c r="Q22" s="28"/>
      <c r="R22" s="28"/>
      <c r="S22" s="28"/>
      <c r="T22" s="28"/>
      <c r="U22" s="28"/>
      <c r="V22" s="28"/>
      <c r="W22" s="28"/>
      <c r="Z22" s="18"/>
      <c r="AA22" s="65">
        <f ca="1">ROUND(NORMINV(RAND(), $AA$27, $AA$27*$M$7/100*0.8)/(1000*'Исход. данные'!$B$6), 4)</f>
        <v>5.0000000000000001E-3</v>
      </c>
      <c r="AB22" s="65"/>
      <c r="AC22" s="65"/>
      <c r="AD22" s="65"/>
      <c r="AE22" s="65"/>
    </row>
    <row r="23" spans="1:31">
      <c r="A23" s="76">
        <v>7</v>
      </c>
      <c r="B23" s="85"/>
      <c r="C23" s="86"/>
      <c r="D23" s="87">
        <v>5.1000000000000004E-3</v>
      </c>
      <c r="E23" s="93"/>
      <c r="F23" s="93"/>
      <c r="G23" s="93"/>
      <c r="H23" s="94"/>
      <c r="I23" s="90">
        <f>D23*1000*'Исход. данные'!$B$6</f>
        <v>5.1158100000000006</v>
      </c>
      <c r="J23" s="95"/>
      <c r="K23" s="95"/>
      <c r="L23" s="95"/>
      <c r="M23" s="96"/>
      <c r="N23" s="28"/>
      <c r="O23" s="28"/>
      <c r="P23" s="28"/>
      <c r="Q23" s="28"/>
      <c r="R23" s="28"/>
      <c r="S23" s="28"/>
      <c r="T23" s="28"/>
      <c r="U23" s="28"/>
      <c r="V23" s="28"/>
      <c r="W23" s="28"/>
      <c r="Z23" s="18"/>
      <c r="AA23" s="65">
        <f ca="1">ROUND(NORMINV(RAND(), $AA$27, $AA$27*$M$7/100*0.8)/(1000*'Исход. данные'!$B$6), 4)</f>
        <v>5.3E-3</v>
      </c>
      <c r="AB23" s="65"/>
      <c r="AC23" s="65"/>
      <c r="AD23" s="65"/>
      <c r="AE23" s="65"/>
    </row>
    <row r="24" spans="1:31">
      <c r="A24" s="76">
        <v>8</v>
      </c>
      <c r="B24" s="85"/>
      <c r="C24" s="86"/>
      <c r="D24" s="87">
        <v>5.1000000000000004E-3</v>
      </c>
      <c r="E24" s="93"/>
      <c r="F24" s="93"/>
      <c r="G24" s="93"/>
      <c r="H24" s="94"/>
      <c r="I24" s="90">
        <f>D24*1000*'Исход. данные'!$B$6</f>
        <v>5.1158100000000006</v>
      </c>
      <c r="J24" s="95"/>
      <c r="K24" s="95"/>
      <c r="L24" s="95"/>
      <c r="M24" s="96"/>
      <c r="N24" s="28"/>
      <c r="O24" s="28"/>
      <c r="P24" s="28"/>
      <c r="Q24" s="28"/>
      <c r="R24" s="28"/>
      <c r="S24" s="28"/>
      <c r="T24" s="28"/>
      <c r="U24" s="28"/>
      <c r="V24" s="28"/>
      <c r="W24" s="28"/>
      <c r="AA24" s="65">
        <f ca="1">ROUND(NORMINV(RAND(), $AA$27, $AA$27*$M$7/100*0.8)/(1000*'Исход. данные'!$B$6), 4)</f>
        <v>4.7000000000000002E-3</v>
      </c>
      <c r="AB24" s="65"/>
      <c r="AC24" s="65"/>
      <c r="AD24" s="65"/>
      <c r="AE24" s="65"/>
    </row>
    <row r="25" spans="1:31">
      <c r="A25" s="76">
        <v>9</v>
      </c>
      <c r="B25" s="85"/>
      <c r="C25" s="86"/>
      <c r="D25" s="87">
        <v>5.4999999999999997E-3</v>
      </c>
      <c r="E25" s="93"/>
      <c r="F25" s="93"/>
      <c r="G25" s="93"/>
      <c r="H25" s="94"/>
      <c r="I25" s="90">
        <f>D25*1000*'Исход. данные'!$B$6</f>
        <v>5.5170500000000002</v>
      </c>
      <c r="J25" s="95"/>
      <c r="K25" s="95"/>
      <c r="L25" s="95"/>
      <c r="M25" s="96"/>
      <c r="N25" s="28"/>
      <c r="O25" s="28"/>
      <c r="P25" s="28"/>
      <c r="Q25" s="28"/>
      <c r="R25" s="28"/>
      <c r="S25" s="28"/>
      <c r="T25" s="28"/>
      <c r="U25" s="28"/>
      <c r="V25" s="29"/>
      <c r="W25" s="28"/>
      <c r="AA25" s="65">
        <f ca="1">ROUND(NORMINV(RAND(), $AA$27, $AA$27*$M$7/100*0.8)/(1000*'Исход. данные'!$B$6), 4)</f>
        <v>5.3E-3</v>
      </c>
      <c r="AB25" s="65"/>
      <c r="AC25" s="65"/>
      <c r="AD25" s="65"/>
      <c r="AE25" s="65"/>
    </row>
    <row r="26" spans="1:31">
      <c r="A26" s="76">
        <v>10</v>
      </c>
      <c r="B26" s="85"/>
      <c r="C26" s="86"/>
      <c r="D26" s="87">
        <v>5.0000000000000001E-3</v>
      </c>
      <c r="E26" s="93"/>
      <c r="F26" s="93"/>
      <c r="G26" s="93"/>
      <c r="H26" s="94"/>
      <c r="I26" s="90">
        <f>D26*1000*'Исход. данные'!$B$6</f>
        <v>5.0155000000000003</v>
      </c>
      <c r="J26" s="95"/>
      <c r="K26" s="95"/>
      <c r="L26" s="95"/>
      <c r="M26" s="96"/>
      <c r="N26" s="28"/>
      <c r="O26" s="28"/>
      <c r="P26" s="28"/>
      <c r="Q26" s="28"/>
      <c r="R26" s="28"/>
      <c r="S26" s="28"/>
      <c r="T26" s="28"/>
      <c r="U26" s="28"/>
      <c r="V26" s="28"/>
      <c r="W26" s="28"/>
      <c r="AA26" s="65">
        <f ca="1">ROUND(NORMINV(RAND(), $AA$27, $AA$27*$M$7/100*0.8)/(1000*'Исход. данные'!$B$6), 4)</f>
        <v>4.8999999999999998E-3</v>
      </c>
      <c r="AB26" s="65"/>
      <c r="AC26" s="65"/>
      <c r="AD26" s="65"/>
      <c r="AE26" s="65"/>
    </row>
    <row r="27" spans="1:31">
      <c r="A27" s="76" t="s">
        <v>14</v>
      </c>
      <c r="B27" s="85"/>
      <c r="C27" s="86"/>
      <c r="D27" s="87">
        <f>AVERAGE(D17:H26)</f>
        <v>5.0799999999999994E-3</v>
      </c>
      <c r="E27" s="93"/>
      <c r="F27" s="93"/>
      <c r="G27" s="93"/>
      <c r="H27" s="94"/>
      <c r="I27" s="90">
        <f>ROUND(AVERAGE(I17:M26),2)</f>
        <v>5.0999999999999996</v>
      </c>
      <c r="J27" s="95"/>
      <c r="K27" s="95"/>
      <c r="L27" s="95"/>
      <c r="M27" s="96"/>
      <c r="N27" s="47"/>
      <c r="O27" s="28"/>
      <c r="P27" s="28"/>
      <c r="Q27" s="28"/>
      <c r="R27" s="28"/>
      <c r="S27" s="28"/>
      <c r="T27" s="28"/>
      <c r="U27" s="28"/>
      <c r="V27" s="28"/>
      <c r="W27" s="28"/>
      <c r="AA27" s="66">
        <f ca="1">G7+G7*J9/100*0.9*(RAND()-RAND())</f>
        <v>4.9250614897313021</v>
      </c>
      <c r="AB27" s="66"/>
      <c r="AC27" s="66"/>
      <c r="AD27" s="66"/>
      <c r="AE27" s="66"/>
    </row>
    <row r="28" spans="1:31">
      <c r="A28" s="76" t="s">
        <v>15</v>
      </c>
      <c r="B28" s="85"/>
      <c r="C28" s="86"/>
      <c r="D28" s="106" t="str">
        <f>'Исход. данные'!$B$5</f>
        <v>Пупкин В.В.</v>
      </c>
      <c r="E28" s="107"/>
      <c r="F28" s="107"/>
      <c r="G28" s="107"/>
      <c r="H28" s="107"/>
      <c r="I28" s="107"/>
      <c r="J28" s="107"/>
      <c r="K28" s="107"/>
      <c r="L28" s="107"/>
      <c r="M28" s="108"/>
      <c r="N28" s="51"/>
      <c r="O28" s="51"/>
      <c r="P28" s="51"/>
      <c r="Q28" s="51"/>
      <c r="R28" s="51"/>
      <c r="S28" s="51"/>
      <c r="T28" s="51"/>
      <c r="U28" s="28"/>
      <c r="V28" s="28"/>
      <c r="W28" s="28"/>
    </row>
    <row r="29" spans="1:31">
      <c r="A29" s="62"/>
      <c r="B29" s="62"/>
      <c r="C29" s="62"/>
      <c r="D29" s="62"/>
      <c r="E29" s="62"/>
      <c r="F29" s="62"/>
      <c r="G29" s="62"/>
      <c r="H29" s="62"/>
      <c r="I29" s="62"/>
      <c r="J29" s="62"/>
      <c r="K29" s="62"/>
      <c r="L29" s="62"/>
      <c r="M29" s="62"/>
      <c r="N29" s="62"/>
      <c r="O29" s="62"/>
      <c r="P29" s="62"/>
      <c r="Q29" s="62"/>
      <c r="R29" s="62"/>
      <c r="S29" s="62"/>
      <c r="T29" s="62"/>
      <c r="U29" s="62"/>
      <c r="V29" s="62"/>
      <c r="W29" s="62"/>
    </row>
    <row r="30" spans="1:31">
      <c r="A30" s="97" t="s">
        <v>11</v>
      </c>
      <c r="B30" s="98"/>
      <c r="C30" s="99"/>
      <c r="D30" s="76" t="str">
        <f>"Объем дозирования " &amp; G8 &amp; " мкл"</f>
        <v>Объем дозирования 50 мкл</v>
      </c>
      <c r="E30" s="85"/>
      <c r="F30" s="85"/>
      <c r="G30" s="85"/>
      <c r="H30" s="85"/>
      <c r="I30" s="85"/>
      <c r="J30" s="85"/>
      <c r="K30" s="85"/>
      <c r="L30" s="85"/>
      <c r="M30" s="86"/>
      <c r="V30" s="18"/>
    </row>
    <row r="31" spans="1:31">
      <c r="A31" s="100"/>
      <c r="B31" s="101"/>
      <c r="C31" s="102"/>
      <c r="D31" s="76" t="s">
        <v>42</v>
      </c>
      <c r="E31" s="85"/>
      <c r="F31" s="85"/>
      <c r="G31" s="85"/>
      <c r="H31" s="86"/>
      <c r="I31" s="76" t="s">
        <v>13</v>
      </c>
      <c r="J31" s="85"/>
      <c r="K31" s="85"/>
      <c r="L31" s="85"/>
      <c r="M31" s="86"/>
      <c r="Q31" s="18"/>
      <c r="S31" s="2"/>
    </row>
    <row r="32" spans="1:31">
      <c r="A32" s="76">
        <v>1</v>
      </c>
      <c r="B32" s="85"/>
      <c r="C32" s="86"/>
      <c r="D32" s="103">
        <v>4.7699999999999999E-2</v>
      </c>
      <c r="E32" s="104"/>
      <c r="F32" s="104"/>
      <c r="G32" s="104"/>
      <c r="H32" s="105"/>
      <c r="I32" s="90">
        <f>D32*1000*'Исход. данные'!$B$6</f>
        <v>47.847870000000007</v>
      </c>
      <c r="J32" s="95"/>
      <c r="K32" s="95"/>
      <c r="L32" s="95"/>
      <c r="M32" s="96"/>
      <c r="Q32" s="18"/>
      <c r="AA32" s="65">
        <f ca="1">ROUND(NORMINV(RAND(), $AA$42, $AA$42*$M$8/100*0.8)/(1000*'Исход. данные'!$B$6), 4)</f>
        <v>5.0799999999999998E-2</v>
      </c>
      <c r="AB32" s="65"/>
      <c r="AC32" s="65"/>
      <c r="AD32" s="65"/>
      <c r="AE32" s="65"/>
    </row>
    <row r="33" spans="1:31">
      <c r="A33" s="76">
        <v>2</v>
      </c>
      <c r="B33" s="85"/>
      <c r="C33" s="86"/>
      <c r="D33" s="103">
        <v>4.8899999999999999E-2</v>
      </c>
      <c r="E33" s="104"/>
      <c r="F33" s="104"/>
      <c r="G33" s="104"/>
      <c r="H33" s="105"/>
      <c r="I33" s="90">
        <f>D33*1000*'Исход. данные'!$B$6</f>
        <v>49.051590000000004</v>
      </c>
      <c r="J33" s="95"/>
      <c r="K33" s="95"/>
      <c r="L33" s="95"/>
      <c r="M33" s="96"/>
      <c r="Q33" s="18"/>
      <c r="S33" s="2"/>
      <c r="AA33" s="65">
        <f ca="1">ROUND(NORMINV(RAND(), $AA$42, $AA$42*$M$8/100*0.8)/(1000*'Исход. данные'!$B$6), 4)</f>
        <v>4.9599999999999998E-2</v>
      </c>
      <c r="AB33" s="65"/>
      <c r="AC33" s="65"/>
      <c r="AD33" s="65"/>
      <c r="AE33" s="65"/>
    </row>
    <row r="34" spans="1:31">
      <c r="A34" s="76">
        <v>3</v>
      </c>
      <c r="B34" s="85"/>
      <c r="C34" s="86"/>
      <c r="D34" s="103">
        <v>4.8000000000000001E-2</v>
      </c>
      <c r="E34" s="104"/>
      <c r="F34" s="104"/>
      <c r="G34" s="104"/>
      <c r="H34" s="105"/>
      <c r="I34" s="90">
        <f>D34*1000*'Исход. данные'!$B$6</f>
        <v>48.148800000000008</v>
      </c>
      <c r="J34" s="95"/>
      <c r="K34" s="95"/>
      <c r="L34" s="95"/>
      <c r="M34" s="96"/>
      <c r="Q34" s="18"/>
      <c r="AA34" s="65">
        <f ca="1">ROUND(NORMINV(RAND(), $AA$42, $AA$42*$M$8/100*0.8)/(1000*'Исход. данные'!$B$6), 4)</f>
        <v>5.16E-2</v>
      </c>
      <c r="AB34" s="65"/>
      <c r="AC34" s="65"/>
      <c r="AD34" s="65"/>
      <c r="AE34" s="65"/>
    </row>
    <row r="35" spans="1:31">
      <c r="A35" s="76">
        <v>4</v>
      </c>
      <c r="B35" s="85"/>
      <c r="C35" s="86"/>
      <c r="D35" s="103">
        <v>4.8500000000000001E-2</v>
      </c>
      <c r="E35" s="104"/>
      <c r="F35" s="104"/>
      <c r="G35" s="104"/>
      <c r="H35" s="105"/>
      <c r="I35" s="90">
        <f>D35*1000*'Исход. данные'!$B$6</f>
        <v>48.650350000000003</v>
      </c>
      <c r="J35" s="95"/>
      <c r="K35" s="95"/>
      <c r="L35" s="95"/>
      <c r="M35" s="96"/>
      <c r="Q35" s="18"/>
      <c r="AA35" s="65">
        <f ca="1">ROUND(NORMINV(RAND(), $AA$42, $AA$42*$M$8/100*0.8)/(1000*'Исход. данные'!$B$6), 4)</f>
        <v>5.0599999999999999E-2</v>
      </c>
      <c r="AB35" s="65"/>
      <c r="AC35" s="65"/>
      <c r="AD35" s="65"/>
      <c r="AE35" s="65"/>
    </row>
    <row r="36" spans="1:31">
      <c r="A36" s="76">
        <v>5</v>
      </c>
      <c r="B36" s="85"/>
      <c r="C36" s="86"/>
      <c r="D36" s="103">
        <v>4.8599999999999997E-2</v>
      </c>
      <c r="E36" s="104"/>
      <c r="F36" s="104"/>
      <c r="G36" s="104"/>
      <c r="H36" s="105"/>
      <c r="I36" s="90">
        <f>D36*1000*'Исход. данные'!$B$6</f>
        <v>48.750659999999996</v>
      </c>
      <c r="J36" s="95"/>
      <c r="K36" s="95"/>
      <c r="L36" s="95"/>
      <c r="M36" s="96"/>
      <c r="Q36" s="18"/>
      <c r="AA36" s="65">
        <f ca="1">ROUND(NORMINV(RAND(), $AA$42, $AA$42*$M$8/100*0.8)/(1000*'Исход. данные'!$B$6), 4)</f>
        <v>4.9599999999999998E-2</v>
      </c>
      <c r="AB36" s="65"/>
      <c r="AC36" s="65"/>
      <c r="AD36" s="65"/>
      <c r="AE36" s="65"/>
    </row>
    <row r="37" spans="1:31">
      <c r="A37" s="76">
        <v>6</v>
      </c>
      <c r="B37" s="85"/>
      <c r="C37" s="86"/>
      <c r="D37" s="103">
        <v>5.0900000000000001E-2</v>
      </c>
      <c r="E37" s="104"/>
      <c r="F37" s="104"/>
      <c r="G37" s="104"/>
      <c r="H37" s="105"/>
      <c r="I37" s="90">
        <f>D37*1000*'Исход. данные'!$B$6</f>
        <v>51.057790000000004</v>
      </c>
      <c r="J37" s="95"/>
      <c r="K37" s="95"/>
      <c r="L37" s="95"/>
      <c r="M37" s="96"/>
      <c r="Q37" s="18"/>
      <c r="Y37" s="26"/>
      <c r="AA37" s="65">
        <f ca="1">ROUND(NORMINV(RAND(), $AA$42, $AA$42*$M$8/100*0.8)/(1000*'Исход. данные'!$B$6), 4)</f>
        <v>5.2499999999999998E-2</v>
      </c>
      <c r="AB37" s="65"/>
      <c r="AC37" s="65"/>
      <c r="AD37" s="65"/>
      <c r="AE37" s="65"/>
    </row>
    <row r="38" spans="1:31">
      <c r="A38" s="76">
        <v>7</v>
      </c>
      <c r="B38" s="85"/>
      <c r="C38" s="86"/>
      <c r="D38" s="103">
        <v>0.05</v>
      </c>
      <c r="E38" s="104"/>
      <c r="F38" s="104"/>
      <c r="G38" s="104"/>
      <c r="H38" s="105"/>
      <c r="I38" s="90">
        <f>D38*1000*'Исход. данные'!$B$6</f>
        <v>50.155000000000008</v>
      </c>
      <c r="J38" s="95"/>
      <c r="K38" s="95"/>
      <c r="L38" s="95"/>
      <c r="M38" s="96"/>
      <c r="Q38" s="18"/>
      <c r="AA38" s="65">
        <f ca="1">ROUND(NORMINV(RAND(), $AA$42, $AA$42*$M$8/100*0.8)/(1000*'Исход. данные'!$B$6), 4)</f>
        <v>4.9500000000000002E-2</v>
      </c>
      <c r="AB38" s="65"/>
      <c r="AC38" s="65"/>
      <c r="AD38" s="65"/>
      <c r="AE38" s="65"/>
    </row>
    <row r="39" spans="1:31">
      <c r="A39" s="76">
        <v>8</v>
      </c>
      <c r="B39" s="85"/>
      <c r="C39" s="86"/>
      <c r="D39" s="103">
        <v>4.8300000000000003E-2</v>
      </c>
      <c r="E39" s="104"/>
      <c r="F39" s="104"/>
      <c r="G39" s="104"/>
      <c r="H39" s="105"/>
      <c r="I39" s="90">
        <f>D39*1000*'Исход. данные'!$B$6</f>
        <v>48.44973000000001</v>
      </c>
      <c r="J39" s="95"/>
      <c r="K39" s="95"/>
      <c r="L39" s="95"/>
      <c r="M39" s="96"/>
      <c r="Q39" s="18"/>
      <c r="AA39" s="65">
        <f ca="1">ROUND(NORMINV(RAND(), $AA$42, $AA$42*$M$8/100*0.8)/(1000*'Исход. данные'!$B$6), 4)</f>
        <v>5.11E-2</v>
      </c>
      <c r="AB39" s="65"/>
      <c r="AC39" s="65"/>
      <c r="AD39" s="65"/>
      <c r="AE39" s="65"/>
    </row>
    <row r="40" spans="1:31">
      <c r="A40" s="76">
        <v>9</v>
      </c>
      <c r="B40" s="85"/>
      <c r="C40" s="86"/>
      <c r="D40" s="103">
        <v>0.05</v>
      </c>
      <c r="E40" s="104"/>
      <c r="F40" s="104"/>
      <c r="G40" s="104"/>
      <c r="H40" s="105"/>
      <c r="I40" s="90">
        <f>D40*1000*'Исход. данные'!$B$6</f>
        <v>50.155000000000008</v>
      </c>
      <c r="J40" s="95"/>
      <c r="K40" s="95"/>
      <c r="L40" s="95"/>
      <c r="M40" s="96"/>
      <c r="Q40" s="18"/>
      <c r="AA40" s="65">
        <f ca="1">ROUND(NORMINV(RAND(), $AA$42, $AA$42*$M$8/100*0.8)/(1000*'Исход. данные'!$B$6), 4)</f>
        <v>4.8599999999999997E-2</v>
      </c>
      <c r="AB40" s="65"/>
      <c r="AC40" s="65"/>
      <c r="AD40" s="65"/>
      <c r="AE40" s="65"/>
    </row>
    <row r="41" spans="1:31">
      <c r="A41" s="76">
        <v>10</v>
      </c>
      <c r="B41" s="85"/>
      <c r="C41" s="86"/>
      <c r="D41" s="103">
        <v>4.8500000000000001E-2</v>
      </c>
      <c r="E41" s="104"/>
      <c r="F41" s="104"/>
      <c r="G41" s="104"/>
      <c r="H41" s="105"/>
      <c r="I41" s="90">
        <f>D41*1000*'Исход. данные'!$B$6</f>
        <v>48.650350000000003</v>
      </c>
      <c r="J41" s="95"/>
      <c r="K41" s="95"/>
      <c r="L41" s="95"/>
      <c r="M41" s="96"/>
      <c r="Q41" s="18"/>
      <c r="AA41" s="65">
        <f ca="1">ROUND(NORMINV(RAND(), $AA$42, $AA$42*$M$8/100*0.8)/(1000*'Исход. данные'!$B$6), 4)</f>
        <v>4.9399999999999999E-2</v>
      </c>
      <c r="AB41" s="65"/>
      <c r="AC41" s="65"/>
      <c r="AD41" s="65"/>
      <c r="AE41" s="65"/>
    </row>
    <row r="42" spans="1:31">
      <c r="A42" s="76" t="s">
        <v>14</v>
      </c>
      <c r="B42" s="85"/>
      <c r="C42" s="86"/>
      <c r="D42" s="109">
        <f>AVERAGE(D32:H41)</f>
        <v>4.8939999999999997E-2</v>
      </c>
      <c r="E42" s="110"/>
      <c r="F42" s="110"/>
      <c r="G42" s="110"/>
      <c r="H42" s="110"/>
      <c r="I42" s="111">
        <f>ROUND(AVERAGE(I32:M41), 2)</f>
        <v>49.09</v>
      </c>
      <c r="J42" s="111"/>
      <c r="K42" s="111"/>
      <c r="L42" s="111"/>
      <c r="M42" s="111"/>
      <c r="N42" s="8"/>
      <c r="O42" s="8"/>
      <c r="P42" s="8"/>
      <c r="Q42" s="8"/>
      <c r="R42" s="8"/>
      <c r="S42" s="8"/>
      <c r="T42" s="8"/>
      <c r="U42" s="8"/>
      <c r="V42" s="8"/>
      <c r="W42" s="8"/>
      <c r="X42" s="8"/>
      <c r="AA42" s="66">
        <f ca="1">G8+G8*J10/100*0.9*(RAND()-RAND())</f>
        <v>49.923465290437491</v>
      </c>
      <c r="AB42" s="66"/>
      <c r="AC42" s="66"/>
      <c r="AD42" s="66"/>
      <c r="AE42" s="66"/>
    </row>
    <row r="43" spans="1:31">
      <c r="A43" s="74" t="s">
        <v>15</v>
      </c>
      <c r="B43" s="74"/>
      <c r="C43" s="74"/>
      <c r="D43" s="112" t="str">
        <f>'Исход. данные'!$B$5</f>
        <v>Пупкин В.В.</v>
      </c>
      <c r="E43" s="112"/>
      <c r="F43" s="112"/>
      <c r="G43" s="112"/>
      <c r="H43" s="112"/>
      <c r="I43" s="112"/>
      <c r="J43" s="112"/>
      <c r="K43" s="112"/>
      <c r="L43" s="112"/>
      <c r="M43" s="112"/>
      <c r="N43" s="45"/>
      <c r="O43" s="45"/>
      <c r="P43" s="45"/>
      <c r="Q43" s="45"/>
      <c r="R43" s="45"/>
      <c r="S43" s="45"/>
      <c r="T43" s="8"/>
      <c r="U43" s="8"/>
      <c r="V43" s="8"/>
      <c r="W43" s="8"/>
      <c r="X43" s="8"/>
    </row>
    <row r="44" spans="1:31">
      <c r="A44" s="107" t="s">
        <v>16</v>
      </c>
      <c r="B44" s="107"/>
      <c r="C44" s="107"/>
      <c r="D44" s="107"/>
      <c r="E44" s="107"/>
      <c r="F44" s="107"/>
      <c r="G44" s="107"/>
      <c r="H44" s="107"/>
      <c r="I44" s="107"/>
      <c r="J44" s="107"/>
      <c r="K44" s="107"/>
      <c r="L44" s="107"/>
      <c r="M44" s="107"/>
      <c r="N44" s="16"/>
      <c r="O44" s="16"/>
      <c r="P44" s="16"/>
      <c r="Q44" s="16"/>
      <c r="R44" s="16"/>
      <c r="S44" s="16"/>
      <c r="T44" s="16"/>
      <c r="U44" s="16"/>
      <c r="V44" s="16"/>
      <c r="W44" s="16"/>
    </row>
    <row r="45" spans="1:31" ht="15" customHeight="1">
      <c r="A45" s="124" t="s">
        <v>5</v>
      </c>
      <c r="B45" s="125"/>
      <c r="C45" s="125"/>
      <c r="D45" s="115" t="s">
        <v>55</v>
      </c>
      <c r="E45" s="116"/>
      <c r="F45" s="116"/>
      <c r="G45" s="116"/>
      <c r="H45" s="117"/>
      <c r="I45" s="113" t="s">
        <v>57</v>
      </c>
      <c r="J45" s="113"/>
      <c r="K45" s="113"/>
      <c r="L45" s="113"/>
      <c r="M45" s="113"/>
      <c r="AA45">
        <f>IF(ABS(D46)&gt;J9, 0, IF(ABS(D47)&gt;J10, 0, IF(I46&gt;M7, 0, IF(I47&gt;M8, 0, 1))))</f>
        <v>1</v>
      </c>
    </row>
    <row r="46" spans="1:31">
      <c r="A46" s="76">
        <f>G7</f>
        <v>5</v>
      </c>
      <c r="B46" s="85"/>
      <c r="C46" s="86"/>
      <c r="D46" s="118">
        <f>ROUND(((I27-A46)/A46*100),2)</f>
        <v>2</v>
      </c>
      <c r="E46" s="119"/>
      <c r="F46" s="119"/>
      <c r="G46" s="119"/>
      <c r="H46" s="120"/>
      <c r="I46" s="114">
        <f>ROUND(STDEV(I17:I26)*100/I27,2)</f>
        <v>3.91</v>
      </c>
      <c r="J46" s="114"/>
      <c r="K46" s="114"/>
      <c r="L46" s="114"/>
      <c r="M46" s="114"/>
    </row>
    <row r="47" spans="1:31">
      <c r="A47" s="76">
        <f>G8</f>
        <v>50</v>
      </c>
      <c r="B47" s="85"/>
      <c r="C47" s="86"/>
      <c r="D47" s="118">
        <f>ROUND(((I42-A47)/A47*100),2)</f>
        <v>-1.82</v>
      </c>
      <c r="E47" s="119"/>
      <c r="F47" s="119"/>
      <c r="G47" s="119"/>
      <c r="H47" s="120"/>
      <c r="I47" s="114">
        <f>ROUND(STDEV(I32:I41)*100/I42,2)</f>
        <v>2.09</v>
      </c>
      <c r="J47" s="114"/>
      <c r="K47" s="114"/>
      <c r="L47" s="114"/>
      <c r="M47" s="114"/>
      <c r="N47" s="37"/>
      <c r="Q47" s="8"/>
    </row>
    <row r="48" spans="1:31" ht="15.75">
      <c r="A48" s="121" t="s">
        <v>17</v>
      </c>
      <c r="B48" s="121"/>
      <c r="C48" s="121"/>
      <c r="D48" s="121"/>
      <c r="E48" s="121"/>
      <c r="F48" s="121"/>
      <c r="G48" s="122" t="s">
        <v>18</v>
      </c>
      <c r="H48" s="122"/>
      <c r="I48" s="122"/>
      <c r="J48" s="122"/>
      <c r="K48" s="122"/>
      <c r="L48" s="122"/>
      <c r="M48" s="122"/>
      <c r="N48" s="44"/>
      <c r="O48" s="44"/>
      <c r="P48" s="44"/>
      <c r="Q48" s="44"/>
      <c r="R48" s="44"/>
      <c r="S48" s="44"/>
      <c r="T48" s="44"/>
      <c r="U48" s="44"/>
      <c r="V48" s="44"/>
      <c r="W48" s="44"/>
      <c r="X48" s="8"/>
    </row>
    <row r="49" spans="1:24">
      <c r="A49" s="79" t="s">
        <v>15</v>
      </c>
      <c r="B49" s="79"/>
      <c r="C49" s="79"/>
      <c r="D49" s="79"/>
      <c r="E49" s="79"/>
      <c r="F49" s="79"/>
      <c r="G49" s="107" t="str">
        <f>'Исход. данные'!$B$5</f>
        <v>Пупкин В.В.</v>
      </c>
      <c r="H49" s="107"/>
      <c r="I49" s="107"/>
      <c r="J49" s="107"/>
      <c r="K49" s="107"/>
      <c r="L49" s="107"/>
      <c r="M49" s="107"/>
      <c r="N49" s="16"/>
      <c r="O49" s="16"/>
      <c r="P49" s="16"/>
      <c r="Q49" s="16"/>
      <c r="R49" s="16"/>
      <c r="S49" s="16"/>
      <c r="T49" s="16"/>
      <c r="U49" s="16"/>
      <c r="V49" s="16"/>
      <c r="W49" s="16"/>
      <c r="X49" s="8"/>
    </row>
    <row r="50" spans="1:24">
      <c r="A50" s="62"/>
      <c r="B50" s="62"/>
      <c r="C50" s="62"/>
      <c r="D50" s="62"/>
      <c r="E50" s="62"/>
      <c r="F50" s="62"/>
      <c r="G50" s="123" t="s">
        <v>58</v>
      </c>
      <c r="H50" s="123"/>
      <c r="I50" s="123"/>
      <c r="J50" s="123"/>
      <c r="K50" s="123"/>
      <c r="L50" s="123"/>
      <c r="M50" s="123"/>
      <c r="N50" s="48"/>
      <c r="O50" s="48"/>
      <c r="P50" s="48"/>
      <c r="Q50" s="63"/>
      <c r="R50" s="63"/>
      <c r="S50" s="63"/>
      <c r="T50" s="63"/>
      <c r="U50" s="63"/>
      <c r="V50" s="63"/>
      <c r="W50" s="63"/>
    </row>
  </sheetData>
  <mergeCells count="152">
    <mergeCell ref="A1:M1"/>
    <mergeCell ref="A2:M2"/>
    <mergeCell ref="A3:G3"/>
    <mergeCell ref="I3:M3"/>
    <mergeCell ref="Q3:W3"/>
    <mergeCell ref="A4:G4"/>
    <mergeCell ref="I4:M4"/>
    <mergeCell ref="Q4:W4"/>
    <mergeCell ref="A5:M5"/>
    <mergeCell ref="A6:C6"/>
    <mergeCell ref="D6:F6"/>
    <mergeCell ref="G6:I6"/>
    <mergeCell ref="J6:L6"/>
    <mergeCell ref="A7:C7"/>
    <mergeCell ref="D7:F7"/>
    <mergeCell ref="G7:I7"/>
    <mergeCell ref="J7:L7"/>
    <mergeCell ref="A10:C10"/>
    <mergeCell ref="D10:F10"/>
    <mergeCell ref="G10:I10"/>
    <mergeCell ref="J10:L10"/>
    <mergeCell ref="A11:J11"/>
    <mergeCell ref="K11:M11"/>
    <mergeCell ref="A8:C8"/>
    <mergeCell ref="D8:F8"/>
    <mergeCell ref="G8:I8"/>
    <mergeCell ref="J8:L8"/>
    <mergeCell ref="A9:C9"/>
    <mergeCell ref="D9:F9"/>
    <mergeCell ref="G9:I9"/>
    <mergeCell ref="J9:L9"/>
    <mergeCell ref="A15:C16"/>
    <mergeCell ref="D15:M15"/>
    <mergeCell ref="D16:H16"/>
    <mergeCell ref="I16:M16"/>
    <mergeCell ref="A17:C17"/>
    <mergeCell ref="D17:H17"/>
    <mergeCell ref="I17:M17"/>
    <mergeCell ref="A12:J12"/>
    <mergeCell ref="K12:M12"/>
    <mergeCell ref="A13:J13"/>
    <mergeCell ref="K13:M13"/>
    <mergeCell ref="A14:J14"/>
    <mergeCell ref="K14:M14"/>
    <mergeCell ref="AA17:AE17"/>
    <mergeCell ref="A18:C18"/>
    <mergeCell ref="D18:H18"/>
    <mergeCell ref="I18:M18"/>
    <mergeCell ref="AA18:AE18"/>
    <mergeCell ref="A19:C19"/>
    <mergeCell ref="D19:H19"/>
    <mergeCell ref="I19:M19"/>
    <mergeCell ref="AA19:AE19"/>
    <mergeCell ref="A22:C22"/>
    <mergeCell ref="D22:H22"/>
    <mergeCell ref="I22:M22"/>
    <mergeCell ref="AA22:AE22"/>
    <mergeCell ref="A23:C23"/>
    <mergeCell ref="D23:H23"/>
    <mergeCell ref="I23:M23"/>
    <mergeCell ref="AA23:AE23"/>
    <mergeCell ref="A20:C20"/>
    <mergeCell ref="D20:H20"/>
    <mergeCell ref="I20:M20"/>
    <mergeCell ref="AA20:AE20"/>
    <mergeCell ref="A21:C21"/>
    <mergeCell ref="D21:H21"/>
    <mergeCell ref="I21:M21"/>
    <mergeCell ref="AA21:AE21"/>
    <mergeCell ref="AA26:AE26"/>
    <mergeCell ref="A27:C27"/>
    <mergeCell ref="D27:H27"/>
    <mergeCell ref="I27:M27"/>
    <mergeCell ref="AA27:AE27"/>
    <mergeCell ref="A24:C24"/>
    <mergeCell ref="D24:H24"/>
    <mergeCell ref="I24:M24"/>
    <mergeCell ref="AA24:AE24"/>
    <mergeCell ref="A25:C25"/>
    <mergeCell ref="D25:H25"/>
    <mergeCell ref="I25:M25"/>
    <mergeCell ref="AA25:AE25"/>
    <mergeCell ref="A28:C28"/>
    <mergeCell ref="D28:M28"/>
    <mergeCell ref="A30:C31"/>
    <mergeCell ref="D30:M30"/>
    <mergeCell ref="D31:H31"/>
    <mergeCell ref="I31:M31"/>
    <mergeCell ref="A26:C26"/>
    <mergeCell ref="D26:H26"/>
    <mergeCell ref="I26:M26"/>
    <mergeCell ref="A34:C34"/>
    <mergeCell ref="D34:H34"/>
    <mergeCell ref="I34:M34"/>
    <mergeCell ref="AA34:AE34"/>
    <mergeCell ref="A35:C35"/>
    <mergeCell ref="D35:H35"/>
    <mergeCell ref="I35:M35"/>
    <mergeCell ref="AA35:AE35"/>
    <mergeCell ref="A32:C32"/>
    <mergeCell ref="D32:H32"/>
    <mergeCell ref="I32:M32"/>
    <mergeCell ref="AA32:AE32"/>
    <mergeCell ref="A33:C33"/>
    <mergeCell ref="D33:H33"/>
    <mergeCell ref="I33:M33"/>
    <mergeCell ref="AA33:AE33"/>
    <mergeCell ref="A38:C38"/>
    <mergeCell ref="D38:H38"/>
    <mergeCell ref="I38:M38"/>
    <mergeCell ref="AA38:AE38"/>
    <mergeCell ref="A39:C39"/>
    <mergeCell ref="D39:H39"/>
    <mergeCell ref="I39:M39"/>
    <mergeCell ref="AA39:AE39"/>
    <mergeCell ref="A36:C36"/>
    <mergeCell ref="D36:H36"/>
    <mergeCell ref="I36:M36"/>
    <mergeCell ref="AA36:AE36"/>
    <mergeCell ref="A37:C37"/>
    <mergeCell ref="D37:H37"/>
    <mergeCell ref="I37:M37"/>
    <mergeCell ref="AA37:AE37"/>
    <mergeCell ref="A42:C42"/>
    <mergeCell ref="D42:H42"/>
    <mergeCell ref="I42:M42"/>
    <mergeCell ref="AA42:AE42"/>
    <mergeCell ref="A43:C43"/>
    <mergeCell ref="D43:M43"/>
    <mergeCell ref="A40:C40"/>
    <mergeCell ref="D40:H40"/>
    <mergeCell ref="I40:M40"/>
    <mergeCell ref="AA40:AE40"/>
    <mergeCell ref="A41:C41"/>
    <mergeCell ref="D41:H41"/>
    <mergeCell ref="I41:M41"/>
    <mergeCell ref="AA41:AE41"/>
    <mergeCell ref="G50:M50"/>
    <mergeCell ref="A47:C47"/>
    <mergeCell ref="D47:H47"/>
    <mergeCell ref="I47:M47"/>
    <mergeCell ref="A48:F48"/>
    <mergeCell ref="G48:M48"/>
    <mergeCell ref="A49:F49"/>
    <mergeCell ref="G49:M49"/>
    <mergeCell ref="A44:M44"/>
    <mergeCell ref="A45:C45"/>
    <mergeCell ref="D45:H45"/>
    <mergeCell ref="I45:M45"/>
    <mergeCell ref="A46:C46"/>
    <mergeCell ref="D46:H46"/>
    <mergeCell ref="I46:M46"/>
  </mergeCells>
  <conditionalFormatting sqref="D46">
    <cfRule type="expression" dxfId="147" priority="4">
      <formula>ABS($D$46)&gt;--MID($J$7,2,5)</formula>
    </cfRule>
  </conditionalFormatting>
  <conditionalFormatting sqref="D47">
    <cfRule type="expression" dxfId="146" priority="3">
      <formula>ABS($D$47)&gt;--MID($J$8,2,5)</formula>
    </cfRule>
  </conditionalFormatting>
  <conditionalFormatting sqref="I46">
    <cfRule type="cellIs" dxfId="145" priority="2" operator="greaterThan">
      <formula>$M$7</formula>
    </cfRule>
  </conditionalFormatting>
  <conditionalFormatting sqref="I47">
    <cfRule type="cellIs" dxfId="144" priority="1" operator="greaterThan">
      <formula>$M$8</formula>
    </cfRule>
  </conditionalFormatting>
  <pageMargins left="0.7" right="0.7" top="0.75" bottom="0.75" header="0.3" footer="0.3"/>
  <pageSetup paperSize="9" orientation="portrait" r:id="rId1"/>
</worksheet>
</file>

<file path=xl/worksheets/sheet41.xml><?xml version="1.0" encoding="utf-8"?>
<worksheet xmlns="http://schemas.openxmlformats.org/spreadsheetml/2006/main" xmlns:r="http://schemas.openxmlformats.org/officeDocument/2006/relationships">
  <sheetPr codeName="Лист24">
    <tabColor rgb="FF00B0F0"/>
  </sheetPr>
  <dimension ref="A1:AE50"/>
  <sheetViews>
    <sheetView zoomScale="90" zoomScaleNormal="90" workbookViewId="0">
      <selection activeCell="D32" sqref="D32:H41"/>
    </sheetView>
  </sheetViews>
  <sheetFormatPr defaultRowHeight="15"/>
  <cols>
    <col min="1" max="1" width="6.7109375" customWidth="1"/>
    <col min="2" max="2" width="6.5703125" customWidth="1"/>
    <col min="3" max="3" width="5.5703125" customWidth="1"/>
    <col min="4" max="4" width="7" customWidth="1"/>
    <col min="5" max="7" width="3.7109375" customWidth="1"/>
    <col min="8" max="8" width="11.7109375" customWidth="1"/>
    <col min="9" max="9" width="2.7109375" customWidth="1"/>
    <col min="10" max="10" width="6.7109375" customWidth="1"/>
    <col min="11" max="12" width="3.7109375" customWidth="1"/>
    <col min="13" max="13" width="14.7109375" customWidth="1"/>
    <col min="14" max="14" width="5.7109375" customWidth="1"/>
    <col min="15" max="16" width="0" hidden="1" customWidth="1"/>
    <col min="17" max="17" width="0.42578125" customWidth="1"/>
    <col min="18" max="23" width="0" hidden="1" customWidth="1"/>
    <col min="27" max="27" width="9.28515625" hidden="1" customWidth="1"/>
    <col min="28" max="31" width="9.140625" hidden="1" customWidth="1"/>
  </cols>
  <sheetData>
    <row r="1" spans="1:24">
      <c r="A1" s="67" t="s">
        <v>32</v>
      </c>
      <c r="B1" s="67"/>
      <c r="C1" s="67"/>
      <c r="D1" s="67"/>
      <c r="E1" s="67"/>
      <c r="F1" s="67"/>
      <c r="G1" s="67"/>
      <c r="H1" s="67"/>
      <c r="I1" s="67"/>
      <c r="J1" s="67"/>
      <c r="K1" s="67"/>
      <c r="L1" s="67"/>
      <c r="M1" s="67"/>
      <c r="N1" s="38"/>
      <c r="O1" s="38"/>
      <c r="P1" s="38"/>
      <c r="Q1" s="38"/>
      <c r="R1" s="38"/>
      <c r="S1" s="38"/>
      <c r="T1" s="38"/>
      <c r="U1" s="38"/>
      <c r="V1" s="38"/>
      <c r="W1" s="28"/>
    </row>
    <row r="2" spans="1:24">
      <c r="A2" s="71" t="s">
        <v>33</v>
      </c>
      <c r="B2" s="71"/>
      <c r="C2" s="71"/>
      <c r="D2" s="71"/>
      <c r="E2" s="71"/>
      <c r="F2" s="71"/>
      <c r="G2" s="71"/>
      <c r="H2" s="71"/>
      <c r="I2" s="71"/>
      <c r="J2" s="71"/>
      <c r="K2" s="71"/>
      <c r="L2" s="71"/>
      <c r="M2" s="71"/>
      <c r="N2" s="7"/>
      <c r="O2" s="7"/>
      <c r="P2" s="7"/>
      <c r="Q2" s="7"/>
      <c r="R2" s="7"/>
      <c r="S2" s="7"/>
      <c r="T2" s="7"/>
      <c r="U2" s="7"/>
      <c r="V2" s="7"/>
      <c r="W2" s="7"/>
    </row>
    <row r="3" spans="1:24" ht="15.75">
      <c r="A3" s="68" t="s">
        <v>59</v>
      </c>
      <c r="B3" s="68"/>
      <c r="C3" s="68"/>
      <c r="D3" s="68"/>
      <c r="E3" s="68"/>
      <c r="F3" s="68"/>
      <c r="G3" s="68"/>
      <c r="H3" s="62"/>
      <c r="I3" s="72" t="s">
        <v>61</v>
      </c>
      <c r="J3" s="72"/>
      <c r="K3" s="72"/>
      <c r="L3" s="72"/>
      <c r="M3" s="72"/>
      <c r="N3" s="16"/>
      <c r="O3" s="23"/>
      <c r="P3" s="62"/>
      <c r="Q3" s="69"/>
      <c r="R3" s="69"/>
      <c r="S3" s="69"/>
      <c r="T3" s="69"/>
      <c r="U3" s="69"/>
      <c r="V3" s="69"/>
      <c r="W3" s="69"/>
    </row>
    <row r="4" spans="1:24">
      <c r="A4" s="70" t="s">
        <v>0</v>
      </c>
      <c r="B4" s="70"/>
      <c r="C4" s="70"/>
      <c r="D4" s="70"/>
      <c r="E4" s="70"/>
      <c r="F4" s="70"/>
      <c r="G4" s="70"/>
      <c r="H4" s="62"/>
      <c r="I4" s="70" t="s">
        <v>1</v>
      </c>
      <c r="J4" s="70"/>
      <c r="K4" s="70"/>
      <c r="L4" s="70"/>
      <c r="M4" s="70"/>
      <c r="N4" s="46"/>
      <c r="O4" s="42"/>
      <c r="P4" s="62"/>
      <c r="Q4" s="69"/>
      <c r="R4" s="69"/>
      <c r="S4" s="69"/>
      <c r="T4" s="69"/>
      <c r="U4" s="69"/>
      <c r="V4" s="69"/>
      <c r="W4" s="69"/>
    </row>
    <row r="5" spans="1:24">
      <c r="A5" s="73" t="s">
        <v>2</v>
      </c>
      <c r="B5" s="73"/>
      <c r="C5" s="73"/>
      <c r="D5" s="73"/>
      <c r="E5" s="73"/>
      <c r="F5" s="73"/>
      <c r="G5" s="73"/>
      <c r="H5" s="73"/>
      <c r="I5" s="73"/>
      <c r="J5" s="73"/>
      <c r="K5" s="73"/>
      <c r="L5" s="73"/>
      <c r="M5" s="73"/>
      <c r="N5" s="14"/>
      <c r="O5" s="14"/>
      <c r="P5" s="14"/>
      <c r="Q5" s="14"/>
      <c r="R5" s="14"/>
      <c r="S5" s="14"/>
      <c r="T5" s="14"/>
      <c r="U5" s="14"/>
      <c r="V5" s="14"/>
      <c r="W5" s="14"/>
    </row>
    <row r="6" spans="1:24">
      <c r="A6" s="77" t="s">
        <v>3</v>
      </c>
      <c r="B6" s="77"/>
      <c r="C6" s="77"/>
      <c r="D6" s="77" t="s">
        <v>4</v>
      </c>
      <c r="E6" s="77"/>
      <c r="F6" s="77"/>
      <c r="G6" s="77" t="s">
        <v>5</v>
      </c>
      <c r="H6" s="77"/>
      <c r="I6" s="77"/>
      <c r="J6" s="77" t="s">
        <v>55</v>
      </c>
      <c r="K6" s="77"/>
      <c r="L6" s="78"/>
      <c r="M6" s="61" t="s">
        <v>56</v>
      </c>
      <c r="N6" s="35"/>
      <c r="O6" s="31"/>
      <c r="P6" s="32"/>
      <c r="Q6" s="28"/>
      <c r="R6" s="28"/>
      <c r="S6" s="28"/>
      <c r="T6" s="28"/>
      <c r="U6" s="28"/>
      <c r="V6" s="28"/>
      <c r="W6" s="28"/>
    </row>
    <row r="7" spans="1:24">
      <c r="A7" s="74">
        <v>1</v>
      </c>
      <c r="B7" s="74"/>
      <c r="C7" s="74"/>
      <c r="D7" s="75" t="str">
        <f>G7 &amp; " - " &amp; G8</f>
        <v>5 - 50</v>
      </c>
      <c r="E7" s="75"/>
      <c r="F7" s="75"/>
      <c r="G7" s="74">
        <v>5</v>
      </c>
      <c r="H7" s="74"/>
      <c r="I7" s="74"/>
      <c r="J7" s="74" t="s">
        <v>28</v>
      </c>
      <c r="K7" s="74"/>
      <c r="L7" s="76"/>
      <c r="M7" s="64">
        <v>5</v>
      </c>
      <c r="N7" s="36"/>
      <c r="O7" s="33"/>
      <c r="P7" s="34"/>
      <c r="Q7" s="28"/>
      <c r="R7" s="28"/>
      <c r="S7" s="28"/>
      <c r="T7" s="28"/>
      <c r="U7" s="28"/>
      <c r="V7" s="28"/>
      <c r="W7" s="28"/>
    </row>
    <row r="8" spans="1:24">
      <c r="A8" s="74"/>
      <c r="B8" s="74"/>
      <c r="C8" s="74"/>
      <c r="D8" s="74"/>
      <c r="E8" s="74"/>
      <c r="F8" s="74"/>
      <c r="G8" s="74">
        <v>50</v>
      </c>
      <c r="H8" s="74"/>
      <c r="I8" s="74"/>
      <c r="J8" s="74" t="s">
        <v>6</v>
      </c>
      <c r="K8" s="74"/>
      <c r="L8" s="76"/>
      <c r="M8" s="64">
        <v>2.5</v>
      </c>
      <c r="N8" s="16"/>
      <c r="O8" s="27"/>
      <c r="P8" s="30"/>
      <c r="Q8" s="28"/>
      <c r="R8" s="28"/>
      <c r="S8" s="28"/>
      <c r="T8" s="28"/>
      <c r="U8" s="28"/>
      <c r="V8" s="28"/>
      <c r="W8" s="28"/>
    </row>
    <row r="9" spans="1:24">
      <c r="A9" s="74"/>
      <c r="B9" s="74"/>
      <c r="C9" s="74"/>
      <c r="D9" s="74"/>
      <c r="E9" s="74"/>
      <c r="F9" s="74"/>
      <c r="G9" s="74"/>
      <c r="H9" s="74"/>
      <c r="I9" s="74"/>
      <c r="J9" s="80">
        <f>--MID(J7,2,3)</f>
        <v>5</v>
      </c>
      <c r="K9" s="80"/>
      <c r="L9" s="81"/>
      <c r="M9" s="60"/>
      <c r="N9" s="16"/>
      <c r="O9" s="27"/>
      <c r="P9" s="30"/>
      <c r="Q9" s="28"/>
      <c r="R9" s="28"/>
      <c r="S9" s="28"/>
      <c r="T9" s="28"/>
      <c r="U9" s="28"/>
      <c r="V9" s="28"/>
      <c r="W9" s="28"/>
    </row>
    <row r="10" spans="1:24">
      <c r="A10" s="74"/>
      <c r="B10" s="74"/>
      <c r="C10" s="74"/>
      <c r="D10" s="74"/>
      <c r="E10" s="74"/>
      <c r="F10" s="74"/>
      <c r="G10" s="74"/>
      <c r="H10" s="74"/>
      <c r="I10" s="74"/>
      <c r="J10" s="82">
        <f>--MID(J8,2,3)</f>
        <v>2</v>
      </c>
      <c r="K10" s="82"/>
      <c r="L10" s="83"/>
      <c r="M10" s="60"/>
      <c r="N10" s="16"/>
      <c r="O10" s="52"/>
      <c r="P10" s="54"/>
      <c r="Q10" s="28"/>
      <c r="R10" s="28"/>
      <c r="S10" s="28"/>
      <c r="T10" s="28"/>
      <c r="U10" s="28"/>
      <c r="V10" s="28"/>
      <c r="W10" s="28"/>
    </row>
    <row r="11" spans="1:24">
      <c r="A11" s="79" t="s">
        <v>7</v>
      </c>
      <c r="B11" s="79"/>
      <c r="C11" s="79"/>
      <c r="D11" s="79"/>
      <c r="E11" s="79"/>
      <c r="F11" s="79"/>
      <c r="G11" s="79"/>
      <c r="H11" s="79"/>
      <c r="I11" s="79"/>
      <c r="J11" s="79"/>
      <c r="K11" s="84" t="str">
        <f>'Исход. данные'!$B$1</f>
        <v>18.10.2024г.</v>
      </c>
      <c r="L11" s="84"/>
      <c r="M11" s="84"/>
      <c r="N11" s="15"/>
      <c r="O11" s="15"/>
      <c r="P11" s="15"/>
      <c r="Q11" s="15"/>
      <c r="R11" s="15"/>
      <c r="S11" s="15"/>
      <c r="T11" s="15"/>
      <c r="U11" s="15"/>
      <c r="V11" s="15"/>
      <c r="W11" s="15"/>
      <c r="X11" s="8"/>
    </row>
    <row r="12" spans="1:24">
      <c r="A12" s="79" t="s">
        <v>8</v>
      </c>
      <c r="B12" s="79"/>
      <c r="C12" s="79"/>
      <c r="D12" s="79"/>
      <c r="E12" s="79"/>
      <c r="F12" s="79"/>
      <c r="G12" s="79"/>
      <c r="H12" s="79"/>
      <c r="I12" s="79"/>
      <c r="J12" s="79"/>
      <c r="K12" s="85" t="str">
        <f>'Исход. данные'!$B$2</f>
        <v>ВР-300S № 181024</v>
      </c>
      <c r="L12" s="85"/>
      <c r="M12" s="85"/>
      <c r="N12" s="16"/>
      <c r="O12" s="16"/>
      <c r="P12" s="16"/>
      <c r="Q12" s="16"/>
      <c r="R12" s="16"/>
      <c r="S12" s="16"/>
      <c r="T12" s="16"/>
      <c r="U12" s="16"/>
      <c r="V12" s="16"/>
      <c r="W12" s="16"/>
      <c r="X12" s="8"/>
    </row>
    <row r="13" spans="1:24">
      <c r="A13" s="79" t="s">
        <v>9</v>
      </c>
      <c r="B13" s="79"/>
      <c r="C13" s="79"/>
      <c r="D13" s="79"/>
      <c r="E13" s="79"/>
      <c r="F13" s="79"/>
      <c r="G13" s="79"/>
      <c r="H13" s="79"/>
      <c r="I13" s="79"/>
      <c r="J13" s="79"/>
      <c r="K13" s="85">
        <f>'Исход. данные'!$B$3</f>
        <v>21.2</v>
      </c>
      <c r="L13" s="85"/>
      <c r="M13" s="85"/>
      <c r="N13" s="16"/>
      <c r="O13" s="16"/>
      <c r="P13" s="16"/>
      <c r="Q13" s="16"/>
      <c r="R13" s="16"/>
      <c r="S13" s="16"/>
      <c r="T13" s="16"/>
      <c r="U13" s="16"/>
      <c r="V13" s="16"/>
      <c r="W13" s="16"/>
      <c r="X13" s="8"/>
    </row>
    <row r="14" spans="1:24">
      <c r="A14" s="79" t="s">
        <v>10</v>
      </c>
      <c r="B14" s="79"/>
      <c r="C14" s="79"/>
      <c r="D14" s="79"/>
      <c r="E14" s="79"/>
      <c r="F14" s="79"/>
      <c r="G14" s="79"/>
      <c r="H14" s="79"/>
      <c r="I14" s="79"/>
      <c r="J14" s="79"/>
      <c r="K14" s="85">
        <f>'Исход. данные'!$B$4</f>
        <v>60.7</v>
      </c>
      <c r="L14" s="85"/>
      <c r="M14" s="85"/>
      <c r="N14" s="16"/>
      <c r="O14" s="16"/>
      <c r="P14" s="16"/>
      <c r="Q14" s="16"/>
      <c r="R14" s="16"/>
      <c r="S14" s="16"/>
      <c r="T14" s="16"/>
      <c r="U14" s="16"/>
      <c r="V14" s="16"/>
      <c r="W14" s="16"/>
      <c r="X14" s="8"/>
    </row>
    <row r="15" spans="1:24">
      <c r="A15" s="97" t="s">
        <v>11</v>
      </c>
      <c r="B15" s="98"/>
      <c r="C15" s="99"/>
      <c r="D15" s="76" t="str">
        <f>"Объем дозирования " &amp; G7 &amp; " мкл"</f>
        <v>Объем дозирования 5 мкл</v>
      </c>
      <c r="E15" s="85"/>
      <c r="F15" s="85"/>
      <c r="G15" s="85"/>
      <c r="H15" s="85"/>
      <c r="I15" s="85"/>
      <c r="J15" s="85"/>
      <c r="K15" s="85"/>
      <c r="L15" s="85"/>
      <c r="M15" s="86"/>
      <c r="N15" s="47"/>
      <c r="O15" s="28"/>
      <c r="P15" s="28"/>
      <c r="Q15" s="28"/>
      <c r="R15" s="28"/>
      <c r="S15" s="28"/>
      <c r="T15" s="28"/>
      <c r="U15" s="28"/>
      <c r="V15" s="28"/>
      <c r="W15" s="28"/>
    </row>
    <row r="16" spans="1:24">
      <c r="A16" s="100"/>
      <c r="B16" s="101"/>
      <c r="C16" s="102"/>
      <c r="D16" s="76" t="s">
        <v>42</v>
      </c>
      <c r="E16" s="85"/>
      <c r="F16" s="85"/>
      <c r="G16" s="85"/>
      <c r="H16" s="86"/>
      <c r="I16" s="76" t="s">
        <v>13</v>
      </c>
      <c r="J16" s="85"/>
      <c r="K16" s="85"/>
      <c r="L16" s="85"/>
      <c r="M16" s="86"/>
      <c r="N16" s="28"/>
      <c r="O16" s="28"/>
      <c r="P16" s="28"/>
      <c r="Q16" s="28"/>
      <c r="R16" s="28"/>
      <c r="S16" s="28"/>
      <c r="T16" s="28"/>
      <c r="U16" s="28"/>
      <c r="V16" s="28"/>
      <c r="W16" s="28"/>
    </row>
    <row r="17" spans="1:31">
      <c r="A17" s="76">
        <v>1</v>
      </c>
      <c r="B17" s="85"/>
      <c r="C17" s="86"/>
      <c r="D17" s="87">
        <v>4.7999999999999996E-3</v>
      </c>
      <c r="E17" s="88"/>
      <c r="F17" s="88"/>
      <c r="G17" s="88"/>
      <c r="H17" s="89"/>
      <c r="I17" s="90">
        <f>D17*1000*'Исход. данные'!$B$6</f>
        <v>4.8148800000000005</v>
      </c>
      <c r="J17" s="91"/>
      <c r="K17" s="91"/>
      <c r="L17" s="91"/>
      <c r="M17" s="92"/>
      <c r="N17" s="28"/>
      <c r="O17" s="28"/>
      <c r="P17" s="28"/>
      <c r="Q17" s="28"/>
      <c r="R17" s="28"/>
      <c r="S17" s="28"/>
      <c r="T17" s="28"/>
      <c r="U17" s="28"/>
      <c r="V17" s="28"/>
      <c r="W17" s="28"/>
      <c r="AA17" s="65">
        <f ca="1">ROUND(NORMINV(RAND(), $AA$27, $AA$27*$M$7/100*0.8)/(1000*'Исход. данные'!$B$6), 4)</f>
        <v>4.5999999999999999E-3</v>
      </c>
      <c r="AB17" s="65"/>
      <c r="AC17" s="65"/>
      <c r="AD17" s="65"/>
      <c r="AE17" s="65"/>
    </row>
    <row r="18" spans="1:31">
      <c r="A18" s="76">
        <v>2</v>
      </c>
      <c r="B18" s="85"/>
      <c r="C18" s="86"/>
      <c r="D18" s="87">
        <v>5.1000000000000004E-3</v>
      </c>
      <c r="E18" s="93"/>
      <c r="F18" s="93"/>
      <c r="G18" s="93"/>
      <c r="H18" s="94"/>
      <c r="I18" s="90">
        <f>D18*1000*'Исход. данные'!$B$6</f>
        <v>5.1158100000000006</v>
      </c>
      <c r="J18" s="95"/>
      <c r="K18" s="95"/>
      <c r="L18" s="95"/>
      <c r="M18" s="96"/>
      <c r="N18" s="28"/>
      <c r="O18" s="28"/>
      <c r="P18" s="28"/>
      <c r="Q18" s="28"/>
      <c r="R18" s="28"/>
      <c r="S18" s="28"/>
      <c r="T18" s="28"/>
      <c r="U18" s="28"/>
      <c r="V18" s="28"/>
      <c r="W18" s="28"/>
      <c r="AA18" s="65">
        <f ca="1">ROUND(NORMINV(RAND(), $AA$27, $AA$27*$M$7/100*0.8)/(1000*'Исход. данные'!$B$6), 4)</f>
        <v>5.1999999999999998E-3</v>
      </c>
      <c r="AB18" s="65"/>
      <c r="AC18" s="65"/>
      <c r="AD18" s="65"/>
      <c r="AE18" s="65"/>
    </row>
    <row r="19" spans="1:31">
      <c r="A19" s="76">
        <v>3</v>
      </c>
      <c r="B19" s="85"/>
      <c r="C19" s="86"/>
      <c r="D19" s="87">
        <v>4.7999999999999996E-3</v>
      </c>
      <c r="E19" s="93"/>
      <c r="F19" s="93"/>
      <c r="G19" s="93"/>
      <c r="H19" s="94"/>
      <c r="I19" s="90">
        <f>D19*1000*'Исход. данные'!$B$6</f>
        <v>4.8148800000000005</v>
      </c>
      <c r="J19" s="95"/>
      <c r="K19" s="95"/>
      <c r="L19" s="95"/>
      <c r="M19" s="96"/>
      <c r="N19" s="28"/>
      <c r="O19" s="28"/>
      <c r="P19" s="28"/>
      <c r="Q19" s="28"/>
      <c r="R19" s="28"/>
      <c r="S19" s="28"/>
      <c r="T19" s="28"/>
      <c r="U19" s="28"/>
      <c r="V19" s="28"/>
      <c r="W19" s="28"/>
      <c r="AA19" s="65">
        <f ca="1">ROUND(NORMINV(RAND(), $AA$27, $AA$27*$M$7/100*0.8)/(1000*'Исход. данные'!$B$6), 4)</f>
        <v>5.1000000000000004E-3</v>
      </c>
      <c r="AB19" s="65"/>
      <c r="AC19" s="65"/>
      <c r="AD19" s="65"/>
      <c r="AE19" s="65"/>
    </row>
    <row r="20" spans="1:31">
      <c r="A20" s="76">
        <v>4</v>
      </c>
      <c r="B20" s="85"/>
      <c r="C20" s="86"/>
      <c r="D20" s="87">
        <v>5.0000000000000001E-3</v>
      </c>
      <c r="E20" s="93"/>
      <c r="F20" s="93"/>
      <c r="G20" s="93"/>
      <c r="H20" s="94"/>
      <c r="I20" s="90">
        <f>D20*1000*'Исход. данные'!$B$6</f>
        <v>5.0155000000000003</v>
      </c>
      <c r="J20" s="95"/>
      <c r="K20" s="95"/>
      <c r="L20" s="95"/>
      <c r="M20" s="96"/>
      <c r="N20" s="28"/>
      <c r="O20" s="28"/>
      <c r="P20" s="28"/>
      <c r="Q20" s="28"/>
      <c r="R20" s="28"/>
      <c r="S20" s="28"/>
      <c r="T20" s="28"/>
      <c r="U20" s="28"/>
      <c r="V20" s="28"/>
      <c r="W20" s="28"/>
      <c r="AA20" s="65">
        <f ca="1">ROUND(NORMINV(RAND(), $AA$27, $AA$27*$M$7/100*0.8)/(1000*'Исход. данные'!$B$6), 4)</f>
        <v>4.7999999999999996E-3</v>
      </c>
      <c r="AB20" s="65"/>
      <c r="AC20" s="65"/>
      <c r="AD20" s="65"/>
      <c r="AE20" s="65"/>
    </row>
    <row r="21" spans="1:31">
      <c r="A21" s="76">
        <v>5</v>
      </c>
      <c r="B21" s="85"/>
      <c r="C21" s="86"/>
      <c r="D21" s="87">
        <v>4.8999999999999998E-3</v>
      </c>
      <c r="E21" s="93"/>
      <c r="F21" s="93"/>
      <c r="G21" s="93"/>
      <c r="H21" s="94"/>
      <c r="I21" s="90">
        <f>D21*1000*'Исход. данные'!$B$6</f>
        <v>4.9151899999999999</v>
      </c>
      <c r="J21" s="95"/>
      <c r="K21" s="95"/>
      <c r="L21" s="95"/>
      <c r="M21" s="96"/>
      <c r="N21" s="28"/>
      <c r="O21" s="28"/>
      <c r="P21" s="28"/>
      <c r="Q21" s="28"/>
      <c r="R21" s="28"/>
      <c r="S21" s="28"/>
      <c r="T21" s="28"/>
      <c r="U21" s="28"/>
      <c r="V21" s="28"/>
      <c r="W21" s="28"/>
      <c r="AA21" s="65">
        <f ca="1">ROUND(NORMINV(RAND(), $AA$27, $AA$27*$M$7/100*0.8)/(1000*'Исход. данные'!$B$6), 4)</f>
        <v>4.8999999999999998E-3</v>
      </c>
      <c r="AB21" s="65"/>
      <c r="AC21" s="65"/>
      <c r="AD21" s="65"/>
      <c r="AE21" s="65"/>
    </row>
    <row r="22" spans="1:31">
      <c r="A22" s="76">
        <v>6</v>
      </c>
      <c r="B22" s="85"/>
      <c r="C22" s="86"/>
      <c r="D22" s="87">
        <v>5.0000000000000001E-3</v>
      </c>
      <c r="E22" s="93"/>
      <c r="F22" s="93"/>
      <c r="G22" s="93"/>
      <c r="H22" s="94"/>
      <c r="I22" s="90">
        <f>D22*1000*'Исход. данные'!$B$6</f>
        <v>5.0155000000000003</v>
      </c>
      <c r="J22" s="95"/>
      <c r="K22" s="95"/>
      <c r="L22" s="95"/>
      <c r="M22" s="96"/>
      <c r="N22" s="28"/>
      <c r="O22" s="28"/>
      <c r="P22" s="28"/>
      <c r="Q22" s="28"/>
      <c r="R22" s="28"/>
      <c r="S22" s="28"/>
      <c r="T22" s="28"/>
      <c r="U22" s="28"/>
      <c r="V22" s="28"/>
      <c r="W22" s="28"/>
      <c r="Z22" s="18"/>
      <c r="AA22" s="65">
        <f ca="1">ROUND(NORMINV(RAND(), $AA$27, $AA$27*$M$7/100*0.8)/(1000*'Исход. данные'!$B$6), 4)</f>
        <v>5.0000000000000001E-3</v>
      </c>
      <c r="AB22" s="65"/>
      <c r="AC22" s="65"/>
      <c r="AD22" s="65"/>
      <c r="AE22" s="65"/>
    </row>
    <row r="23" spans="1:31">
      <c r="A23" s="76">
        <v>7</v>
      </c>
      <c r="B23" s="85"/>
      <c r="C23" s="86"/>
      <c r="D23" s="87">
        <v>4.7999999999999996E-3</v>
      </c>
      <c r="E23" s="93"/>
      <c r="F23" s="93"/>
      <c r="G23" s="93"/>
      <c r="H23" s="94"/>
      <c r="I23" s="90">
        <f>D23*1000*'Исход. данные'!$B$6</f>
        <v>4.8148800000000005</v>
      </c>
      <c r="J23" s="95"/>
      <c r="K23" s="95"/>
      <c r="L23" s="95"/>
      <c r="M23" s="96"/>
      <c r="N23" s="28"/>
      <c r="O23" s="28"/>
      <c r="P23" s="28"/>
      <c r="Q23" s="28"/>
      <c r="R23" s="28"/>
      <c r="S23" s="28"/>
      <c r="T23" s="28"/>
      <c r="U23" s="28"/>
      <c r="V23" s="28"/>
      <c r="W23" s="28"/>
      <c r="Z23" s="18"/>
      <c r="AA23" s="65">
        <f ca="1">ROUND(NORMINV(RAND(), $AA$27, $AA$27*$M$7/100*0.8)/(1000*'Исход. данные'!$B$6), 4)</f>
        <v>4.7999999999999996E-3</v>
      </c>
      <c r="AB23" s="65"/>
      <c r="AC23" s="65"/>
      <c r="AD23" s="65"/>
      <c r="AE23" s="65"/>
    </row>
    <row r="24" spans="1:31">
      <c r="A24" s="76">
        <v>8</v>
      </c>
      <c r="B24" s="85"/>
      <c r="C24" s="86"/>
      <c r="D24" s="87">
        <v>5.0000000000000001E-3</v>
      </c>
      <c r="E24" s="93"/>
      <c r="F24" s="93"/>
      <c r="G24" s="93"/>
      <c r="H24" s="94"/>
      <c r="I24" s="90">
        <f>D24*1000*'Исход. данные'!$B$6</f>
        <v>5.0155000000000003</v>
      </c>
      <c r="J24" s="95"/>
      <c r="K24" s="95"/>
      <c r="L24" s="95"/>
      <c r="M24" s="96"/>
      <c r="N24" s="28"/>
      <c r="O24" s="28"/>
      <c r="P24" s="28"/>
      <c r="Q24" s="28"/>
      <c r="R24" s="28"/>
      <c r="S24" s="28"/>
      <c r="T24" s="28"/>
      <c r="U24" s="28"/>
      <c r="V24" s="28"/>
      <c r="W24" s="28"/>
      <c r="AA24" s="65">
        <f ca="1">ROUND(NORMINV(RAND(), $AA$27, $AA$27*$M$7/100*0.8)/(1000*'Исход. данные'!$B$6), 4)</f>
        <v>4.7999999999999996E-3</v>
      </c>
      <c r="AB24" s="65"/>
      <c r="AC24" s="65"/>
      <c r="AD24" s="65"/>
      <c r="AE24" s="65"/>
    </row>
    <row r="25" spans="1:31">
      <c r="A25" s="76">
        <v>9</v>
      </c>
      <c r="B25" s="85"/>
      <c r="C25" s="86"/>
      <c r="D25" s="87">
        <v>5.0000000000000001E-3</v>
      </c>
      <c r="E25" s="93"/>
      <c r="F25" s="93"/>
      <c r="G25" s="93"/>
      <c r="H25" s="94"/>
      <c r="I25" s="90">
        <f>D25*1000*'Исход. данные'!$B$6</f>
        <v>5.0155000000000003</v>
      </c>
      <c r="J25" s="95"/>
      <c r="K25" s="95"/>
      <c r="L25" s="95"/>
      <c r="M25" s="96"/>
      <c r="N25" s="28"/>
      <c r="O25" s="28"/>
      <c r="P25" s="28"/>
      <c r="Q25" s="28"/>
      <c r="R25" s="28"/>
      <c r="S25" s="28"/>
      <c r="T25" s="28"/>
      <c r="U25" s="28"/>
      <c r="V25" s="29"/>
      <c r="W25" s="28"/>
      <c r="AA25" s="65">
        <f ca="1">ROUND(NORMINV(RAND(), $AA$27, $AA$27*$M$7/100*0.8)/(1000*'Исход. данные'!$B$6), 4)</f>
        <v>4.7999999999999996E-3</v>
      </c>
      <c r="AB25" s="65"/>
      <c r="AC25" s="65"/>
      <c r="AD25" s="65"/>
      <c r="AE25" s="65"/>
    </row>
    <row r="26" spans="1:31">
      <c r="A26" s="76">
        <v>10</v>
      </c>
      <c r="B26" s="85"/>
      <c r="C26" s="86"/>
      <c r="D26" s="87">
        <v>5.0000000000000001E-3</v>
      </c>
      <c r="E26" s="93"/>
      <c r="F26" s="93"/>
      <c r="G26" s="93"/>
      <c r="H26" s="94"/>
      <c r="I26" s="90">
        <f>D26*1000*'Исход. данные'!$B$6</f>
        <v>5.0155000000000003</v>
      </c>
      <c r="J26" s="95"/>
      <c r="K26" s="95"/>
      <c r="L26" s="95"/>
      <c r="M26" s="96"/>
      <c r="N26" s="28"/>
      <c r="O26" s="28"/>
      <c r="P26" s="28"/>
      <c r="Q26" s="28"/>
      <c r="R26" s="28"/>
      <c r="S26" s="28"/>
      <c r="T26" s="28"/>
      <c r="U26" s="28"/>
      <c r="V26" s="28"/>
      <c r="W26" s="28"/>
      <c r="AA26" s="65">
        <f ca="1">ROUND(NORMINV(RAND(), $AA$27, $AA$27*$M$7/100*0.8)/(1000*'Исход. данные'!$B$6), 4)</f>
        <v>4.5999999999999999E-3</v>
      </c>
      <c r="AB26" s="65"/>
      <c r="AC26" s="65"/>
      <c r="AD26" s="65"/>
      <c r="AE26" s="65"/>
    </row>
    <row r="27" spans="1:31">
      <c r="A27" s="76" t="s">
        <v>14</v>
      </c>
      <c r="B27" s="85"/>
      <c r="C27" s="86"/>
      <c r="D27" s="87">
        <f>AVERAGE(D17:H26)</f>
        <v>4.9399999999999991E-3</v>
      </c>
      <c r="E27" s="93"/>
      <c r="F27" s="93"/>
      <c r="G27" s="93"/>
      <c r="H27" s="94"/>
      <c r="I27" s="90">
        <f>ROUND(AVERAGE(I17:M26),2)</f>
        <v>4.96</v>
      </c>
      <c r="J27" s="95"/>
      <c r="K27" s="95"/>
      <c r="L27" s="95"/>
      <c r="M27" s="96"/>
      <c r="N27" s="47"/>
      <c r="O27" s="28"/>
      <c r="P27" s="28"/>
      <c r="Q27" s="28"/>
      <c r="R27" s="28"/>
      <c r="S27" s="28"/>
      <c r="T27" s="28"/>
      <c r="U27" s="28"/>
      <c r="V27" s="28"/>
      <c r="W27" s="28"/>
      <c r="AA27" s="66">
        <f ca="1">G7+G7*J9/100*0.9*(RAND()-RAND())</f>
        <v>4.9769838751404194</v>
      </c>
      <c r="AB27" s="66"/>
      <c r="AC27" s="66"/>
      <c r="AD27" s="66"/>
      <c r="AE27" s="66"/>
    </row>
    <row r="28" spans="1:31">
      <c r="A28" s="76" t="s">
        <v>15</v>
      </c>
      <c r="B28" s="85"/>
      <c r="C28" s="86"/>
      <c r="D28" s="106" t="str">
        <f>'Исход. данные'!$B$5</f>
        <v>Пупкин В.В.</v>
      </c>
      <c r="E28" s="107"/>
      <c r="F28" s="107"/>
      <c r="G28" s="107"/>
      <c r="H28" s="107"/>
      <c r="I28" s="107"/>
      <c r="J28" s="107"/>
      <c r="K28" s="107"/>
      <c r="L28" s="107"/>
      <c r="M28" s="108"/>
      <c r="N28" s="51"/>
      <c r="O28" s="51"/>
      <c r="P28" s="51"/>
      <c r="Q28" s="51"/>
      <c r="R28" s="51"/>
      <c r="S28" s="51"/>
      <c r="T28" s="51"/>
      <c r="U28" s="28"/>
      <c r="V28" s="28"/>
      <c r="W28" s="28"/>
    </row>
    <row r="29" spans="1:31">
      <c r="A29" s="62"/>
      <c r="B29" s="62"/>
      <c r="C29" s="62"/>
      <c r="D29" s="62"/>
      <c r="E29" s="62"/>
      <c r="F29" s="62"/>
      <c r="G29" s="62"/>
      <c r="H29" s="62"/>
      <c r="I29" s="62"/>
      <c r="J29" s="62"/>
      <c r="K29" s="62"/>
      <c r="L29" s="62"/>
      <c r="M29" s="62"/>
      <c r="N29" s="62"/>
      <c r="O29" s="62"/>
      <c r="P29" s="62"/>
      <c r="Q29" s="62"/>
      <c r="R29" s="62"/>
      <c r="S29" s="62"/>
      <c r="T29" s="62"/>
      <c r="U29" s="62"/>
      <c r="V29" s="62"/>
      <c r="W29" s="62"/>
    </row>
    <row r="30" spans="1:31">
      <c r="A30" s="97" t="s">
        <v>11</v>
      </c>
      <c r="B30" s="98"/>
      <c r="C30" s="99"/>
      <c r="D30" s="76" t="str">
        <f>"Объем дозирования " &amp; G8 &amp; " мкл"</f>
        <v>Объем дозирования 50 мкл</v>
      </c>
      <c r="E30" s="85"/>
      <c r="F30" s="85"/>
      <c r="G30" s="85"/>
      <c r="H30" s="85"/>
      <c r="I30" s="85"/>
      <c r="J30" s="85"/>
      <c r="K30" s="85"/>
      <c r="L30" s="85"/>
      <c r="M30" s="86"/>
      <c r="V30" s="18"/>
    </row>
    <row r="31" spans="1:31">
      <c r="A31" s="100"/>
      <c r="B31" s="101"/>
      <c r="C31" s="102"/>
      <c r="D31" s="76" t="s">
        <v>42</v>
      </c>
      <c r="E31" s="85"/>
      <c r="F31" s="85"/>
      <c r="G31" s="85"/>
      <c r="H31" s="86"/>
      <c r="I31" s="76" t="s">
        <v>13</v>
      </c>
      <c r="J31" s="85"/>
      <c r="K31" s="85"/>
      <c r="L31" s="85"/>
      <c r="M31" s="86"/>
      <c r="Q31" s="18"/>
      <c r="S31" s="2"/>
    </row>
    <row r="32" spans="1:31">
      <c r="A32" s="76">
        <v>1</v>
      </c>
      <c r="B32" s="85"/>
      <c r="C32" s="86"/>
      <c r="D32" s="103">
        <v>4.99E-2</v>
      </c>
      <c r="E32" s="104"/>
      <c r="F32" s="104"/>
      <c r="G32" s="104"/>
      <c r="H32" s="105"/>
      <c r="I32" s="90">
        <f>D32*1000*'Исход. данные'!$B$6</f>
        <v>50.054690000000001</v>
      </c>
      <c r="J32" s="95"/>
      <c r="K32" s="95"/>
      <c r="L32" s="95"/>
      <c r="M32" s="96"/>
      <c r="Q32" s="18"/>
      <c r="AA32" s="65">
        <f ca="1">ROUND(NORMINV(RAND(), $AA$42, $AA$42*$M$8/100*0.8)/(1000*'Исход. данные'!$B$6), 4)</f>
        <v>5.2200000000000003E-2</v>
      </c>
      <c r="AB32" s="65"/>
      <c r="AC32" s="65"/>
      <c r="AD32" s="65"/>
      <c r="AE32" s="65"/>
    </row>
    <row r="33" spans="1:31">
      <c r="A33" s="76">
        <v>2</v>
      </c>
      <c r="B33" s="85"/>
      <c r="C33" s="86"/>
      <c r="D33" s="103">
        <v>5.0200000000000002E-2</v>
      </c>
      <c r="E33" s="104"/>
      <c r="F33" s="104"/>
      <c r="G33" s="104"/>
      <c r="H33" s="105"/>
      <c r="I33" s="90">
        <f>D33*1000*'Исход. данные'!$B$6</f>
        <v>50.355620000000009</v>
      </c>
      <c r="J33" s="95"/>
      <c r="K33" s="95"/>
      <c r="L33" s="95"/>
      <c r="M33" s="96"/>
      <c r="Q33" s="18"/>
      <c r="S33" s="2"/>
      <c r="AA33" s="65">
        <f ca="1">ROUND(NORMINV(RAND(), $AA$42, $AA$42*$M$8/100*0.8)/(1000*'Исход. данные'!$B$6), 4)</f>
        <v>4.8599999999999997E-2</v>
      </c>
      <c r="AB33" s="65"/>
      <c r="AC33" s="65"/>
      <c r="AD33" s="65"/>
      <c r="AE33" s="65"/>
    </row>
    <row r="34" spans="1:31">
      <c r="A34" s="76">
        <v>3</v>
      </c>
      <c r="B34" s="85"/>
      <c r="C34" s="86"/>
      <c r="D34" s="103">
        <v>5.0900000000000001E-2</v>
      </c>
      <c r="E34" s="104"/>
      <c r="F34" s="104"/>
      <c r="G34" s="104"/>
      <c r="H34" s="105"/>
      <c r="I34" s="90">
        <f>D34*1000*'Исход. данные'!$B$6</f>
        <v>51.057790000000004</v>
      </c>
      <c r="J34" s="95"/>
      <c r="K34" s="95"/>
      <c r="L34" s="95"/>
      <c r="M34" s="96"/>
      <c r="Q34" s="18"/>
      <c r="AA34" s="65">
        <f ca="1">ROUND(NORMINV(RAND(), $AA$42, $AA$42*$M$8/100*0.8)/(1000*'Исход. данные'!$B$6), 4)</f>
        <v>5.0599999999999999E-2</v>
      </c>
      <c r="AB34" s="65"/>
      <c r="AC34" s="65"/>
      <c r="AD34" s="65"/>
      <c r="AE34" s="65"/>
    </row>
    <row r="35" spans="1:31">
      <c r="A35" s="76">
        <v>4</v>
      </c>
      <c r="B35" s="85"/>
      <c r="C35" s="86"/>
      <c r="D35" s="103">
        <v>5.0200000000000002E-2</v>
      </c>
      <c r="E35" s="104"/>
      <c r="F35" s="104"/>
      <c r="G35" s="104"/>
      <c r="H35" s="105"/>
      <c r="I35" s="90">
        <f>D35*1000*'Исход. данные'!$B$6</f>
        <v>50.355620000000009</v>
      </c>
      <c r="J35" s="95"/>
      <c r="K35" s="95"/>
      <c r="L35" s="95"/>
      <c r="M35" s="96"/>
      <c r="Q35" s="18"/>
      <c r="AA35" s="65">
        <f ca="1">ROUND(NORMINV(RAND(), $AA$42, $AA$42*$M$8/100*0.8)/(1000*'Исход. данные'!$B$6), 4)</f>
        <v>4.9200000000000001E-2</v>
      </c>
      <c r="AB35" s="65"/>
      <c r="AC35" s="65"/>
      <c r="AD35" s="65"/>
      <c r="AE35" s="65"/>
    </row>
    <row r="36" spans="1:31">
      <c r="A36" s="76">
        <v>5</v>
      </c>
      <c r="B36" s="85"/>
      <c r="C36" s="86"/>
      <c r="D36" s="103">
        <v>4.8899999999999999E-2</v>
      </c>
      <c r="E36" s="104"/>
      <c r="F36" s="104"/>
      <c r="G36" s="104"/>
      <c r="H36" s="105"/>
      <c r="I36" s="90">
        <f>D36*1000*'Исход. данные'!$B$6</f>
        <v>49.051590000000004</v>
      </c>
      <c r="J36" s="95"/>
      <c r="K36" s="95"/>
      <c r="L36" s="95"/>
      <c r="M36" s="96"/>
      <c r="Q36" s="18"/>
      <c r="AA36" s="65">
        <f ca="1">ROUND(NORMINV(RAND(), $AA$42, $AA$42*$M$8/100*0.8)/(1000*'Исход. данные'!$B$6), 4)</f>
        <v>4.8500000000000001E-2</v>
      </c>
      <c r="AB36" s="65"/>
      <c r="AC36" s="65"/>
      <c r="AD36" s="65"/>
      <c r="AE36" s="65"/>
    </row>
    <row r="37" spans="1:31">
      <c r="A37" s="76">
        <v>6</v>
      </c>
      <c r="B37" s="85"/>
      <c r="C37" s="86"/>
      <c r="D37" s="103">
        <v>4.99E-2</v>
      </c>
      <c r="E37" s="104"/>
      <c r="F37" s="104"/>
      <c r="G37" s="104"/>
      <c r="H37" s="105"/>
      <c r="I37" s="90">
        <f>D37*1000*'Исход. данные'!$B$6</f>
        <v>50.054690000000001</v>
      </c>
      <c r="J37" s="95"/>
      <c r="K37" s="95"/>
      <c r="L37" s="95"/>
      <c r="M37" s="96"/>
      <c r="Q37" s="18"/>
      <c r="Y37" s="26"/>
      <c r="AA37" s="65">
        <f ca="1">ROUND(NORMINV(RAND(), $AA$42, $AA$42*$M$8/100*0.8)/(1000*'Исход. данные'!$B$6), 4)</f>
        <v>5.0299999999999997E-2</v>
      </c>
      <c r="AB37" s="65"/>
      <c r="AC37" s="65"/>
      <c r="AD37" s="65"/>
      <c r="AE37" s="65"/>
    </row>
    <row r="38" spans="1:31">
      <c r="A38" s="76">
        <v>7</v>
      </c>
      <c r="B38" s="85"/>
      <c r="C38" s="86"/>
      <c r="D38" s="103">
        <v>0.05</v>
      </c>
      <c r="E38" s="104"/>
      <c r="F38" s="104"/>
      <c r="G38" s="104"/>
      <c r="H38" s="105"/>
      <c r="I38" s="90">
        <f>D38*1000*'Исход. данные'!$B$6</f>
        <v>50.155000000000008</v>
      </c>
      <c r="J38" s="95"/>
      <c r="K38" s="95"/>
      <c r="L38" s="95"/>
      <c r="M38" s="96"/>
      <c r="Q38" s="18"/>
      <c r="AA38" s="65">
        <f ca="1">ROUND(NORMINV(RAND(), $AA$42, $AA$42*$M$8/100*0.8)/(1000*'Исход. данные'!$B$6), 4)</f>
        <v>5.04E-2</v>
      </c>
      <c r="AB38" s="65"/>
      <c r="AC38" s="65"/>
      <c r="AD38" s="65"/>
      <c r="AE38" s="65"/>
    </row>
    <row r="39" spans="1:31">
      <c r="A39" s="76">
        <v>8</v>
      </c>
      <c r="B39" s="85"/>
      <c r="C39" s="86"/>
      <c r="D39" s="103">
        <v>4.99E-2</v>
      </c>
      <c r="E39" s="104"/>
      <c r="F39" s="104"/>
      <c r="G39" s="104"/>
      <c r="H39" s="105"/>
      <c r="I39" s="90">
        <f>D39*1000*'Исход. данные'!$B$6</f>
        <v>50.054690000000001</v>
      </c>
      <c r="J39" s="95"/>
      <c r="K39" s="95"/>
      <c r="L39" s="95"/>
      <c r="M39" s="96"/>
      <c r="Q39" s="18"/>
      <c r="AA39" s="65">
        <f ca="1">ROUND(NORMINV(RAND(), $AA$42, $AA$42*$M$8/100*0.8)/(1000*'Исход. данные'!$B$6), 4)</f>
        <v>5.0299999999999997E-2</v>
      </c>
      <c r="AB39" s="65"/>
      <c r="AC39" s="65"/>
      <c r="AD39" s="65"/>
      <c r="AE39" s="65"/>
    </row>
    <row r="40" spans="1:31">
      <c r="A40" s="76">
        <v>9</v>
      </c>
      <c r="B40" s="85"/>
      <c r="C40" s="86"/>
      <c r="D40" s="103">
        <v>5.0599999999999999E-2</v>
      </c>
      <c r="E40" s="104"/>
      <c r="F40" s="104"/>
      <c r="G40" s="104"/>
      <c r="H40" s="105"/>
      <c r="I40" s="90">
        <f>D40*1000*'Исход. данные'!$B$6</f>
        <v>50.756860000000003</v>
      </c>
      <c r="J40" s="95"/>
      <c r="K40" s="95"/>
      <c r="L40" s="95"/>
      <c r="M40" s="96"/>
      <c r="Q40" s="18"/>
      <c r="AA40" s="65">
        <f ca="1">ROUND(NORMINV(RAND(), $AA$42, $AA$42*$M$8/100*0.8)/(1000*'Исход. данные'!$B$6), 4)</f>
        <v>4.9200000000000001E-2</v>
      </c>
      <c r="AB40" s="65"/>
      <c r="AC40" s="65"/>
      <c r="AD40" s="65"/>
      <c r="AE40" s="65"/>
    </row>
    <row r="41" spans="1:31">
      <c r="A41" s="76">
        <v>10</v>
      </c>
      <c r="B41" s="85"/>
      <c r="C41" s="86"/>
      <c r="D41" s="103">
        <v>4.9799999999999997E-2</v>
      </c>
      <c r="E41" s="104"/>
      <c r="F41" s="104"/>
      <c r="G41" s="104"/>
      <c r="H41" s="105"/>
      <c r="I41" s="90">
        <f>D41*1000*'Исход. данные'!$B$6</f>
        <v>49.95438</v>
      </c>
      <c r="J41" s="95"/>
      <c r="K41" s="95"/>
      <c r="L41" s="95"/>
      <c r="M41" s="96"/>
      <c r="Q41" s="18"/>
      <c r="AA41" s="65">
        <f ca="1">ROUND(NORMINV(RAND(), $AA$42, $AA$42*$M$8/100*0.8)/(1000*'Исход. данные'!$B$6), 4)</f>
        <v>5.0299999999999997E-2</v>
      </c>
      <c r="AB41" s="65"/>
      <c r="AC41" s="65"/>
      <c r="AD41" s="65"/>
      <c r="AE41" s="65"/>
    </row>
    <row r="42" spans="1:31">
      <c r="A42" s="76" t="s">
        <v>14</v>
      </c>
      <c r="B42" s="85"/>
      <c r="C42" s="86"/>
      <c r="D42" s="109">
        <f>AVERAGE(D32:H41)</f>
        <v>5.0029999999999998E-2</v>
      </c>
      <c r="E42" s="110"/>
      <c r="F42" s="110"/>
      <c r="G42" s="110"/>
      <c r="H42" s="110"/>
      <c r="I42" s="111">
        <f>ROUND(AVERAGE(I32:M41), 2)</f>
        <v>50.19</v>
      </c>
      <c r="J42" s="111"/>
      <c r="K42" s="111"/>
      <c r="L42" s="111"/>
      <c r="M42" s="111"/>
      <c r="N42" s="8"/>
      <c r="O42" s="8"/>
      <c r="P42" s="8"/>
      <c r="Q42" s="8"/>
      <c r="R42" s="8"/>
      <c r="S42" s="8"/>
      <c r="T42" s="8"/>
      <c r="U42" s="8"/>
      <c r="V42" s="8"/>
      <c r="W42" s="8"/>
      <c r="X42" s="8"/>
      <c r="AA42" s="66">
        <f ca="1">G8+G8*J10/100*0.9*(RAND()-RAND())</f>
        <v>50.186580200737026</v>
      </c>
      <c r="AB42" s="66"/>
      <c r="AC42" s="66"/>
      <c r="AD42" s="66"/>
      <c r="AE42" s="66"/>
    </row>
    <row r="43" spans="1:31">
      <c r="A43" s="74" t="s">
        <v>15</v>
      </c>
      <c r="B43" s="74"/>
      <c r="C43" s="74"/>
      <c r="D43" s="112" t="str">
        <f>'Исход. данные'!$B$5</f>
        <v>Пупкин В.В.</v>
      </c>
      <c r="E43" s="112"/>
      <c r="F43" s="112"/>
      <c r="G43" s="112"/>
      <c r="H43" s="112"/>
      <c r="I43" s="112"/>
      <c r="J43" s="112"/>
      <c r="K43" s="112"/>
      <c r="L43" s="112"/>
      <c r="M43" s="112"/>
      <c r="N43" s="45"/>
      <c r="O43" s="45"/>
      <c r="P43" s="45"/>
      <c r="Q43" s="45"/>
      <c r="R43" s="45"/>
      <c r="S43" s="45"/>
      <c r="T43" s="8"/>
      <c r="U43" s="8"/>
      <c r="V43" s="8"/>
      <c r="W43" s="8"/>
      <c r="X43" s="8"/>
    </row>
    <row r="44" spans="1:31">
      <c r="A44" s="107" t="s">
        <v>16</v>
      </c>
      <c r="B44" s="107"/>
      <c r="C44" s="107"/>
      <c r="D44" s="107"/>
      <c r="E44" s="107"/>
      <c r="F44" s="107"/>
      <c r="G44" s="107"/>
      <c r="H44" s="107"/>
      <c r="I44" s="107"/>
      <c r="J44" s="107"/>
      <c r="K44" s="107"/>
      <c r="L44" s="107"/>
      <c r="M44" s="107"/>
      <c r="N44" s="16"/>
      <c r="O44" s="16"/>
      <c r="P44" s="16"/>
      <c r="Q44" s="16"/>
      <c r="R44" s="16"/>
      <c r="S44" s="16"/>
      <c r="T44" s="16"/>
      <c r="U44" s="16"/>
      <c r="V44" s="16"/>
      <c r="W44" s="16"/>
    </row>
    <row r="45" spans="1:31" ht="15" customHeight="1">
      <c r="A45" s="124" t="s">
        <v>5</v>
      </c>
      <c r="B45" s="125"/>
      <c r="C45" s="125"/>
      <c r="D45" s="115" t="s">
        <v>55</v>
      </c>
      <c r="E45" s="116"/>
      <c r="F45" s="116"/>
      <c r="G45" s="116"/>
      <c r="H45" s="117"/>
      <c r="I45" s="113" t="s">
        <v>57</v>
      </c>
      <c r="J45" s="113"/>
      <c r="K45" s="113"/>
      <c r="L45" s="113"/>
      <c r="M45" s="113"/>
      <c r="AA45">
        <f>IF(ABS(D46)&gt;J9, 0, IF(ABS(D47)&gt;J10, 0, IF(I46&gt;M7, 0, IF(I47&gt;M8, 0, 1))))</f>
        <v>1</v>
      </c>
    </row>
    <row r="46" spans="1:31">
      <c r="A46" s="76">
        <f>G7</f>
        <v>5</v>
      </c>
      <c r="B46" s="85"/>
      <c r="C46" s="86"/>
      <c r="D46" s="118">
        <f>ROUND(((I27-A46)/A46*100),2)</f>
        <v>-0.8</v>
      </c>
      <c r="E46" s="119"/>
      <c r="F46" s="119"/>
      <c r="G46" s="119"/>
      <c r="H46" s="120"/>
      <c r="I46" s="114">
        <f>ROUND(STDEV(I17:I26)*100/I27,2)</f>
        <v>2.17</v>
      </c>
      <c r="J46" s="114"/>
      <c r="K46" s="114"/>
      <c r="L46" s="114"/>
      <c r="M46" s="114"/>
    </row>
    <row r="47" spans="1:31">
      <c r="A47" s="76">
        <f>G8</f>
        <v>50</v>
      </c>
      <c r="B47" s="85"/>
      <c r="C47" s="86"/>
      <c r="D47" s="118">
        <f>ROUND(((I42-A47)/A47*100),2)</f>
        <v>0.38</v>
      </c>
      <c r="E47" s="119"/>
      <c r="F47" s="119"/>
      <c r="G47" s="119"/>
      <c r="H47" s="120"/>
      <c r="I47" s="114">
        <f>ROUND(STDEV(I32:I41)*100/I42,2)</f>
        <v>1.06</v>
      </c>
      <c r="J47" s="114"/>
      <c r="K47" s="114"/>
      <c r="L47" s="114"/>
      <c r="M47" s="114"/>
      <c r="N47" s="37"/>
      <c r="Q47" s="8"/>
    </row>
    <row r="48" spans="1:31" ht="15.75">
      <c r="A48" s="121" t="s">
        <v>17</v>
      </c>
      <c r="B48" s="121"/>
      <c r="C48" s="121"/>
      <c r="D48" s="121"/>
      <c r="E48" s="121"/>
      <c r="F48" s="121"/>
      <c r="G48" s="122" t="s">
        <v>18</v>
      </c>
      <c r="H48" s="122"/>
      <c r="I48" s="122"/>
      <c r="J48" s="122"/>
      <c r="K48" s="122"/>
      <c r="L48" s="122"/>
      <c r="M48" s="122"/>
      <c r="N48" s="44"/>
      <c r="O48" s="44"/>
      <c r="P48" s="44"/>
      <c r="Q48" s="44"/>
      <c r="R48" s="44"/>
      <c r="S48" s="44"/>
      <c r="T48" s="44"/>
      <c r="U48" s="44"/>
      <c r="V48" s="44"/>
      <c r="W48" s="44"/>
      <c r="X48" s="8"/>
    </row>
    <row r="49" spans="1:24">
      <c r="A49" s="79" t="s">
        <v>15</v>
      </c>
      <c r="B49" s="79"/>
      <c r="C49" s="79"/>
      <c r="D49" s="79"/>
      <c r="E49" s="79"/>
      <c r="F49" s="79"/>
      <c r="G49" s="107" t="str">
        <f>'Исход. данные'!$B$5</f>
        <v>Пупкин В.В.</v>
      </c>
      <c r="H49" s="107"/>
      <c r="I49" s="107"/>
      <c r="J49" s="107"/>
      <c r="K49" s="107"/>
      <c r="L49" s="107"/>
      <c r="M49" s="107"/>
      <c r="N49" s="16"/>
      <c r="O49" s="16"/>
      <c r="P49" s="16"/>
      <c r="Q49" s="16"/>
      <c r="R49" s="16"/>
      <c r="S49" s="16"/>
      <c r="T49" s="16"/>
      <c r="U49" s="16"/>
      <c r="V49" s="16"/>
      <c r="W49" s="16"/>
      <c r="X49" s="8"/>
    </row>
    <row r="50" spans="1:24">
      <c r="A50" s="62"/>
      <c r="B50" s="62"/>
      <c r="C50" s="62"/>
      <c r="D50" s="62"/>
      <c r="E50" s="62"/>
      <c r="F50" s="62"/>
      <c r="G50" s="123" t="s">
        <v>58</v>
      </c>
      <c r="H50" s="123"/>
      <c r="I50" s="123"/>
      <c r="J50" s="123"/>
      <c r="K50" s="123"/>
      <c r="L50" s="123"/>
      <c r="M50" s="123"/>
      <c r="N50" s="48"/>
      <c r="O50" s="48"/>
      <c r="P50" s="48"/>
      <c r="Q50" s="63"/>
      <c r="R50" s="63"/>
      <c r="S50" s="63"/>
      <c r="T50" s="63"/>
      <c r="U50" s="63"/>
      <c r="V50" s="63"/>
      <c r="W50" s="63"/>
    </row>
  </sheetData>
  <mergeCells count="152">
    <mergeCell ref="A1:M1"/>
    <mergeCell ref="A2:M2"/>
    <mergeCell ref="A3:G3"/>
    <mergeCell ref="I3:M3"/>
    <mergeCell ref="Q3:W3"/>
    <mergeCell ref="A4:G4"/>
    <mergeCell ref="I4:M4"/>
    <mergeCell ref="Q4:W4"/>
    <mergeCell ref="A5:M5"/>
    <mergeCell ref="A6:C6"/>
    <mergeCell ref="D6:F6"/>
    <mergeCell ref="G6:I6"/>
    <mergeCell ref="J6:L6"/>
    <mergeCell ref="A7:C7"/>
    <mergeCell ref="D7:F7"/>
    <mergeCell ref="G7:I7"/>
    <mergeCell ref="J7:L7"/>
    <mergeCell ref="A10:C10"/>
    <mergeCell ref="D10:F10"/>
    <mergeCell ref="G10:I10"/>
    <mergeCell ref="J10:L10"/>
    <mergeCell ref="A11:J11"/>
    <mergeCell ref="K11:M11"/>
    <mergeCell ref="A8:C8"/>
    <mergeCell ref="D8:F8"/>
    <mergeCell ref="G8:I8"/>
    <mergeCell ref="J8:L8"/>
    <mergeCell ref="A9:C9"/>
    <mergeCell ref="D9:F9"/>
    <mergeCell ref="G9:I9"/>
    <mergeCell ref="J9:L9"/>
    <mergeCell ref="A15:C16"/>
    <mergeCell ref="D15:M15"/>
    <mergeCell ref="D16:H16"/>
    <mergeCell ref="I16:M16"/>
    <mergeCell ref="A17:C17"/>
    <mergeCell ref="D17:H17"/>
    <mergeCell ref="I17:M17"/>
    <mergeCell ref="A12:J12"/>
    <mergeCell ref="K12:M12"/>
    <mergeCell ref="A13:J13"/>
    <mergeCell ref="K13:M13"/>
    <mergeCell ref="A14:J14"/>
    <mergeCell ref="K14:M14"/>
    <mergeCell ref="AA17:AE17"/>
    <mergeCell ref="A18:C18"/>
    <mergeCell ref="D18:H18"/>
    <mergeCell ref="I18:M18"/>
    <mergeCell ref="AA18:AE18"/>
    <mergeCell ref="A19:C19"/>
    <mergeCell ref="D19:H19"/>
    <mergeCell ref="I19:M19"/>
    <mergeCell ref="AA19:AE19"/>
    <mergeCell ref="A22:C22"/>
    <mergeCell ref="D22:H22"/>
    <mergeCell ref="I22:M22"/>
    <mergeCell ref="AA22:AE22"/>
    <mergeCell ref="A23:C23"/>
    <mergeCell ref="D23:H23"/>
    <mergeCell ref="I23:M23"/>
    <mergeCell ref="AA23:AE23"/>
    <mergeCell ref="A20:C20"/>
    <mergeCell ref="D20:H20"/>
    <mergeCell ref="I20:M20"/>
    <mergeCell ref="AA20:AE20"/>
    <mergeCell ref="A21:C21"/>
    <mergeCell ref="D21:H21"/>
    <mergeCell ref="I21:M21"/>
    <mergeCell ref="AA21:AE21"/>
    <mergeCell ref="AA26:AE26"/>
    <mergeCell ref="A27:C27"/>
    <mergeCell ref="D27:H27"/>
    <mergeCell ref="I27:M27"/>
    <mergeCell ref="AA27:AE27"/>
    <mergeCell ref="A24:C24"/>
    <mergeCell ref="D24:H24"/>
    <mergeCell ref="I24:M24"/>
    <mergeCell ref="AA24:AE24"/>
    <mergeCell ref="A25:C25"/>
    <mergeCell ref="D25:H25"/>
    <mergeCell ref="I25:M25"/>
    <mergeCell ref="AA25:AE25"/>
    <mergeCell ref="A28:C28"/>
    <mergeCell ref="D28:M28"/>
    <mergeCell ref="A30:C31"/>
    <mergeCell ref="D30:M30"/>
    <mergeCell ref="D31:H31"/>
    <mergeCell ref="I31:M31"/>
    <mergeCell ref="A26:C26"/>
    <mergeCell ref="D26:H26"/>
    <mergeCell ref="I26:M26"/>
    <mergeCell ref="A34:C34"/>
    <mergeCell ref="D34:H34"/>
    <mergeCell ref="I34:M34"/>
    <mergeCell ref="AA34:AE34"/>
    <mergeCell ref="A35:C35"/>
    <mergeCell ref="D35:H35"/>
    <mergeCell ref="I35:M35"/>
    <mergeCell ref="AA35:AE35"/>
    <mergeCell ref="A32:C32"/>
    <mergeCell ref="D32:H32"/>
    <mergeCell ref="I32:M32"/>
    <mergeCell ref="AA32:AE32"/>
    <mergeCell ref="A33:C33"/>
    <mergeCell ref="D33:H33"/>
    <mergeCell ref="I33:M33"/>
    <mergeCell ref="AA33:AE33"/>
    <mergeCell ref="A38:C38"/>
    <mergeCell ref="D38:H38"/>
    <mergeCell ref="I38:M38"/>
    <mergeCell ref="AA38:AE38"/>
    <mergeCell ref="A39:C39"/>
    <mergeCell ref="D39:H39"/>
    <mergeCell ref="I39:M39"/>
    <mergeCell ref="AA39:AE39"/>
    <mergeCell ref="A36:C36"/>
    <mergeCell ref="D36:H36"/>
    <mergeCell ref="I36:M36"/>
    <mergeCell ref="AA36:AE36"/>
    <mergeCell ref="A37:C37"/>
    <mergeCell ref="D37:H37"/>
    <mergeCell ref="I37:M37"/>
    <mergeCell ref="AA37:AE37"/>
    <mergeCell ref="A42:C42"/>
    <mergeCell ref="D42:H42"/>
    <mergeCell ref="I42:M42"/>
    <mergeCell ref="AA42:AE42"/>
    <mergeCell ref="A43:C43"/>
    <mergeCell ref="D43:M43"/>
    <mergeCell ref="A40:C40"/>
    <mergeCell ref="D40:H40"/>
    <mergeCell ref="I40:M40"/>
    <mergeCell ref="AA40:AE40"/>
    <mergeCell ref="A41:C41"/>
    <mergeCell ref="D41:H41"/>
    <mergeCell ref="I41:M41"/>
    <mergeCell ref="AA41:AE41"/>
    <mergeCell ref="G50:M50"/>
    <mergeCell ref="A47:C47"/>
    <mergeCell ref="D47:H47"/>
    <mergeCell ref="I47:M47"/>
    <mergeCell ref="A48:F48"/>
    <mergeCell ref="G48:M48"/>
    <mergeCell ref="A49:F49"/>
    <mergeCell ref="G49:M49"/>
    <mergeCell ref="A44:M44"/>
    <mergeCell ref="A45:C45"/>
    <mergeCell ref="D45:H45"/>
    <mergeCell ref="I45:M45"/>
    <mergeCell ref="A46:C46"/>
    <mergeCell ref="D46:H46"/>
    <mergeCell ref="I46:M46"/>
  </mergeCells>
  <conditionalFormatting sqref="D46">
    <cfRule type="expression" dxfId="143" priority="4">
      <formula>ABS($D$46)&gt;--MID($J$7,2,5)</formula>
    </cfRule>
  </conditionalFormatting>
  <conditionalFormatting sqref="D47">
    <cfRule type="expression" dxfId="142" priority="3">
      <formula>ABS($D$47)&gt;--MID($J$8,2,5)</formula>
    </cfRule>
  </conditionalFormatting>
  <conditionalFormatting sqref="I46">
    <cfRule type="cellIs" dxfId="141" priority="2" operator="greaterThan">
      <formula>$M$7</formula>
    </cfRule>
  </conditionalFormatting>
  <conditionalFormatting sqref="I47">
    <cfRule type="cellIs" dxfId="140" priority="1" operator="greaterThan">
      <formula>$M$8</formula>
    </cfRule>
  </conditionalFormatting>
  <pageMargins left="0.7" right="0.7" top="0.75" bottom="0.75" header="0.3" footer="0.3"/>
  <pageSetup paperSize="9" orientation="portrait" r:id="rId1"/>
</worksheet>
</file>

<file path=xl/worksheets/sheet42.xml><?xml version="1.0" encoding="utf-8"?>
<worksheet xmlns="http://schemas.openxmlformats.org/spreadsheetml/2006/main" xmlns:r="http://schemas.openxmlformats.org/officeDocument/2006/relationships">
  <sheetPr codeName="Лист78">
    <tabColor rgb="FF00B0F0"/>
  </sheetPr>
  <dimension ref="A1:AE50"/>
  <sheetViews>
    <sheetView zoomScale="90" zoomScaleNormal="90" workbookViewId="0">
      <selection activeCell="D32" sqref="D32:H41"/>
    </sheetView>
  </sheetViews>
  <sheetFormatPr defaultRowHeight="15"/>
  <cols>
    <col min="1" max="1" width="6.7109375" customWidth="1"/>
    <col min="2" max="2" width="6.5703125" customWidth="1"/>
    <col min="3" max="3" width="5.5703125" customWidth="1"/>
    <col min="4" max="4" width="7" customWidth="1"/>
    <col min="5" max="7" width="3.7109375" customWidth="1"/>
    <col min="8" max="8" width="11.7109375" customWidth="1"/>
    <col min="9" max="9" width="2.7109375" customWidth="1"/>
    <col min="10" max="10" width="6.7109375" customWidth="1"/>
    <col min="11" max="12" width="3.7109375" customWidth="1"/>
    <col min="13" max="13" width="14.7109375" customWidth="1"/>
    <col min="14" max="14" width="5.7109375" customWidth="1"/>
    <col min="15" max="16" width="0" hidden="1" customWidth="1"/>
    <col min="17" max="17" width="0.42578125" customWidth="1"/>
    <col min="18" max="23" width="0" hidden="1" customWidth="1"/>
    <col min="27" max="27" width="9.28515625" hidden="1" customWidth="1"/>
    <col min="28" max="31" width="9.140625" hidden="1" customWidth="1"/>
  </cols>
  <sheetData>
    <row r="1" spans="1:24">
      <c r="A1" s="67" t="s">
        <v>32</v>
      </c>
      <c r="B1" s="67"/>
      <c r="C1" s="67"/>
      <c r="D1" s="67"/>
      <c r="E1" s="67"/>
      <c r="F1" s="67"/>
      <c r="G1" s="67"/>
      <c r="H1" s="67"/>
      <c r="I1" s="67"/>
      <c r="J1" s="67"/>
      <c r="K1" s="67"/>
      <c r="L1" s="67"/>
      <c r="M1" s="67"/>
      <c r="N1" s="38"/>
      <c r="O1" s="38"/>
      <c r="P1" s="38"/>
      <c r="Q1" s="38"/>
      <c r="R1" s="38"/>
      <c r="S1" s="38"/>
      <c r="T1" s="38"/>
      <c r="U1" s="38"/>
      <c r="V1" s="38"/>
      <c r="W1" s="28"/>
    </row>
    <row r="2" spans="1:24">
      <c r="A2" s="71" t="s">
        <v>33</v>
      </c>
      <c r="B2" s="71"/>
      <c r="C2" s="71"/>
      <c r="D2" s="71"/>
      <c r="E2" s="71"/>
      <c r="F2" s="71"/>
      <c r="G2" s="71"/>
      <c r="H2" s="71"/>
      <c r="I2" s="71"/>
      <c r="J2" s="71"/>
      <c r="K2" s="71"/>
      <c r="L2" s="71"/>
      <c r="M2" s="71"/>
      <c r="N2" s="7"/>
      <c r="O2" s="7"/>
      <c r="P2" s="7"/>
      <c r="Q2" s="7"/>
      <c r="R2" s="7"/>
      <c r="S2" s="7"/>
      <c r="T2" s="7"/>
      <c r="U2" s="7"/>
      <c r="V2" s="7"/>
      <c r="W2" s="7"/>
    </row>
    <row r="3" spans="1:24" ht="15.75">
      <c r="A3" s="68" t="s">
        <v>25</v>
      </c>
      <c r="B3" s="68"/>
      <c r="C3" s="68"/>
      <c r="D3" s="68"/>
      <c r="E3" s="68"/>
      <c r="F3" s="68"/>
      <c r="G3" s="68"/>
      <c r="H3" s="62"/>
      <c r="I3" s="72">
        <v>4543204211</v>
      </c>
      <c r="J3" s="72"/>
      <c r="K3" s="72"/>
      <c r="L3" s="72"/>
      <c r="M3" s="72"/>
      <c r="N3" s="16"/>
      <c r="O3" s="23"/>
      <c r="P3" s="62"/>
      <c r="Q3" s="69"/>
      <c r="R3" s="69"/>
      <c r="S3" s="69"/>
      <c r="T3" s="69"/>
      <c r="U3" s="69"/>
      <c r="V3" s="69"/>
      <c r="W3" s="69"/>
    </row>
    <row r="4" spans="1:24">
      <c r="A4" s="70" t="s">
        <v>0</v>
      </c>
      <c r="B4" s="70"/>
      <c r="C4" s="70"/>
      <c r="D4" s="70"/>
      <c r="E4" s="70"/>
      <c r="F4" s="70"/>
      <c r="G4" s="70"/>
      <c r="H4" s="62"/>
      <c r="I4" s="70" t="s">
        <v>1</v>
      </c>
      <c r="J4" s="70"/>
      <c r="K4" s="70"/>
      <c r="L4" s="70"/>
      <c r="M4" s="70"/>
      <c r="N4" s="46"/>
      <c r="O4" s="42"/>
      <c r="P4" s="62"/>
      <c r="Q4" s="69"/>
      <c r="R4" s="69"/>
      <c r="S4" s="69"/>
      <c r="T4" s="69"/>
      <c r="U4" s="69"/>
      <c r="V4" s="69"/>
      <c r="W4" s="69"/>
    </row>
    <row r="5" spans="1:24">
      <c r="A5" s="73" t="s">
        <v>2</v>
      </c>
      <c r="B5" s="73"/>
      <c r="C5" s="73"/>
      <c r="D5" s="73"/>
      <c r="E5" s="73"/>
      <c r="F5" s="73"/>
      <c r="G5" s="73"/>
      <c r="H5" s="73"/>
      <c r="I5" s="73"/>
      <c r="J5" s="73"/>
      <c r="K5" s="73"/>
      <c r="L5" s="73"/>
      <c r="M5" s="73"/>
      <c r="N5" s="14"/>
      <c r="O5" s="14"/>
      <c r="P5" s="14"/>
      <c r="Q5" s="14"/>
      <c r="R5" s="14"/>
      <c r="S5" s="14"/>
      <c r="T5" s="14"/>
      <c r="U5" s="14"/>
      <c r="V5" s="14"/>
      <c r="W5" s="14"/>
    </row>
    <row r="6" spans="1:24">
      <c r="A6" s="77" t="s">
        <v>3</v>
      </c>
      <c r="B6" s="77"/>
      <c r="C6" s="77"/>
      <c r="D6" s="77" t="s">
        <v>4</v>
      </c>
      <c r="E6" s="77"/>
      <c r="F6" s="77"/>
      <c r="G6" s="77" t="s">
        <v>5</v>
      </c>
      <c r="H6" s="77"/>
      <c r="I6" s="77"/>
      <c r="J6" s="77" t="s">
        <v>55</v>
      </c>
      <c r="K6" s="77"/>
      <c r="L6" s="78"/>
      <c r="M6" s="61" t="s">
        <v>56</v>
      </c>
      <c r="N6" s="35"/>
      <c r="O6" s="31"/>
      <c r="P6" s="32"/>
      <c r="Q6" s="28"/>
      <c r="R6" s="28"/>
      <c r="S6" s="28"/>
      <c r="T6" s="28"/>
      <c r="U6" s="28"/>
      <c r="V6" s="28"/>
      <c r="W6" s="28"/>
    </row>
    <row r="7" spans="1:24">
      <c r="A7" s="74">
        <v>1</v>
      </c>
      <c r="B7" s="74"/>
      <c r="C7" s="74"/>
      <c r="D7" s="75" t="str">
        <f>G7 &amp; " - " &amp; G8</f>
        <v>20 - 200</v>
      </c>
      <c r="E7" s="75"/>
      <c r="F7" s="75"/>
      <c r="G7" s="74">
        <v>20</v>
      </c>
      <c r="H7" s="74"/>
      <c r="I7" s="74"/>
      <c r="J7" s="74" t="s">
        <v>24</v>
      </c>
      <c r="K7" s="74"/>
      <c r="L7" s="76"/>
      <c r="M7" s="64">
        <v>8</v>
      </c>
      <c r="N7" s="36"/>
      <c r="O7" s="33"/>
      <c r="P7" s="34"/>
      <c r="Q7" s="28"/>
      <c r="R7" s="28"/>
      <c r="S7" s="28"/>
      <c r="T7" s="28"/>
      <c r="U7" s="28"/>
      <c r="V7" s="28"/>
      <c r="W7" s="28"/>
    </row>
    <row r="8" spans="1:24">
      <c r="A8" s="74"/>
      <c r="B8" s="74"/>
      <c r="C8" s="74"/>
      <c r="D8" s="74"/>
      <c r="E8" s="74"/>
      <c r="F8" s="74"/>
      <c r="G8" s="74">
        <v>200</v>
      </c>
      <c r="H8" s="74"/>
      <c r="I8" s="74"/>
      <c r="J8" s="74" t="s">
        <v>23</v>
      </c>
      <c r="K8" s="74"/>
      <c r="L8" s="76"/>
      <c r="M8" s="64">
        <v>0.3</v>
      </c>
      <c r="N8" s="16"/>
      <c r="O8" s="27"/>
      <c r="P8" s="30"/>
      <c r="Q8" s="28"/>
      <c r="R8" s="28"/>
      <c r="S8" s="28"/>
      <c r="T8" s="28"/>
      <c r="U8" s="28"/>
      <c r="V8" s="28"/>
      <c r="W8" s="28"/>
    </row>
    <row r="9" spans="1:24">
      <c r="A9" s="74"/>
      <c r="B9" s="74"/>
      <c r="C9" s="74"/>
      <c r="D9" s="74"/>
      <c r="E9" s="74"/>
      <c r="F9" s="74"/>
      <c r="G9" s="74"/>
      <c r="H9" s="74"/>
      <c r="I9" s="74"/>
      <c r="J9" s="80">
        <f>--MID(J7,2,3)</f>
        <v>2.5</v>
      </c>
      <c r="K9" s="80"/>
      <c r="L9" s="81"/>
      <c r="M9" s="60"/>
      <c r="N9" s="16"/>
      <c r="O9" s="27"/>
      <c r="P9" s="30"/>
      <c r="Q9" s="28"/>
      <c r="R9" s="28"/>
      <c r="S9" s="28"/>
      <c r="T9" s="28"/>
      <c r="U9" s="28"/>
      <c r="V9" s="28"/>
      <c r="W9" s="28"/>
    </row>
    <row r="10" spans="1:24">
      <c r="A10" s="74"/>
      <c r="B10" s="74"/>
      <c r="C10" s="74"/>
      <c r="D10" s="74"/>
      <c r="E10" s="74"/>
      <c r="F10" s="74"/>
      <c r="G10" s="74"/>
      <c r="H10" s="74"/>
      <c r="I10" s="74"/>
      <c r="J10" s="82">
        <f>--MID(J8,2,3)</f>
        <v>0.6</v>
      </c>
      <c r="K10" s="82"/>
      <c r="L10" s="83"/>
      <c r="M10" s="60"/>
      <c r="N10" s="16"/>
      <c r="O10" s="52"/>
      <c r="P10" s="54"/>
      <c r="Q10" s="28"/>
      <c r="R10" s="28"/>
      <c r="S10" s="28"/>
      <c r="T10" s="28"/>
      <c r="U10" s="28"/>
      <c r="V10" s="28"/>
      <c r="W10" s="28"/>
    </row>
    <row r="11" spans="1:24">
      <c r="A11" s="79" t="s">
        <v>7</v>
      </c>
      <c r="B11" s="79"/>
      <c r="C11" s="79"/>
      <c r="D11" s="79"/>
      <c r="E11" s="79"/>
      <c r="F11" s="79"/>
      <c r="G11" s="79"/>
      <c r="H11" s="79"/>
      <c r="I11" s="79"/>
      <c r="J11" s="79"/>
      <c r="K11" s="84" t="str">
        <f>'Исход. данные'!$B$1</f>
        <v>18.10.2024г.</v>
      </c>
      <c r="L11" s="84"/>
      <c r="M11" s="84"/>
      <c r="N11" s="15"/>
      <c r="O11" s="15"/>
      <c r="P11" s="15"/>
      <c r="Q11" s="15"/>
      <c r="R11" s="15"/>
      <c r="S11" s="15"/>
      <c r="T11" s="15"/>
      <c r="U11" s="15"/>
      <c r="V11" s="15"/>
      <c r="W11" s="15"/>
      <c r="X11" s="8"/>
    </row>
    <row r="12" spans="1:24">
      <c r="A12" s="79" t="s">
        <v>8</v>
      </c>
      <c r="B12" s="79"/>
      <c r="C12" s="79"/>
      <c r="D12" s="79"/>
      <c r="E12" s="79"/>
      <c r="F12" s="79"/>
      <c r="G12" s="79"/>
      <c r="H12" s="79"/>
      <c r="I12" s="79"/>
      <c r="J12" s="79"/>
      <c r="K12" s="85" t="str">
        <f>'Исход. данные'!$B$2</f>
        <v>ВР-300S № 181024</v>
      </c>
      <c r="L12" s="85"/>
      <c r="M12" s="85"/>
      <c r="N12" s="16"/>
      <c r="O12" s="16"/>
      <c r="P12" s="16"/>
      <c r="Q12" s="16"/>
      <c r="R12" s="16"/>
      <c r="S12" s="16"/>
      <c r="T12" s="16"/>
      <c r="U12" s="16"/>
      <c r="V12" s="16"/>
      <c r="W12" s="16"/>
      <c r="X12" s="8"/>
    </row>
    <row r="13" spans="1:24">
      <c r="A13" s="79" t="s">
        <v>9</v>
      </c>
      <c r="B13" s="79"/>
      <c r="C13" s="79"/>
      <c r="D13" s="79"/>
      <c r="E13" s="79"/>
      <c r="F13" s="79"/>
      <c r="G13" s="79"/>
      <c r="H13" s="79"/>
      <c r="I13" s="79"/>
      <c r="J13" s="79"/>
      <c r="K13" s="85">
        <f>'Исход. данные'!$B$3</f>
        <v>21.2</v>
      </c>
      <c r="L13" s="85"/>
      <c r="M13" s="85"/>
      <c r="N13" s="16"/>
      <c r="O13" s="16"/>
      <c r="P13" s="16"/>
      <c r="Q13" s="16"/>
      <c r="R13" s="16"/>
      <c r="S13" s="16"/>
      <c r="T13" s="16"/>
      <c r="U13" s="16"/>
      <c r="V13" s="16"/>
      <c r="W13" s="16"/>
      <c r="X13" s="8"/>
    </row>
    <row r="14" spans="1:24">
      <c r="A14" s="79" t="s">
        <v>10</v>
      </c>
      <c r="B14" s="79"/>
      <c r="C14" s="79"/>
      <c r="D14" s="79"/>
      <c r="E14" s="79"/>
      <c r="F14" s="79"/>
      <c r="G14" s="79"/>
      <c r="H14" s="79"/>
      <c r="I14" s="79"/>
      <c r="J14" s="79"/>
      <c r="K14" s="85">
        <f>'Исход. данные'!$B$4</f>
        <v>60.7</v>
      </c>
      <c r="L14" s="85"/>
      <c r="M14" s="85"/>
      <c r="N14" s="16"/>
      <c r="O14" s="16"/>
      <c r="P14" s="16"/>
      <c r="Q14" s="16"/>
      <c r="R14" s="16"/>
      <c r="S14" s="16"/>
      <c r="T14" s="16"/>
      <c r="U14" s="16"/>
      <c r="V14" s="16"/>
      <c r="W14" s="16"/>
      <c r="X14" s="8"/>
    </row>
    <row r="15" spans="1:24">
      <c r="A15" s="97" t="s">
        <v>11</v>
      </c>
      <c r="B15" s="98"/>
      <c r="C15" s="99"/>
      <c r="D15" s="76" t="str">
        <f>"Объем дозирования " &amp; G7 &amp; " мкл"</f>
        <v>Объем дозирования 20 мкл</v>
      </c>
      <c r="E15" s="85"/>
      <c r="F15" s="85"/>
      <c r="G15" s="85"/>
      <c r="H15" s="85"/>
      <c r="I15" s="85"/>
      <c r="J15" s="85"/>
      <c r="K15" s="85"/>
      <c r="L15" s="85"/>
      <c r="M15" s="86"/>
      <c r="N15" s="47"/>
      <c r="O15" s="28"/>
      <c r="P15" s="28"/>
      <c r="Q15" s="28"/>
      <c r="R15" s="28"/>
      <c r="S15" s="28"/>
      <c r="T15" s="28"/>
      <c r="U15" s="28"/>
      <c r="V15" s="28"/>
      <c r="W15" s="28"/>
    </row>
    <row r="16" spans="1:24">
      <c r="A16" s="100"/>
      <c r="B16" s="101"/>
      <c r="C16" s="102"/>
      <c r="D16" s="76" t="s">
        <v>42</v>
      </c>
      <c r="E16" s="85"/>
      <c r="F16" s="85"/>
      <c r="G16" s="85"/>
      <c r="H16" s="86"/>
      <c r="I16" s="76" t="s">
        <v>13</v>
      </c>
      <c r="J16" s="85"/>
      <c r="K16" s="85"/>
      <c r="L16" s="85"/>
      <c r="M16" s="86"/>
      <c r="N16" s="28"/>
      <c r="O16" s="28"/>
      <c r="P16" s="28"/>
      <c r="Q16" s="28"/>
      <c r="R16" s="28"/>
      <c r="S16" s="28"/>
      <c r="T16" s="28"/>
      <c r="U16" s="28"/>
      <c r="V16" s="28"/>
      <c r="W16" s="28"/>
    </row>
    <row r="17" spans="1:31">
      <c r="A17" s="76">
        <v>1</v>
      </c>
      <c r="B17" s="85"/>
      <c r="C17" s="86"/>
      <c r="D17" s="87">
        <v>2.0899999999999998E-2</v>
      </c>
      <c r="E17" s="88"/>
      <c r="F17" s="88"/>
      <c r="G17" s="88"/>
      <c r="H17" s="89"/>
      <c r="I17" s="90">
        <f>D17*1000*'Исход. данные'!$B$6</f>
        <v>20.964790000000001</v>
      </c>
      <c r="J17" s="91"/>
      <c r="K17" s="91"/>
      <c r="L17" s="91"/>
      <c r="M17" s="92"/>
      <c r="N17" s="28"/>
      <c r="O17" s="28"/>
      <c r="P17" s="28"/>
      <c r="Q17" s="28"/>
      <c r="R17" s="28"/>
      <c r="S17" s="28"/>
      <c r="T17" s="28"/>
      <c r="U17" s="28"/>
      <c r="V17" s="28"/>
      <c r="W17" s="28"/>
      <c r="AA17" s="65">
        <f ca="1">ROUND(NORMINV(RAND(), $AA$27, $AA$27*$M$7/100*0.8)/(1000*'Исход. данные'!$B$6), 4)</f>
        <v>1.9300000000000001E-2</v>
      </c>
      <c r="AB17" s="65"/>
      <c r="AC17" s="65"/>
      <c r="AD17" s="65"/>
      <c r="AE17" s="65"/>
    </row>
    <row r="18" spans="1:31">
      <c r="A18" s="76">
        <v>2</v>
      </c>
      <c r="B18" s="85"/>
      <c r="C18" s="86"/>
      <c r="D18" s="87">
        <v>1.8599999999999998E-2</v>
      </c>
      <c r="E18" s="93"/>
      <c r="F18" s="93"/>
      <c r="G18" s="93"/>
      <c r="H18" s="94"/>
      <c r="I18" s="90">
        <f>D18*1000*'Исход. данные'!$B$6</f>
        <v>18.65766</v>
      </c>
      <c r="J18" s="95"/>
      <c r="K18" s="95"/>
      <c r="L18" s="95"/>
      <c r="M18" s="96"/>
      <c r="N18" s="28"/>
      <c r="O18" s="28"/>
      <c r="P18" s="28"/>
      <c r="Q18" s="28"/>
      <c r="R18" s="28"/>
      <c r="S18" s="28"/>
      <c r="T18" s="28"/>
      <c r="U18" s="28"/>
      <c r="V18" s="28"/>
      <c r="W18" s="28"/>
      <c r="AA18" s="65">
        <f ca="1">ROUND(NORMINV(RAND(), $AA$27, $AA$27*$M$7/100*0.8)/(1000*'Исход. данные'!$B$6), 4)</f>
        <v>1.7000000000000001E-2</v>
      </c>
      <c r="AB18" s="65"/>
      <c r="AC18" s="65"/>
      <c r="AD18" s="65"/>
      <c r="AE18" s="65"/>
    </row>
    <row r="19" spans="1:31">
      <c r="A19" s="76">
        <v>3</v>
      </c>
      <c r="B19" s="85"/>
      <c r="C19" s="86"/>
      <c r="D19" s="87">
        <v>1.7100000000000001E-2</v>
      </c>
      <c r="E19" s="93"/>
      <c r="F19" s="93"/>
      <c r="G19" s="93"/>
      <c r="H19" s="94"/>
      <c r="I19" s="90">
        <f>D19*1000*'Исход. данные'!$B$6</f>
        <v>17.153010000000002</v>
      </c>
      <c r="J19" s="95"/>
      <c r="K19" s="95"/>
      <c r="L19" s="95"/>
      <c r="M19" s="96"/>
      <c r="N19" s="28"/>
      <c r="O19" s="28"/>
      <c r="P19" s="28"/>
      <c r="Q19" s="28"/>
      <c r="R19" s="28"/>
      <c r="S19" s="28"/>
      <c r="T19" s="28"/>
      <c r="U19" s="28"/>
      <c r="V19" s="28"/>
      <c r="W19" s="28"/>
      <c r="AA19" s="65">
        <f ca="1">ROUND(NORMINV(RAND(), $AA$27, $AA$27*$M$7/100*0.8)/(1000*'Исход. данные'!$B$6), 4)</f>
        <v>2.0500000000000001E-2</v>
      </c>
      <c r="AB19" s="65"/>
      <c r="AC19" s="65"/>
      <c r="AD19" s="65"/>
      <c r="AE19" s="65"/>
    </row>
    <row r="20" spans="1:31">
      <c r="A20" s="76">
        <v>4</v>
      </c>
      <c r="B20" s="85"/>
      <c r="C20" s="86"/>
      <c r="D20" s="87">
        <v>2.07E-2</v>
      </c>
      <c r="E20" s="93"/>
      <c r="F20" s="93"/>
      <c r="G20" s="93"/>
      <c r="H20" s="94"/>
      <c r="I20" s="90">
        <f>D20*1000*'Исход. данные'!$B$6</f>
        <v>20.76417</v>
      </c>
      <c r="J20" s="95"/>
      <c r="K20" s="95"/>
      <c r="L20" s="95"/>
      <c r="M20" s="96"/>
      <c r="N20" s="28"/>
      <c r="O20" s="28"/>
      <c r="P20" s="28"/>
      <c r="Q20" s="28"/>
      <c r="R20" s="28"/>
      <c r="S20" s="28"/>
      <c r="T20" s="28"/>
      <c r="U20" s="28"/>
      <c r="V20" s="28"/>
      <c r="W20" s="28"/>
      <c r="AA20" s="65">
        <f ca="1">ROUND(NORMINV(RAND(), $AA$27, $AA$27*$M$7/100*0.8)/(1000*'Исход. данные'!$B$6), 4)</f>
        <v>1.9E-2</v>
      </c>
      <c r="AB20" s="65"/>
      <c r="AC20" s="65"/>
      <c r="AD20" s="65"/>
      <c r="AE20" s="65"/>
    </row>
    <row r="21" spans="1:31">
      <c r="A21" s="76">
        <v>5</v>
      </c>
      <c r="B21" s="85"/>
      <c r="C21" s="86"/>
      <c r="D21" s="87">
        <v>2.0400000000000001E-2</v>
      </c>
      <c r="E21" s="93"/>
      <c r="F21" s="93"/>
      <c r="G21" s="93"/>
      <c r="H21" s="94"/>
      <c r="I21" s="90">
        <f>D21*1000*'Исход. данные'!$B$6</f>
        <v>20.463240000000003</v>
      </c>
      <c r="J21" s="95"/>
      <c r="K21" s="95"/>
      <c r="L21" s="95"/>
      <c r="M21" s="96"/>
      <c r="N21" s="28"/>
      <c r="O21" s="28"/>
      <c r="P21" s="28"/>
      <c r="Q21" s="28"/>
      <c r="R21" s="28"/>
      <c r="S21" s="28"/>
      <c r="T21" s="28"/>
      <c r="U21" s="28"/>
      <c r="V21" s="28"/>
      <c r="W21" s="28"/>
      <c r="AA21" s="65">
        <f ca="1">ROUND(NORMINV(RAND(), $AA$27, $AA$27*$M$7/100*0.8)/(1000*'Исход. данные'!$B$6), 4)</f>
        <v>0.02</v>
      </c>
      <c r="AB21" s="65"/>
      <c r="AC21" s="65"/>
      <c r="AD21" s="65"/>
      <c r="AE21" s="65"/>
    </row>
    <row r="22" spans="1:31">
      <c r="A22" s="76">
        <v>6</v>
      </c>
      <c r="B22" s="85"/>
      <c r="C22" s="86"/>
      <c r="D22" s="87">
        <v>2.0899999999999998E-2</v>
      </c>
      <c r="E22" s="93"/>
      <c r="F22" s="93"/>
      <c r="G22" s="93"/>
      <c r="H22" s="94"/>
      <c r="I22" s="90">
        <f>D22*1000*'Исход. данные'!$B$6</f>
        <v>20.964790000000001</v>
      </c>
      <c r="J22" s="95"/>
      <c r="K22" s="95"/>
      <c r="L22" s="95"/>
      <c r="M22" s="96"/>
      <c r="N22" s="28"/>
      <c r="O22" s="28"/>
      <c r="P22" s="28"/>
      <c r="Q22" s="28"/>
      <c r="R22" s="28"/>
      <c r="S22" s="28"/>
      <c r="T22" s="28"/>
      <c r="U22" s="28"/>
      <c r="V22" s="28"/>
      <c r="W22" s="28"/>
      <c r="Z22" s="18"/>
      <c r="AA22" s="65">
        <f ca="1">ROUND(NORMINV(RAND(), $AA$27, $AA$27*$M$7/100*0.8)/(1000*'Исход. данные'!$B$6), 4)</f>
        <v>2.0899999999999998E-2</v>
      </c>
      <c r="AB22" s="65"/>
      <c r="AC22" s="65"/>
      <c r="AD22" s="65"/>
      <c r="AE22" s="65"/>
    </row>
    <row r="23" spans="1:31">
      <c r="A23" s="76">
        <v>7</v>
      </c>
      <c r="B23" s="85"/>
      <c r="C23" s="86"/>
      <c r="D23" s="87">
        <v>1.95E-2</v>
      </c>
      <c r="E23" s="93"/>
      <c r="F23" s="93"/>
      <c r="G23" s="93"/>
      <c r="H23" s="94"/>
      <c r="I23" s="90">
        <f>D23*1000*'Исход. данные'!$B$6</f>
        <v>19.560450000000003</v>
      </c>
      <c r="J23" s="95"/>
      <c r="K23" s="95"/>
      <c r="L23" s="95"/>
      <c r="M23" s="96"/>
      <c r="N23" s="28"/>
      <c r="O23" s="28"/>
      <c r="P23" s="28"/>
      <c r="Q23" s="28"/>
      <c r="R23" s="28"/>
      <c r="S23" s="28"/>
      <c r="T23" s="28"/>
      <c r="U23" s="28"/>
      <c r="V23" s="28"/>
      <c r="W23" s="28"/>
      <c r="Z23" s="18"/>
      <c r="AA23" s="65">
        <f ca="1">ROUND(NORMINV(RAND(), $AA$27, $AA$27*$M$7/100*0.8)/(1000*'Исход. данные'!$B$6), 4)</f>
        <v>2.07E-2</v>
      </c>
      <c r="AB23" s="65"/>
      <c r="AC23" s="65"/>
      <c r="AD23" s="65"/>
      <c r="AE23" s="65"/>
    </row>
    <row r="24" spans="1:31">
      <c r="A24" s="76">
        <v>8</v>
      </c>
      <c r="B24" s="85"/>
      <c r="C24" s="86"/>
      <c r="D24" s="87">
        <v>1.9900000000000001E-2</v>
      </c>
      <c r="E24" s="93"/>
      <c r="F24" s="93"/>
      <c r="G24" s="93"/>
      <c r="H24" s="94"/>
      <c r="I24" s="90">
        <f>D24*1000*'Исход. данные'!$B$6</f>
        <v>19.961690000000004</v>
      </c>
      <c r="J24" s="95"/>
      <c r="K24" s="95"/>
      <c r="L24" s="95"/>
      <c r="M24" s="96"/>
      <c r="N24" s="28"/>
      <c r="O24" s="28"/>
      <c r="P24" s="28"/>
      <c r="Q24" s="28"/>
      <c r="R24" s="28"/>
      <c r="S24" s="28"/>
      <c r="T24" s="28"/>
      <c r="U24" s="28"/>
      <c r="V24" s="28"/>
      <c r="W24" s="28"/>
      <c r="AA24" s="65">
        <f ca="1">ROUND(NORMINV(RAND(), $AA$27, $AA$27*$M$7/100*0.8)/(1000*'Исход. данные'!$B$6), 4)</f>
        <v>0.02</v>
      </c>
      <c r="AB24" s="65"/>
      <c r="AC24" s="65"/>
      <c r="AD24" s="65"/>
      <c r="AE24" s="65"/>
    </row>
    <row r="25" spans="1:31">
      <c r="A25" s="76">
        <v>9</v>
      </c>
      <c r="B25" s="85"/>
      <c r="C25" s="86"/>
      <c r="D25" s="87">
        <v>2.3E-2</v>
      </c>
      <c r="E25" s="93"/>
      <c r="F25" s="93"/>
      <c r="G25" s="93"/>
      <c r="H25" s="94"/>
      <c r="I25" s="90">
        <f>D25*1000*'Исход. данные'!$B$6</f>
        <v>23.071300000000001</v>
      </c>
      <c r="J25" s="95"/>
      <c r="K25" s="95"/>
      <c r="L25" s="95"/>
      <c r="M25" s="96"/>
      <c r="N25" s="28"/>
      <c r="O25" s="28"/>
      <c r="P25" s="28"/>
      <c r="Q25" s="28"/>
      <c r="R25" s="28"/>
      <c r="S25" s="28"/>
      <c r="T25" s="28"/>
      <c r="U25" s="28"/>
      <c r="V25" s="29"/>
      <c r="W25" s="28"/>
      <c r="AA25" s="65">
        <f ca="1">ROUND(NORMINV(RAND(), $AA$27, $AA$27*$M$7/100*0.8)/(1000*'Исход. данные'!$B$6), 4)</f>
        <v>1.8800000000000001E-2</v>
      </c>
      <c r="AB25" s="65"/>
      <c r="AC25" s="65"/>
      <c r="AD25" s="65"/>
      <c r="AE25" s="65"/>
    </row>
    <row r="26" spans="1:31">
      <c r="A26" s="76">
        <v>10</v>
      </c>
      <c r="B26" s="85"/>
      <c r="C26" s="86"/>
      <c r="D26" s="87">
        <v>0.02</v>
      </c>
      <c r="E26" s="93"/>
      <c r="F26" s="93"/>
      <c r="G26" s="93"/>
      <c r="H26" s="94"/>
      <c r="I26" s="90">
        <f>D26*1000*'Исход. данные'!$B$6</f>
        <v>20.062000000000001</v>
      </c>
      <c r="J26" s="95"/>
      <c r="K26" s="95"/>
      <c r="L26" s="95"/>
      <c r="M26" s="96"/>
      <c r="N26" s="28"/>
      <c r="O26" s="28"/>
      <c r="P26" s="28"/>
      <c r="Q26" s="28"/>
      <c r="R26" s="28"/>
      <c r="S26" s="28"/>
      <c r="T26" s="28"/>
      <c r="U26" s="28"/>
      <c r="V26" s="28"/>
      <c r="W26" s="28"/>
      <c r="AA26" s="65">
        <f ca="1">ROUND(NORMINV(RAND(), $AA$27, $AA$27*$M$7/100*0.8)/(1000*'Исход. данные'!$B$6), 4)</f>
        <v>1.9699999999999999E-2</v>
      </c>
      <c r="AB26" s="65"/>
      <c r="AC26" s="65"/>
      <c r="AD26" s="65"/>
      <c r="AE26" s="65"/>
    </row>
    <row r="27" spans="1:31">
      <c r="A27" s="76" t="s">
        <v>14</v>
      </c>
      <c r="B27" s="85"/>
      <c r="C27" s="86"/>
      <c r="D27" s="87">
        <f>AVERAGE(D17:H26)</f>
        <v>2.01E-2</v>
      </c>
      <c r="E27" s="93"/>
      <c r="F27" s="93"/>
      <c r="G27" s="93"/>
      <c r="H27" s="94"/>
      <c r="I27" s="90">
        <f>ROUND(AVERAGE(I17:M26),2)</f>
        <v>20.16</v>
      </c>
      <c r="J27" s="95"/>
      <c r="K27" s="95"/>
      <c r="L27" s="95"/>
      <c r="M27" s="96"/>
      <c r="N27" s="47"/>
      <c r="O27" s="28"/>
      <c r="P27" s="28"/>
      <c r="Q27" s="28"/>
      <c r="R27" s="28"/>
      <c r="S27" s="28"/>
      <c r="T27" s="28"/>
      <c r="U27" s="28"/>
      <c r="V27" s="28"/>
      <c r="W27" s="28"/>
      <c r="AA27" s="66">
        <f ca="1">G7+G7*J9/100*0.9*(RAND()-RAND())</f>
        <v>19.828095561258674</v>
      </c>
      <c r="AB27" s="66"/>
      <c r="AC27" s="66"/>
      <c r="AD27" s="66"/>
      <c r="AE27" s="66"/>
    </row>
    <row r="28" spans="1:31">
      <c r="A28" s="76" t="s">
        <v>15</v>
      </c>
      <c r="B28" s="85"/>
      <c r="C28" s="86"/>
      <c r="D28" s="106" t="str">
        <f>'Исход. данные'!$B$5</f>
        <v>Пупкин В.В.</v>
      </c>
      <c r="E28" s="107"/>
      <c r="F28" s="107"/>
      <c r="G28" s="107"/>
      <c r="H28" s="107"/>
      <c r="I28" s="107"/>
      <c r="J28" s="107"/>
      <c r="K28" s="107"/>
      <c r="L28" s="107"/>
      <c r="M28" s="108"/>
      <c r="N28" s="51"/>
      <c r="O28" s="51"/>
      <c r="P28" s="51"/>
      <c r="Q28" s="51"/>
      <c r="R28" s="51"/>
      <c r="S28" s="51"/>
      <c r="T28" s="51"/>
      <c r="U28" s="28"/>
      <c r="V28" s="28"/>
      <c r="W28" s="28"/>
    </row>
    <row r="29" spans="1:31">
      <c r="A29" s="62"/>
      <c r="B29" s="62"/>
      <c r="C29" s="62"/>
      <c r="D29" s="62"/>
      <c r="E29" s="62"/>
      <c r="F29" s="62"/>
      <c r="G29" s="62"/>
      <c r="H29" s="62"/>
      <c r="I29" s="62"/>
      <c r="J29" s="62"/>
      <c r="K29" s="62"/>
      <c r="L29" s="62"/>
      <c r="M29" s="62"/>
      <c r="N29" s="62"/>
      <c r="O29" s="62"/>
      <c r="P29" s="62"/>
      <c r="Q29" s="62"/>
      <c r="R29" s="62"/>
      <c r="S29" s="62"/>
      <c r="T29" s="62"/>
      <c r="U29" s="62"/>
      <c r="V29" s="62"/>
      <c r="W29" s="62"/>
    </row>
    <row r="30" spans="1:31">
      <c r="A30" s="97" t="s">
        <v>11</v>
      </c>
      <c r="B30" s="98"/>
      <c r="C30" s="99"/>
      <c r="D30" s="76" t="str">
        <f>"Объем дозирования " &amp; G8 &amp; " мкл"</f>
        <v>Объем дозирования 200 мкл</v>
      </c>
      <c r="E30" s="85"/>
      <c r="F30" s="85"/>
      <c r="G30" s="85"/>
      <c r="H30" s="85"/>
      <c r="I30" s="85"/>
      <c r="J30" s="85"/>
      <c r="K30" s="85"/>
      <c r="L30" s="85"/>
      <c r="M30" s="86"/>
      <c r="V30" s="18"/>
    </row>
    <row r="31" spans="1:31">
      <c r="A31" s="100"/>
      <c r="B31" s="101"/>
      <c r="C31" s="102"/>
      <c r="D31" s="76" t="s">
        <v>42</v>
      </c>
      <c r="E31" s="85"/>
      <c r="F31" s="85"/>
      <c r="G31" s="85"/>
      <c r="H31" s="86"/>
      <c r="I31" s="76" t="s">
        <v>13</v>
      </c>
      <c r="J31" s="85"/>
      <c r="K31" s="85"/>
      <c r="L31" s="85"/>
      <c r="M31" s="86"/>
      <c r="Q31" s="18"/>
      <c r="S31" s="2"/>
    </row>
    <row r="32" spans="1:31">
      <c r="A32" s="76">
        <v>1</v>
      </c>
      <c r="B32" s="85"/>
      <c r="C32" s="86"/>
      <c r="D32" s="103">
        <v>0.1986</v>
      </c>
      <c r="E32" s="104"/>
      <c r="F32" s="104"/>
      <c r="G32" s="104"/>
      <c r="H32" s="105"/>
      <c r="I32" s="90">
        <f>D32*1000*'Исход. данные'!$B$6</f>
        <v>199.21566000000001</v>
      </c>
      <c r="J32" s="95"/>
      <c r="K32" s="95"/>
      <c r="L32" s="95"/>
      <c r="M32" s="96"/>
      <c r="Q32" s="18"/>
      <c r="AA32" s="65">
        <f ca="1">ROUND(NORMINV(RAND(), $AA$42, $AA$42*$M$8/100*0.8)/(1000*'Исход. данные'!$B$6), 4)</f>
        <v>0.20019999999999999</v>
      </c>
      <c r="AB32" s="65"/>
      <c r="AC32" s="65"/>
      <c r="AD32" s="65"/>
      <c r="AE32" s="65"/>
    </row>
    <row r="33" spans="1:31">
      <c r="A33" s="76">
        <v>2</v>
      </c>
      <c r="B33" s="85"/>
      <c r="C33" s="86"/>
      <c r="D33" s="103">
        <v>0.19869999999999999</v>
      </c>
      <c r="E33" s="104"/>
      <c r="F33" s="104"/>
      <c r="G33" s="104"/>
      <c r="H33" s="105"/>
      <c r="I33" s="90">
        <f>D33*1000*'Исход. данные'!$B$6</f>
        <v>199.31597000000002</v>
      </c>
      <c r="J33" s="95"/>
      <c r="K33" s="95"/>
      <c r="L33" s="95"/>
      <c r="M33" s="96"/>
      <c r="Q33" s="18"/>
      <c r="S33" s="2"/>
      <c r="AA33" s="65">
        <f ca="1">ROUND(NORMINV(RAND(), $AA$42, $AA$42*$M$8/100*0.8)/(1000*'Исход. данные'!$B$6), 4)</f>
        <v>0.19980000000000001</v>
      </c>
      <c r="AB33" s="65"/>
      <c r="AC33" s="65"/>
      <c r="AD33" s="65"/>
      <c r="AE33" s="65"/>
    </row>
    <row r="34" spans="1:31">
      <c r="A34" s="76">
        <v>3</v>
      </c>
      <c r="B34" s="85"/>
      <c r="C34" s="86"/>
      <c r="D34" s="103">
        <v>0.19969999999999999</v>
      </c>
      <c r="E34" s="104"/>
      <c r="F34" s="104"/>
      <c r="G34" s="104"/>
      <c r="H34" s="105"/>
      <c r="I34" s="90">
        <f>D34*1000*'Исход. данные'!$B$6</f>
        <v>200.31907000000001</v>
      </c>
      <c r="J34" s="95"/>
      <c r="K34" s="95"/>
      <c r="L34" s="95"/>
      <c r="M34" s="96"/>
      <c r="Q34" s="18"/>
      <c r="AA34" s="65">
        <f ca="1">ROUND(NORMINV(RAND(), $AA$42, $AA$42*$M$8/100*0.8)/(1000*'Исход. данные'!$B$6), 4)</f>
        <v>0.20019999999999999</v>
      </c>
      <c r="AB34" s="65"/>
      <c r="AC34" s="65"/>
      <c r="AD34" s="65"/>
      <c r="AE34" s="65"/>
    </row>
    <row r="35" spans="1:31">
      <c r="A35" s="76">
        <v>4</v>
      </c>
      <c r="B35" s="85"/>
      <c r="C35" s="86"/>
      <c r="D35" s="103">
        <v>0.19869999999999999</v>
      </c>
      <c r="E35" s="104"/>
      <c r="F35" s="104"/>
      <c r="G35" s="104"/>
      <c r="H35" s="105"/>
      <c r="I35" s="90">
        <f>D35*1000*'Исход. данные'!$B$6</f>
        <v>199.31597000000002</v>
      </c>
      <c r="J35" s="95"/>
      <c r="K35" s="95"/>
      <c r="L35" s="95"/>
      <c r="M35" s="96"/>
      <c r="Q35" s="18"/>
      <c r="AA35" s="65">
        <f ca="1">ROUND(NORMINV(RAND(), $AA$42, $AA$42*$M$8/100*0.8)/(1000*'Исход. данные'!$B$6), 4)</f>
        <v>0.19980000000000001</v>
      </c>
      <c r="AB35" s="65"/>
      <c r="AC35" s="65"/>
      <c r="AD35" s="65"/>
      <c r="AE35" s="65"/>
    </row>
    <row r="36" spans="1:31">
      <c r="A36" s="76">
        <v>5</v>
      </c>
      <c r="B36" s="85"/>
      <c r="C36" s="86"/>
      <c r="D36" s="103">
        <v>0.19869999999999999</v>
      </c>
      <c r="E36" s="104"/>
      <c r="F36" s="104"/>
      <c r="G36" s="104"/>
      <c r="H36" s="105"/>
      <c r="I36" s="90">
        <f>D36*1000*'Исход. данные'!$B$6</f>
        <v>199.31597000000002</v>
      </c>
      <c r="J36" s="95"/>
      <c r="K36" s="95"/>
      <c r="L36" s="95"/>
      <c r="M36" s="96"/>
      <c r="Q36" s="18"/>
      <c r="AA36" s="65">
        <f ca="1">ROUND(NORMINV(RAND(), $AA$42, $AA$42*$M$8/100*0.8)/(1000*'Исход. данные'!$B$6), 4)</f>
        <v>0.20080000000000001</v>
      </c>
      <c r="AB36" s="65"/>
      <c r="AC36" s="65"/>
      <c r="AD36" s="65"/>
      <c r="AE36" s="65"/>
    </row>
    <row r="37" spans="1:31">
      <c r="A37" s="76">
        <v>6</v>
      </c>
      <c r="B37" s="85"/>
      <c r="C37" s="86"/>
      <c r="D37" s="103">
        <v>0.19900000000000001</v>
      </c>
      <c r="E37" s="104"/>
      <c r="F37" s="104"/>
      <c r="G37" s="104"/>
      <c r="H37" s="105"/>
      <c r="I37" s="90">
        <f>D37*1000*'Исход. данные'!$B$6</f>
        <v>199.61690000000002</v>
      </c>
      <c r="J37" s="95"/>
      <c r="K37" s="95"/>
      <c r="L37" s="95"/>
      <c r="M37" s="96"/>
      <c r="Q37" s="18"/>
      <c r="Y37" s="26"/>
      <c r="AA37" s="65">
        <f ca="1">ROUND(NORMINV(RAND(), $AA$42, $AA$42*$M$8/100*0.8)/(1000*'Исход. данные'!$B$6), 4)</f>
        <v>0.20019999999999999</v>
      </c>
      <c r="AB37" s="65"/>
      <c r="AC37" s="65"/>
      <c r="AD37" s="65"/>
      <c r="AE37" s="65"/>
    </row>
    <row r="38" spans="1:31">
      <c r="A38" s="76">
        <v>7</v>
      </c>
      <c r="B38" s="85"/>
      <c r="C38" s="86"/>
      <c r="D38" s="103">
        <v>0.19900000000000001</v>
      </c>
      <c r="E38" s="104"/>
      <c r="F38" s="104"/>
      <c r="G38" s="104"/>
      <c r="H38" s="105"/>
      <c r="I38" s="90">
        <f>D38*1000*'Исход. данные'!$B$6</f>
        <v>199.61690000000002</v>
      </c>
      <c r="J38" s="95"/>
      <c r="K38" s="95"/>
      <c r="L38" s="95"/>
      <c r="M38" s="96"/>
      <c r="Q38" s="18"/>
      <c r="AA38" s="65">
        <f ca="1">ROUND(NORMINV(RAND(), $AA$42, $AA$42*$M$8/100*0.8)/(1000*'Исход. данные'!$B$6), 4)</f>
        <v>0.1996</v>
      </c>
      <c r="AB38" s="65"/>
      <c r="AC38" s="65"/>
      <c r="AD38" s="65"/>
      <c r="AE38" s="65"/>
    </row>
    <row r="39" spans="1:31">
      <c r="A39" s="76">
        <v>8</v>
      </c>
      <c r="B39" s="85"/>
      <c r="C39" s="86"/>
      <c r="D39" s="103">
        <v>0.19980000000000001</v>
      </c>
      <c r="E39" s="104"/>
      <c r="F39" s="104"/>
      <c r="G39" s="104"/>
      <c r="H39" s="105"/>
      <c r="I39" s="90">
        <f>D39*1000*'Исход. данные'!$B$6</f>
        <v>200.41938000000002</v>
      </c>
      <c r="J39" s="95"/>
      <c r="K39" s="95"/>
      <c r="L39" s="95"/>
      <c r="M39" s="96"/>
      <c r="Q39" s="18"/>
      <c r="AA39" s="65">
        <f ca="1">ROUND(NORMINV(RAND(), $AA$42, $AA$42*$M$8/100*0.8)/(1000*'Исход. данные'!$B$6), 4)</f>
        <v>0.1993</v>
      </c>
      <c r="AB39" s="65"/>
      <c r="AC39" s="65"/>
      <c r="AD39" s="65"/>
      <c r="AE39" s="65"/>
    </row>
    <row r="40" spans="1:31">
      <c r="A40" s="76">
        <v>9</v>
      </c>
      <c r="B40" s="85"/>
      <c r="C40" s="86"/>
      <c r="D40" s="103">
        <v>0.19900000000000001</v>
      </c>
      <c r="E40" s="104"/>
      <c r="F40" s="104"/>
      <c r="G40" s="104"/>
      <c r="H40" s="105"/>
      <c r="I40" s="90">
        <f>D40*1000*'Исход. данные'!$B$6</f>
        <v>199.61690000000002</v>
      </c>
      <c r="J40" s="95"/>
      <c r="K40" s="95"/>
      <c r="L40" s="95"/>
      <c r="M40" s="96"/>
      <c r="Q40" s="18"/>
      <c r="AA40" s="65">
        <f ca="1">ROUND(NORMINV(RAND(), $AA$42, $AA$42*$M$8/100*0.8)/(1000*'Исход. данные'!$B$6), 4)</f>
        <v>0.2001</v>
      </c>
      <c r="AB40" s="65"/>
      <c r="AC40" s="65"/>
      <c r="AD40" s="65"/>
      <c r="AE40" s="65"/>
    </row>
    <row r="41" spans="1:31">
      <c r="A41" s="76">
        <v>10</v>
      </c>
      <c r="B41" s="85"/>
      <c r="C41" s="86"/>
      <c r="D41" s="103">
        <v>0.1988</v>
      </c>
      <c r="E41" s="104"/>
      <c r="F41" s="104"/>
      <c r="G41" s="104"/>
      <c r="H41" s="105"/>
      <c r="I41" s="90">
        <f>D41*1000*'Исход. данные'!$B$6</f>
        <v>199.41628000000003</v>
      </c>
      <c r="J41" s="95"/>
      <c r="K41" s="95"/>
      <c r="L41" s="95"/>
      <c r="M41" s="96"/>
      <c r="Q41" s="18"/>
      <c r="AA41" s="65">
        <f ca="1">ROUND(NORMINV(RAND(), $AA$42, $AA$42*$M$8/100*0.8)/(1000*'Исход. данные'!$B$6), 4)</f>
        <v>0.19950000000000001</v>
      </c>
      <c r="AB41" s="65"/>
      <c r="AC41" s="65"/>
      <c r="AD41" s="65"/>
      <c r="AE41" s="65"/>
    </row>
    <row r="42" spans="1:31">
      <c r="A42" s="76" t="s">
        <v>14</v>
      </c>
      <c r="B42" s="85"/>
      <c r="C42" s="86"/>
      <c r="D42" s="109">
        <f>AVERAGE(D32:H41)</f>
        <v>0.19900000000000001</v>
      </c>
      <c r="E42" s="110"/>
      <c r="F42" s="110"/>
      <c r="G42" s="110"/>
      <c r="H42" s="110"/>
      <c r="I42" s="111">
        <f>ROUND(AVERAGE(I32:M41), 2)</f>
        <v>199.62</v>
      </c>
      <c r="J42" s="111"/>
      <c r="K42" s="111"/>
      <c r="L42" s="111"/>
      <c r="M42" s="111"/>
      <c r="N42" s="8"/>
      <c r="O42" s="8"/>
      <c r="P42" s="8"/>
      <c r="Q42" s="8"/>
      <c r="R42" s="8"/>
      <c r="S42" s="8"/>
      <c r="T42" s="8"/>
      <c r="U42" s="8"/>
      <c r="V42" s="8"/>
      <c r="W42" s="8"/>
      <c r="X42" s="8"/>
      <c r="AA42" s="66">
        <f ca="1">G8+G8*J10/100*0.9*(RAND()-RAND())</f>
        <v>200.44476089623026</v>
      </c>
      <c r="AB42" s="66"/>
      <c r="AC42" s="66"/>
      <c r="AD42" s="66"/>
      <c r="AE42" s="66"/>
    </row>
    <row r="43" spans="1:31">
      <c r="A43" s="74" t="s">
        <v>15</v>
      </c>
      <c r="B43" s="74"/>
      <c r="C43" s="74"/>
      <c r="D43" s="112" t="str">
        <f>'Исход. данные'!$B$5</f>
        <v>Пупкин В.В.</v>
      </c>
      <c r="E43" s="112"/>
      <c r="F43" s="112"/>
      <c r="G43" s="112"/>
      <c r="H43" s="112"/>
      <c r="I43" s="112"/>
      <c r="J43" s="112"/>
      <c r="K43" s="112"/>
      <c r="L43" s="112"/>
      <c r="M43" s="112"/>
      <c r="N43" s="45"/>
      <c r="O43" s="45"/>
      <c r="P43" s="45"/>
      <c r="Q43" s="45"/>
      <c r="R43" s="45"/>
      <c r="S43" s="45"/>
      <c r="T43" s="8"/>
      <c r="U43" s="8"/>
      <c r="V43" s="8"/>
      <c r="W43" s="8"/>
      <c r="X43" s="8"/>
    </row>
    <row r="44" spans="1:31">
      <c r="A44" s="107" t="s">
        <v>16</v>
      </c>
      <c r="B44" s="107"/>
      <c r="C44" s="107"/>
      <c r="D44" s="107"/>
      <c r="E44" s="107"/>
      <c r="F44" s="107"/>
      <c r="G44" s="107"/>
      <c r="H44" s="107"/>
      <c r="I44" s="107"/>
      <c r="J44" s="107"/>
      <c r="K44" s="107"/>
      <c r="L44" s="107"/>
      <c r="M44" s="107"/>
      <c r="N44" s="16"/>
      <c r="O44" s="16"/>
      <c r="P44" s="16"/>
      <c r="Q44" s="16"/>
      <c r="R44" s="16"/>
      <c r="S44" s="16"/>
      <c r="T44" s="16"/>
      <c r="U44" s="16"/>
      <c r="V44" s="16"/>
      <c r="W44" s="16"/>
    </row>
    <row r="45" spans="1:31" ht="15" customHeight="1">
      <c r="A45" s="124" t="s">
        <v>5</v>
      </c>
      <c r="B45" s="125"/>
      <c r="C45" s="125"/>
      <c r="D45" s="115" t="s">
        <v>55</v>
      </c>
      <c r="E45" s="116"/>
      <c r="F45" s="116"/>
      <c r="G45" s="116"/>
      <c r="H45" s="117"/>
      <c r="I45" s="113" t="s">
        <v>57</v>
      </c>
      <c r="J45" s="113"/>
      <c r="K45" s="113"/>
      <c r="L45" s="113"/>
      <c r="M45" s="113"/>
      <c r="AA45">
        <f>IF(ABS(D46)&gt;J9, 0, IF(ABS(D47)&gt;J10, 0, IF(I46&gt;M7, 0, IF(I47&gt;M8, 0, 1))))</f>
        <v>1</v>
      </c>
    </row>
    <row r="46" spans="1:31">
      <c r="A46" s="76">
        <f>G7</f>
        <v>20</v>
      </c>
      <c r="B46" s="85"/>
      <c r="C46" s="86"/>
      <c r="D46" s="118">
        <f>ROUND(((I27-A46)/A46*100),2)</f>
        <v>0.8</v>
      </c>
      <c r="E46" s="119"/>
      <c r="F46" s="119"/>
      <c r="G46" s="119"/>
      <c r="H46" s="120"/>
      <c r="I46" s="114">
        <f>ROUND(STDEV(I17:I26)*100/I27,2)</f>
        <v>7.74</v>
      </c>
      <c r="J46" s="114"/>
      <c r="K46" s="114"/>
      <c r="L46" s="114"/>
      <c r="M46" s="114"/>
    </row>
    <row r="47" spans="1:31">
      <c r="A47" s="76">
        <f>G8</f>
        <v>200</v>
      </c>
      <c r="B47" s="85"/>
      <c r="C47" s="86"/>
      <c r="D47" s="118">
        <f>ROUND(((I42-A47)/A47*100),2)</f>
        <v>-0.19</v>
      </c>
      <c r="E47" s="119"/>
      <c r="F47" s="119"/>
      <c r="G47" s="119"/>
      <c r="H47" s="120"/>
      <c r="I47" s="114">
        <f>ROUND(STDEV(I32:I41)*100/I42,2)</f>
        <v>0.21</v>
      </c>
      <c r="J47" s="114"/>
      <c r="K47" s="114"/>
      <c r="L47" s="114"/>
      <c r="M47" s="114"/>
      <c r="N47" s="37"/>
      <c r="Q47" s="8"/>
    </row>
    <row r="48" spans="1:31" ht="15.75">
      <c r="A48" s="121" t="s">
        <v>17</v>
      </c>
      <c r="B48" s="121"/>
      <c r="C48" s="121"/>
      <c r="D48" s="121"/>
      <c r="E48" s="121"/>
      <c r="F48" s="121"/>
      <c r="G48" s="122" t="s">
        <v>18</v>
      </c>
      <c r="H48" s="122"/>
      <c r="I48" s="122"/>
      <c r="J48" s="122"/>
      <c r="K48" s="122"/>
      <c r="L48" s="122"/>
      <c r="M48" s="122"/>
      <c r="N48" s="44"/>
      <c r="O48" s="44"/>
      <c r="P48" s="44"/>
      <c r="Q48" s="44"/>
      <c r="R48" s="44"/>
      <c r="S48" s="44"/>
      <c r="T48" s="44"/>
      <c r="U48" s="44"/>
      <c r="V48" s="44"/>
      <c r="W48" s="44"/>
      <c r="X48" s="8"/>
    </row>
    <row r="49" spans="1:24">
      <c r="A49" s="79" t="s">
        <v>15</v>
      </c>
      <c r="B49" s="79"/>
      <c r="C49" s="79"/>
      <c r="D49" s="79"/>
      <c r="E49" s="79"/>
      <c r="F49" s="79"/>
      <c r="G49" s="107" t="str">
        <f>'Исход. данные'!$B$5</f>
        <v>Пупкин В.В.</v>
      </c>
      <c r="H49" s="107"/>
      <c r="I49" s="107"/>
      <c r="J49" s="107"/>
      <c r="K49" s="107"/>
      <c r="L49" s="107"/>
      <c r="M49" s="107"/>
      <c r="N49" s="16"/>
      <c r="O49" s="16"/>
      <c r="P49" s="16"/>
      <c r="Q49" s="16"/>
      <c r="R49" s="16"/>
      <c r="S49" s="16"/>
      <c r="T49" s="16"/>
      <c r="U49" s="16"/>
      <c r="V49" s="16"/>
      <c r="W49" s="16"/>
      <c r="X49" s="8"/>
    </row>
    <row r="50" spans="1:24">
      <c r="A50" s="62"/>
      <c r="B50" s="62"/>
      <c r="C50" s="62"/>
      <c r="D50" s="62"/>
      <c r="E50" s="62"/>
      <c r="F50" s="62"/>
      <c r="G50" s="123" t="s">
        <v>58</v>
      </c>
      <c r="H50" s="123"/>
      <c r="I50" s="123"/>
      <c r="J50" s="123"/>
      <c r="K50" s="123"/>
      <c r="L50" s="123"/>
      <c r="M50" s="123"/>
      <c r="N50" s="48"/>
      <c r="O50" s="48"/>
      <c r="P50" s="48"/>
      <c r="Q50" s="63"/>
      <c r="R50" s="63"/>
      <c r="S50" s="63"/>
      <c r="T50" s="63"/>
      <c r="U50" s="63"/>
      <c r="V50" s="63"/>
      <c r="W50" s="63"/>
    </row>
  </sheetData>
  <mergeCells count="152">
    <mergeCell ref="A1:M1"/>
    <mergeCell ref="A2:M2"/>
    <mergeCell ref="A3:G3"/>
    <mergeCell ref="I3:M3"/>
    <mergeCell ref="Q3:W3"/>
    <mergeCell ref="A4:G4"/>
    <mergeCell ref="I4:M4"/>
    <mergeCell ref="Q4:W4"/>
    <mergeCell ref="A5:M5"/>
    <mergeCell ref="A6:C6"/>
    <mergeCell ref="D6:F6"/>
    <mergeCell ref="G6:I6"/>
    <mergeCell ref="J6:L6"/>
    <mergeCell ref="A7:C7"/>
    <mergeCell ref="D7:F7"/>
    <mergeCell ref="G7:I7"/>
    <mergeCell ref="J7:L7"/>
    <mergeCell ref="A10:C10"/>
    <mergeCell ref="D10:F10"/>
    <mergeCell ref="G10:I10"/>
    <mergeCell ref="J10:L10"/>
    <mergeCell ref="A11:J11"/>
    <mergeCell ref="K11:M11"/>
    <mergeCell ref="A8:C8"/>
    <mergeCell ref="D8:F8"/>
    <mergeCell ref="G8:I8"/>
    <mergeCell ref="J8:L8"/>
    <mergeCell ref="A9:C9"/>
    <mergeCell ref="D9:F9"/>
    <mergeCell ref="G9:I9"/>
    <mergeCell ref="J9:L9"/>
    <mergeCell ref="A15:C16"/>
    <mergeCell ref="D15:M15"/>
    <mergeCell ref="D16:H16"/>
    <mergeCell ref="I16:M16"/>
    <mergeCell ref="A17:C17"/>
    <mergeCell ref="D17:H17"/>
    <mergeCell ref="I17:M17"/>
    <mergeCell ref="A12:J12"/>
    <mergeCell ref="K12:M12"/>
    <mergeCell ref="A13:J13"/>
    <mergeCell ref="K13:M13"/>
    <mergeCell ref="A14:J14"/>
    <mergeCell ref="K14:M14"/>
    <mergeCell ref="AA17:AE17"/>
    <mergeCell ref="A18:C18"/>
    <mergeCell ref="D18:H18"/>
    <mergeCell ref="I18:M18"/>
    <mergeCell ref="AA18:AE18"/>
    <mergeCell ref="A19:C19"/>
    <mergeCell ref="D19:H19"/>
    <mergeCell ref="I19:M19"/>
    <mergeCell ref="AA19:AE19"/>
    <mergeCell ref="A22:C22"/>
    <mergeCell ref="D22:H22"/>
    <mergeCell ref="I22:M22"/>
    <mergeCell ref="AA22:AE22"/>
    <mergeCell ref="A23:C23"/>
    <mergeCell ref="D23:H23"/>
    <mergeCell ref="I23:M23"/>
    <mergeCell ref="AA23:AE23"/>
    <mergeCell ref="A20:C20"/>
    <mergeCell ref="D20:H20"/>
    <mergeCell ref="I20:M20"/>
    <mergeCell ref="AA20:AE20"/>
    <mergeCell ref="A21:C21"/>
    <mergeCell ref="D21:H21"/>
    <mergeCell ref="I21:M21"/>
    <mergeCell ref="AA21:AE21"/>
    <mergeCell ref="AA26:AE26"/>
    <mergeCell ref="A27:C27"/>
    <mergeCell ref="D27:H27"/>
    <mergeCell ref="I27:M27"/>
    <mergeCell ref="AA27:AE27"/>
    <mergeCell ref="A24:C24"/>
    <mergeCell ref="D24:H24"/>
    <mergeCell ref="I24:M24"/>
    <mergeCell ref="AA24:AE24"/>
    <mergeCell ref="A25:C25"/>
    <mergeCell ref="D25:H25"/>
    <mergeCell ref="I25:M25"/>
    <mergeCell ref="AA25:AE25"/>
    <mergeCell ref="A28:C28"/>
    <mergeCell ref="D28:M28"/>
    <mergeCell ref="A30:C31"/>
    <mergeCell ref="D30:M30"/>
    <mergeCell ref="D31:H31"/>
    <mergeCell ref="I31:M31"/>
    <mergeCell ref="A26:C26"/>
    <mergeCell ref="D26:H26"/>
    <mergeCell ref="I26:M26"/>
    <mergeCell ref="A34:C34"/>
    <mergeCell ref="D34:H34"/>
    <mergeCell ref="I34:M34"/>
    <mergeCell ref="AA34:AE34"/>
    <mergeCell ref="A35:C35"/>
    <mergeCell ref="D35:H35"/>
    <mergeCell ref="I35:M35"/>
    <mergeCell ref="AA35:AE35"/>
    <mergeCell ref="A32:C32"/>
    <mergeCell ref="D32:H32"/>
    <mergeCell ref="I32:M32"/>
    <mergeCell ref="AA32:AE32"/>
    <mergeCell ref="A33:C33"/>
    <mergeCell ref="D33:H33"/>
    <mergeCell ref="I33:M33"/>
    <mergeCell ref="AA33:AE33"/>
    <mergeCell ref="A38:C38"/>
    <mergeCell ref="D38:H38"/>
    <mergeCell ref="I38:M38"/>
    <mergeCell ref="AA38:AE38"/>
    <mergeCell ref="A39:C39"/>
    <mergeCell ref="D39:H39"/>
    <mergeCell ref="I39:M39"/>
    <mergeCell ref="AA39:AE39"/>
    <mergeCell ref="A36:C36"/>
    <mergeCell ref="D36:H36"/>
    <mergeCell ref="I36:M36"/>
    <mergeCell ref="AA36:AE36"/>
    <mergeCell ref="A37:C37"/>
    <mergeCell ref="D37:H37"/>
    <mergeCell ref="I37:M37"/>
    <mergeCell ref="AA37:AE37"/>
    <mergeCell ref="A42:C42"/>
    <mergeCell ref="D42:H42"/>
    <mergeCell ref="I42:M42"/>
    <mergeCell ref="AA42:AE42"/>
    <mergeCell ref="A43:C43"/>
    <mergeCell ref="D43:M43"/>
    <mergeCell ref="A40:C40"/>
    <mergeCell ref="D40:H40"/>
    <mergeCell ref="I40:M40"/>
    <mergeCell ref="AA40:AE40"/>
    <mergeCell ref="A41:C41"/>
    <mergeCell ref="D41:H41"/>
    <mergeCell ref="I41:M41"/>
    <mergeCell ref="AA41:AE41"/>
    <mergeCell ref="G50:M50"/>
    <mergeCell ref="A47:C47"/>
    <mergeCell ref="D47:H47"/>
    <mergeCell ref="I47:M47"/>
    <mergeCell ref="A48:F48"/>
    <mergeCell ref="G48:M48"/>
    <mergeCell ref="A49:F49"/>
    <mergeCell ref="G49:M49"/>
    <mergeCell ref="A44:M44"/>
    <mergeCell ref="A45:C45"/>
    <mergeCell ref="D45:H45"/>
    <mergeCell ref="I45:M45"/>
    <mergeCell ref="A46:C46"/>
    <mergeCell ref="D46:H46"/>
    <mergeCell ref="I46:M46"/>
  </mergeCells>
  <conditionalFormatting sqref="D46">
    <cfRule type="expression" dxfId="139" priority="4">
      <formula>ABS($D$46)&gt;--MID($J$7,2,5)</formula>
    </cfRule>
  </conditionalFormatting>
  <conditionalFormatting sqref="D47">
    <cfRule type="expression" dxfId="138" priority="3">
      <formula>ABS($D$47)&gt;--MID($J$8,2,5)</formula>
    </cfRule>
  </conditionalFormatting>
  <conditionalFormatting sqref="I46">
    <cfRule type="cellIs" dxfId="137" priority="2" operator="greaterThan">
      <formula>$M$7</formula>
    </cfRule>
  </conditionalFormatting>
  <conditionalFormatting sqref="I47">
    <cfRule type="cellIs" dxfId="136" priority="1" operator="greaterThan">
      <formula>$M$8</formula>
    </cfRule>
  </conditionalFormatting>
  <pageMargins left="0.7" right="0.7" top="0.75" bottom="0.75" header="0.3" footer="0.3"/>
  <pageSetup paperSize="9" orientation="portrait" r:id="rId1"/>
</worksheet>
</file>

<file path=xl/worksheets/sheet43.xml><?xml version="1.0" encoding="utf-8"?>
<worksheet xmlns="http://schemas.openxmlformats.org/spreadsheetml/2006/main" xmlns:r="http://schemas.openxmlformats.org/officeDocument/2006/relationships">
  <sheetPr codeName="Лист79">
    <tabColor rgb="FF00B0F0"/>
  </sheetPr>
  <dimension ref="A1:AE50"/>
  <sheetViews>
    <sheetView zoomScale="90" zoomScaleNormal="90" workbookViewId="0">
      <selection activeCell="D32" sqref="D32:H41"/>
    </sheetView>
  </sheetViews>
  <sheetFormatPr defaultRowHeight="15"/>
  <cols>
    <col min="1" max="1" width="6.7109375" customWidth="1"/>
    <col min="2" max="2" width="6.5703125" customWidth="1"/>
    <col min="3" max="3" width="5.5703125" customWidth="1"/>
    <col min="4" max="4" width="7" customWidth="1"/>
    <col min="5" max="7" width="3.7109375" customWidth="1"/>
    <col min="8" max="8" width="11.7109375" customWidth="1"/>
    <col min="9" max="9" width="2.7109375" customWidth="1"/>
    <col min="10" max="10" width="6.7109375" customWidth="1"/>
    <col min="11" max="12" width="3.7109375" customWidth="1"/>
    <col min="13" max="13" width="14.7109375" customWidth="1"/>
    <col min="14" max="14" width="5.7109375" customWidth="1"/>
    <col min="15" max="16" width="0" hidden="1" customWidth="1"/>
    <col min="17" max="17" width="0.42578125" customWidth="1"/>
    <col min="18" max="23" width="0" hidden="1" customWidth="1"/>
    <col min="27" max="27" width="9.28515625" hidden="1" customWidth="1"/>
    <col min="28" max="31" width="9.140625" hidden="1" customWidth="1"/>
  </cols>
  <sheetData>
    <row r="1" spans="1:24">
      <c r="A1" s="67" t="s">
        <v>32</v>
      </c>
      <c r="B1" s="67"/>
      <c r="C1" s="67"/>
      <c r="D1" s="67"/>
      <c r="E1" s="67"/>
      <c r="F1" s="67"/>
      <c r="G1" s="67"/>
      <c r="H1" s="67"/>
      <c r="I1" s="67"/>
      <c r="J1" s="67"/>
      <c r="K1" s="67"/>
      <c r="L1" s="67"/>
      <c r="M1" s="67"/>
      <c r="N1" s="38"/>
      <c r="O1" s="38"/>
      <c r="P1" s="38"/>
      <c r="Q1" s="38"/>
      <c r="R1" s="38"/>
      <c r="S1" s="38"/>
      <c r="T1" s="38"/>
      <c r="U1" s="38"/>
      <c r="V1" s="38"/>
      <c r="W1" s="28"/>
    </row>
    <row r="2" spans="1:24">
      <c r="A2" s="71" t="s">
        <v>33</v>
      </c>
      <c r="B2" s="71"/>
      <c r="C2" s="71"/>
      <c r="D2" s="71"/>
      <c r="E2" s="71"/>
      <c r="F2" s="71"/>
      <c r="G2" s="71"/>
      <c r="H2" s="71"/>
      <c r="I2" s="71"/>
      <c r="J2" s="71"/>
      <c r="K2" s="71"/>
      <c r="L2" s="71"/>
      <c r="M2" s="71"/>
      <c r="N2" s="7"/>
      <c r="O2" s="7"/>
      <c r="P2" s="7"/>
      <c r="Q2" s="7"/>
      <c r="R2" s="7"/>
      <c r="S2" s="7"/>
      <c r="T2" s="7"/>
      <c r="U2" s="7"/>
      <c r="V2" s="7"/>
      <c r="W2" s="7"/>
    </row>
    <row r="3" spans="1:24" ht="15.75">
      <c r="A3" s="68" t="s">
        <v>25</v>
      </c>
      <c r="B3" s="68"/>
      <c r="C3" s="68"/>
      <c r="D3" s="68"/>
      <c r="E3" s="68"/>
      <c r="F3" s="68"/>
      <c r="G3" s="68"/>
      <c r="H3" s="62"/>
      <c r="I3" s="72">
        <v>4543204210</v>
      </c>
      <c r="J3" s="72"/>
      <c r="K3" s="72"/>
      <c r="L3" s="72"/>
      <c r="M3" s="72"/>
      <c r="N3" s="16"/>
      <c r="O3" s="23"/>
      <c r="P3" s="62"/>
      <c r="Q3" s="69"/>
      <c r="R3" s="69"/>
      <c r="S3" s="69"/>
      <c r="T3" s="69"/>
      <c r="U3" s="69"/>
      <c r="V3" s="69"/>
      <c r="W3" s="69"/>
    </row>
    <row r="4" spans="1:24">
      <c r="A4" s="70" t="s">
        <v>0</v>
      </c>
      <c r="B4" s="70"/>
      <c r="C4" s="70"/>
      <c r="D4" s="70"/>
      <c r="E4" s="70"/>
      <c r="F4" s="70"/>
      <c r="G4" s="70"/>
      <c r="H4" s="62"/>
      <c r="I4" s="70" t="s">
        <v>1</v>
      </c>
      <c r="J4" s="70"/>
      <c r="K4" s="70"/>
      <c r="L4" s="70"/>
      <c r="M4" s="70"/>
      <c r="N4" s="46"/>
      <c r="O4" s="42"/>
      <c r="P4" s="62"/>
      <c r="Q4" s="69"/>
      <c r="R4" s="69"/>
      <c r="S4" s="69"/>
      <c r="T4" s="69"/>
      <c r="U4" s="69"/>
      <c r="V4" s="69"/>
      <c r="W4" s="69"/>
    </row>
    <row r="5" spans="1:24">
      <c r="A5" s="73" t="s">
        <v>2</v>
      </c>
      <c r="B5" s="73"/>
      <c r="C5" s="73"/>
      <c r="D5" s="73"/>
      <c r="E5" s="73"/>
      <c r="F5" s="73"/>
      <c r="G5" s="73"/>
      <c r="H5" s="73"/>
      <c r="I5" s="73"/>
      <c r="J5" s="73"/>
      <c r="K5" s="73"/>
      <c r="L5" s="73"/>
      <c r="M5" s="73"/>
      <c r="N5" s="14"/>
      <c r="O5" s="14"/>
      <c r="P5" s="14"/>
      <c r="Q5" s="14"/>
      <c r="R5" s="14"/>
      <c r="S5" s="14"/>
      <c r="T5" s="14"/>
      <c r="U5" s="14"/>
      <c r="V5" s="14"/>
      <c r="W5" s="14"/>
    </row>
    <row r="6" spans="1:24">
      <c r="A6" s="77" t="s">
        <v>3</v>
      </c>
      <c r="B6" s="77"/>
      <c r="C6" s="77"/>
      <c r="D6" s="77" t="s">
        <v>4</v>
      </c>
      <c r="E6" s="77"/>
      <c r="F6" s="77"/>
      <c r="G6" s="77" t="s">
        <v>5</v>
      </c>
      <c r="H6" s="77"/>
      <c r="I6" s="77"/>
      <c r="J6" s="77" t="s">
        <v>55</v>
      </c>
      <c r="K6" s="77"/>
      <c r="L6" s="78"/>
      <c r="M6" s="61" t="s">
        <v>56</v>
      </c>
      <c r="N6" s="35"/>
      <c r="O6" s="31"/>
      <c r="P6" s="32"/>
      <c r="Q6" s="28"/>
      <c r="R6" s="28"/>
      <c r="S6" s="28"/>
      <c r="T6" s="28"/>
      <c r="U6" s="28"/>
      <c r="V6" s="28"/>
      <c r="W6" s="28"/>
    </row>
    <row r="7" spans="1:24">
      <c r="A7" s="74">
        <v>1</v>
      </c>
      <c r="B7" s="74"/>
      <c r="C7" s="74"/>
      <c r="D7" s="75" t="str">
        <f>G7 &amp; " - " &amp; G8</f>
        <v>20 - 200</v>
      </c>
      <c r="E7" s="75"/>
      <c r="F7" s="75"/>
      <c r="G7" s="74">
        <v>20</v>
      </c>
      <c r="H7" s="74"/>
      <c r="I7" s="74"/>
      <c r="J7" s="74" t="s">
        <v>24</v>
      </c>
      <c r="K7" s="74"/>
      <c r="L7" s="76"/>
      <c r="M7" s="64">
        <v>8</v>
      </c>
      <c r="N7" s="36"/>
      <c r="O7" s="33"/>
      <c r="P7" s="34"/>
      <c r="Q7" s="28"/>
      <c r="R7" s="28"/>
      <c r="S7" s="28"/>
      <c r="T7" s="28"/>
      <c r="U7" s="28"/>
      <c r="V7" s="28"/>
      <c r="W7" s="28"/>
    </row>
    <row r="8" spans="1:24">
      <c r="A8" s="74"/>
      <c r="B8" s="74"/>
      <c r="C8" s="74"/>
      <c r="D8" s="74"/>
      <c r="E8" s="74"/>
      <c r="F8" s="74"/>
      <c r="G8" s="74">
        <v>200</v>
      </c>
      <c r="H8" s="74"/>
      <c r="I8" s="74"/>
      <c r="J8" s="74" t="s">
        <v>23</v>
      </c>
      <c r="K8" s="74"/>
      <c r="L8" s="76"/>
      <c r="M8" s="64">
        <v>0.3</v>
      </c>
      <c r="N8" s="16"/>
      <c r="O8" s="27"/>
      <c r="P8" s="30"/>
      <c r="Q8" s="28"/>
      <c r="R8" s="28"/>
      <c r="S8" s="28"/>
      <c r="T8" s="28"/>
      <c r="U8" s="28"/>
      <c r="V8" s="28"/>
      <c r="W8" s="28"/>
    </row>
    <row r="9" spans="1:24">
      <c r="A9" s="74"/>
      <c r="B9" s="74"/>
      <c r="C9" s="74"/>
      <c r="D9" s="74"/>
      <c r="E9" s="74"/>
      <c r="F9" s="74"/>
      <c r="G9" s="74"/>
      <c r="H9" s="74"/>
      <c r="I9" s="74"/>
      <c r="J9" s="80">
        <f>--MID(J7,2,3)</f>
        <v>2.5</v>
      </c>
      <c r="K9" s="80"/>
      <c r="L9" s="81"/>
      <c r="M9" s="60"/>
      <c r="N9" s="16"/>
      <c r="O9" s="27"/>
      <c r="P9" s="30"/>
      <c r="Q9" s="28"/>
      <c r="R9" s="28"/>
      <c r="S9" s="28"/>
      <c r="T9" s="28"/>
      <c r="U9" s="28"/>
      <c r="V9" s="28"/>
      <c r="W9" s="28"/>
    </row>
    <row r="10" spans="1:24">
      <c r="A10" s="74"/>
      <c r="B10" s="74"/>
      <c r="C10" s="74"/>
      <c r="D10" s="74"/>
      <c r="E10" s="74"/>
      <c r="F10" s="74"/>
      <c r="G10" s="74"/>
      <c r="H10" s="74"/>
      <c r="I10" s="74"/>
      <c r="J10" s="82">
        <f>--MID(J8,2,3)</f>
        <v>0.6</v>
      </c>
      <c r="K10" s="82"/>
      <c r="L10" s="83"/>
      <c r="M10" s="60"/>
      <c r="N10" s="16"/>
      <c r="O10" s="52"/>
      <c r="P10" s="54"/>
      <c r="Q10" s="28"/>
      <c r="R10" s="28"/>
      <c r="S10" s="28"/>
      <c r="T10" s="28"/>
      <c r="U10" s="28"/>
      <c r="V10" s="28"/>
      <c r="W10" s="28"/>
    </row>
    <row r="11" spans="1:24">
      <c r="A11" s="79" t="s">
        <v>7</v>
      </c>
      <c r="B11" s="79"/>
      <c r="C11" s="79"/>
      <c r="D11" s="79"/>
      <c r="E11" s="79"/>
      <c r="F11" s="79"/>
      <c r="G11" s="79"/>
      <c r="H11" s="79"/>
      <c r="I11" s="79"/>
      <c r="J11" s="79"/>
      <c r="K11" s="84" t="str">
        <f>'Исход. данные'!$B$1</f>
        <v>18.10.2024г.</v>
      </c>
      <c r="L11" s="84"/>
      <c r="M11" s="84"/>
      <c r="N11" s="15"/>
      <c r="O11" s="15"/>
      <c r="P11" s="15"/>
      <c r="Q11" s="15"/>
      <c r="R11" s="15"/>
      <c r="S11" s="15"/>
      <c r="T11" s="15"/>
      <c r="U11" s="15"/>
      <c r="V11" s="15"/>
      <c r="W11" s="15"/>
      <c r="X11" s="8"/>
    </row>
    <row r="12" spans="1:24">
      <c r="A12" s="79" t="s">
        <v>8</v>
      </c>
      <c r="B12" s="79"/>
      <c r="C12" s="79"/>
      <c r="D12" s="79"/>
      <c r="E12" s="79"/>
      <c r="F12" s="79"/>
      <c r="G12" s="79"/>
      <c r="H12" s="79"/>
      <c r="I12" s="79"/>
      <c r="J12" s="79"/>
      <c r="K12" s="85" t="str">
        <f>'Исход. данные'!$B$2</f>
        <v>ВР-300S № 181024</v>
      </c>
      <c r="L12" s="85"/>
      <c r="M12" s="85"/>
      <c r="N12" s="16"/>
      <c r="O12" s="16"/>
      <c r="P12" s="16"/>
      <c r="Q12" s="16"/>
      <c r="R12" s="16"/>
      <c r="S12" s="16"/>
      <c r="T12" s="16"/>
      <c r="U12" s="16"/>
      <c r="V12" s="16"/>
      <c r="W12" s="16"/>
      <c r="X12" s="8"/>
    </row>
    <row r="13" spans="1:24">
      <c r="A13" s="79" t="s">
        <v>9</v>
      </c>
      <c r="B13" s="79"/>
      <c r="C13" s="79"/>
      <c r="D13" s="79"/>
      <c r="E13" s="79"/>
      <c r="F13" s="79"/>
      <c r="G13" s="79"/>
      <c r="H13" s="79"/>
      <c r="I13" s="79"/>
      <c r="J13" s="79"/>
      <c r="K13" s="85">
        <f>'Исход. данные'!$B$3</f>
        <v>21.2</v>
      </c>
      <c r="L13" s="85"/>
      <c r="M13" s="85"/>
      <c r="N13" s="16"/>
      <c r="O13" s="16"/>
      <c r="P13" s="16"/>
      <c r="Q13" s="16"/>
      <c r="R13" s="16"/>
      <c r="S13" s="16"/>
      <c r="T13" s="16"/>
      <c r="U13" s="16"/>
      <c r="V13" s="16"/>
      <c r="W13" s="16"/>
      <c r="X13" s="8"/>
    </row>
    <row r="14" spans="1:24">
      <c r="A14" s="79" t="s">
        <v>10</v>
      </c>
      <c r="B14" s="79"/>
      <c r="C14" s="79"/>
      <c r="D14" s="79"/>
      <c r="E14" s="79"/>
      <c r="F14" s="79"/>
      <c r="G14" s="79"/>
      <c r="H14" s="79"/>
      <c r="I14" s="79"/>
      <c r="J14" s="79"/>
      <c r="K14" s="85">
        <f>'Исход. данные'!$B$4</f>
        <v>60.7</v>
      </c>
      <c r="L14" s="85"/>
      <c r="M14" s="85"/>
      <c r="N14" s="16"/>
      <c r="O14" s="16"/>
      <c r="P14" s="16"/>
      <c r="Q14" s="16"/>
      <c r="R14" s="16"/>
      <c r="S14" s="16"/>
      <c r="T14" s="16"/>
      <c r="U14" s="16"/>
      <c r="V14" s="16"/>
      <c r="W14" s="16"/>
      <c r="X14" s="8"/>
    </row>
    <row r="15" spans="1:24">
      <c r="A15" s="97" t="s">
        <v>11</v>
      </c>
      <c r="B15" s="98"/>
      <c r="C15" s="99"/>
      <c r="D15" s="76" t="str">
        <f>"Объем дозирования " &amp; G7 &amp; " мкл"</f>
        <v>Объем дозирования 20 мкл</v>
      </c>
      <c r="E15" s="85"/>
      <c r="F15" s="85"/>
      <c r="G15" s="85"/>
      <c r="H15" s="85"/>
      <c r="I15" s="85"/>
      <c r="J15" s="85"/>
      <c r="K15" s="85"/>
      <c r="L15" s="85"/>
      <c r="M15" s="86"/>
      <c r="N15" s="47"/>
      <c r="O15" s="28"/>
      <c r="P15" s="28"/>
      <c r="Q15" s="28"/>
      <c r="R15" s="28"/>
      <c r="S15" s="28"/>
      <c r="T15" s="28"/>
      <c r="U15" s="28"/>
      <c r="V15" s="28"/>
      <c r="W15" s="28"/>
    </row>
    <row r="16" spans="1:24">
      <c r="A16" s="100"/>
      <c r="B16" s="101"/>
      <c r="C16" s="102"/>
      <c r="D16" s="76" t="s">
        <v>42</v>
      </c>
      <c r="E16" s="85"/>
      <c r="F16" s="85"/>
      <c r="G16" s="85"/>
      <c r="H16" s="86"/>
      <c r="I16" s="76" t="s">
        <v>13</v>
      </c>
      <c r="J16" s="85"/>
      <c r="K16" s="85"/>
      <c r="L16" s="85"/>
      <c r="M16" s="86"/>
      <c r="N16" s="28"/>
      <c r="O16" s="28"/>
      <c r="P16" s="28"/>
      <c r="Q16" s="28"/>
      <c r="R16" s="28"/>
      <c r="S16" s="28"/>
      <c r="T16" s="28"/>
      <c r="U16" s="28"/>
      <c r="V16" s="28"/>
      <c r="W16" s="28"/>
    </row>
    <row r="17" spans="1:31">
      <c r="A17" s="76">
        <v>1</v>
      </c>
      <c r="B17" s="85"/>
      <c r="C17" s="86"/>
      <c r="D17" s="87">
        <v>1.9E-2</v>
      </c>
      <c r="E17" s="88"/>
      <c r="F17" s="88"/>
      <c r="G17" s="88"/>
      <c r="H17" s="89"/>
      <c r="I17" s="90">
        <f>D17*1000*'Исход. данные'!$B$6</f>
        <v>19.058900000000001</v>
      </c>
      <c r="J17" s="91"/>
      <c r="K17" s="91"/>
      <c r="L17" s="91"/>
      <c r="M17" s="92"/>
      <c r="N17" s="28"/>
      <c r="O17" s="28"/>
      <c r="P17" s="28"/>
      <c r="Q17" s="28"/>
      <c r="R17" s="28"/>
      <c r="S17" s="28"/>
      <c r="T17" s="28"/>
      <c r="U17" s="28"/>
      <c r="V17" s="28"/>
      <c r="W17" s="28"/>
      <c r="AA17" s="65">
        <f ca="1">ROUND(NORMINV(RAND(), $AA$27, $AA$27*$M$7/100*0.8)/(1000*'Исход. данные'!$B$6), 4)</f>
        <v>1.95E-2</v>
      </c>
      <c r="AB17" s="65"/>
      <c r="AC17" s="65"/>
      <c r="AD17" s="65"/>
      <c r="AE17" s="65"/>
    </row>
    <row r="18" spans="1:31">
      <c r="A18" s="76">
        <v>2</v>
      </c>
      <c r="B18" s="85"/>
      <c r="C18" s="86"/>
      <c r="D18" s="87">
        <v>2.0199999999999999E-2</v>
      </c>
      <c r="E18" s="93"/>
      <c r="F18" s="93"/>
      <c r="G18" s="93"/>
      <c r="H18" s="94"/>
      <c r="I18" s="90">
        <f>D18*1000*'Исход. данные'!$B$6</f>
        <v>20.262620000000002</v>
      </c>
      <c r="J18" s="95"/>
      <c r="K18" s="95"/>
      <c r="L18" s="95"/>
      <c r="M18" s="96"/>
      <c r="N18" s="28"/>
      <c r="O18" s="28"/>
      <c r="P18" s="28"/>
      <c r="Q18" s="28"/>
      <c r="R18" s="28"/>
      <c r="S18" s="28"/>
      <c r="T18" s="28"/>
      <c r="U18" s="28"/>
      <c r="V18" s="28"/>
      <c r="W18" s="28"/>
      <c r="AA18" s="65">
        <f ca="1">ROUND(NORMINV(RAND(), $AA$27, $AA$27*$M$7/100*0.8)/(1000*'Исход. данные'!$B$6), 4)</f>
        <v>2.0299999999999999E-2</v>
      </c>
      <c r="AB18" s="65"/>
      <c r="AC18" s="65"/>
      <c r="AD18" s="65"/>
      <c r="AE18" s="65"/>
    </row>
    <row r="19" spans="1:31">
      <c r="A19" s="76">
        <v>3</v>
      </c>
      <c r="B19" s="85"/>
      <c r="C19" s="86"/>
      <c r="D19" s="87">
        <v>1.9599999999999999E-2</v>
      </c>
      <c r="E19" s="93"/>
      <c r="F19" s="93"/>
      <c r="G19" s="93"/>
      <c r="H19" s="94"/>
      <c r="I19" s="90">
        <f>D19*1000*'Исход. данные'!$B$6</f>
        <v>19.66076</v>
      </c>
      <c r="J19" s="95"/>
      <c r="K19" s="95"/>
      <c r="L19" s="95"/>
      <c r="M19" s="96"/>
      <c r="N19" s="28"/>
      <c r="O19" s="28"/>
      <c r="P19" s="28"/>
      <c r="Q19" s="28"/>
      <c r="R19" s="28"/>
      <c r="S19" s="28"/>
      <c r="T19" s="28"/>
      <c r="U19" s="28"/>
      <c r="V19" s="28"/>
      <c r="W19" s="28"/>
      <c r="AA19" s="65">
        <f ca="1">ROUND(NORMINV(RAND(), $AA$27, $AA$27*$M$7/100*0.8)/(1000*'Исход. данные'!$B$6), 4)</f>
        <v>1.89E-2</v>
      </c>
      <c r="AB19" s="65"/>
      <c r="AC19" s="65"/>
      <c r="AD19" s="65"/>
      <c r="AE19" s="65"/>
    </row>
    <row r="20" spans="1:31">
      <c r="A20" s="76">
        <v>4</v>
      </c>
      <c r="B20" s="85"/>
      <c r="C20" s="86"/>
      <c r="D20" s="87">
        <v>2.1000000000000001E-2</v>
      </c>
      <c r="E20" s="93"/>
      <c r="F20" s="93"/>
      <c r="G20" s="93"/>
      <c r="H20" s="94"/>
      <c r="I20" s="90">
        <f>D20*1000*'Исход. данные'!$B$6</f>
        <v>21.065100000000001</v>
      </c>
      <c r="J20" s="95"/>
      <c r="K20" s="95"/>
      <c r="L20" s="95"/>
      <c r="M20" s="96"/>
      <c r="N20" s="28"/>
      <c r="O20" s="28"/>
      <c r="P20" s="28"/>
      <c r="Q20" s="28"/>
      <c r="R20" s="28"/>
      <c r="S20" s="28"/>
      <c r="T20" s="28"/>
      <c r="U20" s="28"/>
      <c r="V20" s="28"/>
      <c r="W20" s="28"/>
      <c r="AA20" s="65">
        <f ca="1">ROUND(NORMINV(RAND(), $AA$27, $AA$27*$M$7/100*0.8)/(1000*'Исход. данные'!$B$6), 4)</f>
        <v>2.0899999999999998E-2</v>
      </c>
      <c r="AB20" s="65"/>
      <c r="AC20" s="65"/>
      <c r="AD20" s="65"/>
      <c r="AE20" s="65"/>
    </row>
    <row r="21" spans="1:31">
      <c r="A21" s="76">
        <v>5</v>
      </c>
      <c r="B21" s="85"/>
      <c r="C21" s="86"/>
      <c r="D21" s="87">
        <v>1.7600000000000001E-2</v>
      </c>
      <c r="E21" s="93"/>
      <c r="F21" s="93"/>
      <c r="G21" s="93"/>
      <c r="H21" s="94"/>
      <c r="I21" s="90">
        <f>D21*1000*'Исход. данные'!$B$6</f>
        <v>17.654560000000004</v>
      </c>
      <c r="J21" s="95"/>
      <c r="K21" s="95"/>
      <c r="L21" s="95"/>
      <c r="M21" s="96"/>
      <c r="N21" s="28"/>
      <c r="O21" s="28"/>
      <c r="P21" s="28"/>
      <c r="Q21" s="28"/>
      <c r="R21" s="28"/>
      <c r="S21" s="28"/>
      <c r="T21" s="28"/>
      <c r="U21" s="28"/>
      <c r="V21" s="28"/>
      <c r="W21" s="28"/>
      <c r="AA21" s="65">
        <f ca="1">ROUND(NORMINV(RAND(), $AA$27, $AA$27*$M$7/100*0.8)/(1000*'Исход. данные'!$B$6), 4)</f>
        <v>1.9900000000000001E-2</v>
      </c>
      <c r="AB21" s="65"/>
      <c r="AC21" s="65"/>
      <c r="AD21" s="65"/>
      <c r="AE21" s="65"/>
    </row>
    <row r="22" spans="1:31">
      <c r="A22" s="76">
        <v>6</v>
      </c>
      <c r="B22" s="85"/>
      <c r="C22" s="86"/>
      <c r="D22" s="87">
        <v>2.0500000000000001E-2</v>
      </c>
      <c r="E22" s="93"/>
      <c r="F22" s="93"/>
      <c r="G22" s="93"/>
      <c r="H22" s="94"/>
      <c r="I22" s="90">
        <f>D22*1000*'Исход. данные'!$B$6</f>
        <v>20.563550000000003</v>
      </c>
      <c r="J22" s="95"/>
      <c r="K22" s="95"/>
      <c r="L22" s="95"/>
      <c r="M22" s="96"/>
      <c r="N22" s="28"/>
      <c r="O22" s="28"/>
      <c r="P22" s="28"/>
      <c r="Q22" s="28"/>
      <c r="R22" s="28"/>
      <c r="S22" s="28"/>
      <c r="T22" s="28"/>
      <c r="U22" s="28"/>
      <c r="V22" s="28"/>
      <c r="W22" s="28"/>
      <c r="Z22" s="18"/>
      <c r="AA22" s="65">
        <f ca="1">ROUND(NORMINV(RAND(), $AA$27, $AA$27*$M$7/100*0.8)/(1000*'Исход. данные'!$B$6), 4)</f>
        <v>1.8599999999999998E-2</v>
      </c>
      <c r="AB22" s="65"/>
      <c r="AC22" s="65"/>
      <c r="AD22" s="65"/>
      <c r="AE22" s="65"/>
    </row>
    <row r="23" spans="1:31">
      <c r="A23" s="76">
        <v>7</v>
      </c>
      <c r="B23" s="85"/>
      <c r="C23" s="86"/>
      <c r="D23" s="87">
        <v>1.9300000000000001E-2</v>
      </c>
      <c r="E23" s="93"/>
      <c r="F23" s="93"/>
      <c r="G23" s="93"/>
      <c r="H23" s="94"/>
      <c r="I23" s="90">
        <f>D23*1000*'Исход. данные'!$B$6</f>
        <v>19.359830000000002</v>
      </c>
      <c r="J23" s="95"/>
      <c r="K23" s="95"/>
      <c r="L23" s="95"/>
      <c r="M23" s="96"/>
      <c r="N23" s="28"/>
      <c r="O23" s="28"/>
      <c r="P23" s="28"/>
      <c r="Q23" s="28"/>
      <c r="R23" s="28"/>
      <c r="S23" s="28"/>
      <c r="T23" s="28"/>
      <c r="U23" s="28"/>
      <c r="V23" s="28"/>
      <c r="W23" s="28"/>
      <c r="Z23" s="18"/>
      <c r="AA23" s="65">
        <f ca="1">ROUND(NORMINV(RAND(), $AA$27, $AA$27*$M$7/100*0.8)/(1000*'Исход. данные'!$B$6), 4)</f>
        <v>2.0299999999999999E-2</v>
      </c>
      <c r="AB23" s="65"/>
      <c r="AC23" s="65"/>
      <c r="AD23" s="65"/>
      <c r="AE23" s="65"/>
    </row>
    <row r="24" spans="1:31">
      <c r="A24" s="76">
        <v>8</v>
      </c>
      <c r="B24" s="85"/>
      <c r="C24" s="86"/>
      <c r="D24" s="87">
        <v>1.95E-2</v>
      </c>
      <c r="E24" s="93"/>
      <c r="F24" s="93"/>
      <c r="G24" s="93"/>
      <c r="H24" s="94"/>
      <c r="I24" s="90">
        <f>D24*1000*'Исход. данные'!$B$6</f>
        <v>19.560450000000003</v>
      </c>
      <c r="J24" s="95"/>
      <c r="K24" s="95"/>
      <c r="L24" s="95"/>
      <c r="M24" s="96"/>
      <c r="N24" s="28"/>
      <c r="O24" s="28"/>
      <c r="P24" s="28"/>
      <c r="Q24" s="28"/>
      <c r="R24" s="28"/>
      <c r="S24" s="28"/>
      <c r="T24" s="28"/>
      <c r="U24" s="28"/>
      <c r="V24" s="28"/>
      <c r="W24" s="28"/>
      <c r="AA24" s="65">
        <f ca="1">ROUND(NORMINV(RAND(), $AA$27, $AA$27*$M$7/100*0.8)/(1000*'Исход. данные'!$B$6), 4)</f>
        <v>1.9E-2</v>
      </c>
      <c r="AB24" s="65"/>
      <c r="AC24" s="65"/>
      <c r="AD24" s="65"/>
      <c r="AE24" s="65"/>
    </row>
    <row r="25" spans="1:31">
      <c r="A25" s="76">
        <v>9</v>
      </c>
      <c r="B25" s="85"/>
      <c r="C25" s="86"/>
      <c r="D25" s="87">
        <v>1.9699999999999999E-2</v>
      </c>
      <c r="E25" s="93"/>
      <c r="F25" s="93"/>
      <c r="G25" s="93"/>
      <c r="H25" s="94"/>
      <c r="I25" s="90">
        <f>D25*1000*'Исход. данные'!$B$6</f>
        <v>19.76107</v>
      </c>
      <c r="J25" s="95"/>
      <c r="K25" s="95"/>
      <c r="L25" s="95"/>
      <c r="M25" s="96"/>
      <c r="N25" s="28"/>
      <c r="O25" s="28"/>
      <c r="P25" s="28"/>
      <c r="Q25" s="28"/>
      <c r="R25" s="28"/>
      <c r="S25" s="28"/>
      <c r="T25" s="28"/>
      <c r="U25" s="28"/>
      <c r="V25" s="29"/>
      <c r="W25" s="28"/>
      <c r="AA25" s="65">
        <f ca="1">ROUND(NORMINV(RAND(), $AA$27, $AA$27*$M$7/100*0.8)/(1000*'Исход. данные'!$B$6), 4)</f>
        <v>1.9099999999999999E-2</v>
      </c>
      <c r="AB25" s="65"/>
      <c r="AC25" s="65"/>
      <c r="AD25" s="65"/>
      <c r="AE25" s="65"/>
    </row>
    <row r="26" spans="1:31">
      <c r="A26" s="76">
        <v>10</v>
      </c>
      <c r="B26" s="85"/>
      <c r="C26" s="86"/>
      <c r="D26" s="87">
        <v>1.9099999999999999E-2</v>
      </c>
      <c r="E26" s="93"/>
      <c r="F26" s="93"/>
      <c r="G26" s="93"/>
      <c r="H26" s="94"/>
      <c r="I26" s="90">
        <f>D26*1000*'Исход. данные'!$B$6</f>
        <v>19.159209999999998</v>
      </c>
      <c r="J26" s="95"/>
      <c r="K26" s="95"/>
      <c r="L26" s="95"/>
      <c r="M26" s="96"/>
      <c r="N26" s="28"/>
      <c r="O26" s="28"/>
      <c r="P26" s="28"/>
      <c r="Q26" s="28"/>
      <c r="R26" s="28"/>
      <c r="S26" s="28"/>
      <c r="T26" s="28"/>
      <c r="U26" s="28"/>
      <c r="V26" s="28"/>
      <c r="W26" s="28"/>
      <c r="AA26" s="65">
        <f ca="1">ROUND(NORMINV(RAND(), $AA$27, $AA$27*$M$7/100*0.8)/(1000*'Исход. данные'!$B$6), 4)</f>
        <v>1.7299999999999999E-2</v>
      </c>
      <c r="AB26" s="65"/>
      <c r="AC26" s="65"/>
      <c r="AD26" s="65"/>
      <c r="AE26" s="65"/>
    </row>
    <row r="27" spans="1:31">
      <c r="A27" s="76" t="s">
        <v>14</v>
      </c>
      <c r="B27" s="85"/>
      <c r="C27" s="86"/>
      <c r="D27" s="87">
        <f>AVERAGE(D17:H26)</f>
        <v>1.9550000000000001E-2</v>
      </c>
      <c r="E27" s="93"/>
      <c r="F27" s="93"/>
      <c r="G27" s="93"/>
      <c r="H27" s="94"/>
      <c r="I27" s="90">
        <f>ROUND(AVERAGE(I17:M26),2)</f>
        <v>19.61</v>
      </c>
      <c r="J27" s="95"/>
      <c r="K27" s="95"/>
      <c r="L27" s="95"/>
      <c r="M27" s="96"/>
      <c r="N27" s="47"/>
      <c r="O27" s="28"/>
      <c r="P27" s="28"/>
      <c r="Q27" s="28"/>
      <c r="R27" s="28"/>
      <c r="S27" s="28"/>
      <c r="T27" s="28"/>
      <c r="U27" s="28"/>
      <c r="V27" s="28"/>
      <c r="W27" s="28"/>
      <c r="AA27" s="66">
        <f ca="1">G7+G7*J9/100*0.9*(RAND()-RAND())</f>
        <v>19.951874785209306</v>
      </c>
      <c r="AB27" s="66"/>
      <c r="AC27" s="66"/>
      <c r="AD27" s="66"/>
      <c r="AE27" s="66"/>
    </row>
    <row r="28" spans="1:31">
      <c r="A28" s="76" t="s">
        <v>15</v>
      </c>
      <c r="B28" s="85"/>
      <c r="C28" s="86"/>
      <c r="D28" s="106" t="str">
        <f>'Исход. данные'!$B$5</f>
        <v>Пупкин В.В.</v>
      </c>
      <c r="E28" s="107"/>
      <c r="F28" s="107"/>
      <c r="G28" s="107"/>
      <c r="H28" s="107"/>
      <c r="I28" s="107"/>
      <c r="J28" s="107"/>
      <c r="K28" s="107"/>
      <c r="L28" s="107"/>
      <c r="M28" s="108"/>
      <c r="N28" s="51"/>
      <c r="O28" s="51"/>
      <c r="P28" s="51"/>
      <c r="Q28" s="51"/>
      <c r="R28" s="51"/>
      <c r="S28" s="51"/>
      <c r="T28" s="51"/>
      <c r="U28" s="28"/>
      <c r="V28" s="28"/>
      <c r="W28" s="28"/>
    </row>
    <row r="29" spans="1:31">
      <c r="A29" s="62"/>
      <c r="B29" s="62"/>
      <c r="C29" s="62"/>
      <c r="D29" s="62"/>
      <c r="E29" s="62"/>
      <c r="F29" s="62"/>
      <c r="G29" s="62"/>
      <c r="H29" s="62"/>
      <c r="I29" s="62"/>
      <c r="J29" s="62"/>
      <c r="K29" s="62"/>
      <c r="L29" s="62"/>
      <c r="M29" s="62"/>
      <c r="N29" s="62"/>
      <c r="O29" s="62"/>
      <c r="P29" s="62"/>
      <c r="Q29" s="62"/>
      <c r="R29" s="62"/>
      <c r="S29" s="62"/>
      <c r="T29" s="62"/>
      <c r="U29" s="62"/>
      <c r="V29" s="62"/>
      <c r="W29" s="62"/>
    </row>
    <row r="30" spans="1:31">
      <c r="A30" s="97" t="s">
        <v>11</v>
      </c>
      <c r="B30" s="98"/>
      <c r="C30" s="99"/>
      <c r="D30" s="76" t="str">
        <f>"Объем дозирования " &amp; G8 &amp; " мкл"</f>
        <v>Объем дозирования 200 мкл</v>
      </c>
      <c r="E30" s="85"/>
      <c r="F30" s="85"/>
      <c r="G30" s="85"/>
      <c r="H30" s="85"/>
      <c r="I30" s="85"/>
      <c r="J30" s="85"/>
      <c r="K30" s="85"/>
      <c r="L30" s="85"/>
      <c r="M30" s="86"/>
      <c r="V30" s="18"/>
    </row>
    <row r="31" spans="1:31">
      <c r="A31" s="100"/>
      <c r="B31" s="101"/>
      <c r="C31" s="102"/>
      <c r="D31" s="76" t="s">
        <v>42</v>
      </c>
      <c r="E31" s="85"/>
      <c r="F31" s="85"/>
      <c r="G31" s="85"/>
      <c r="H31" s="86"/>
      <c r="I31" s="76" t="s">
        <v>13</v>
      </c>
      <c r="J31" s="85"/>
      <c r="K31" s="85"/>
      <c r="L31" s="85"/>
      <c r="M31" s="86"/>
      <c r="Q31" s="18"/>
      <c r="S31" s="2"/>
    </row>
    <row r="32" spans="1:31">
      <c r="A32" s="76">
        <v>1</v>
      </c>
      <c r="B32" s="85"/>
      <c r="C32" s="86"/>
      <c r="D32" s="103">
        <v>0.19869999999999999</v>
      </c>
      <c r="E32" s="104"/>
      <c r="F32" s="104"/>
      <c r="G32" s="104"/>
      <c r="H32" s="105"/>
      <c r="I32" s="90">
        <f>D32*1000*'Исход. данные'!$B$6</f>
        <v>199.31597000000002</v>
      </c>
      <c r="J32" s="95"/>
      <c r="K32" s="95"/>
      <c r="L32" s="95"/>
      <c r="M32" s="96"/>
      <c r="Q32" s="18"/>
      <c r="AA32" s="65">
        <f ca="1">ROUND(NORMINV(RAND(), $AA$42, $AA$42*$M$8/100*0.8)/(1000*'Исход. данные'!$B$6), 4)</f>
        <v>0.19980000000000001</v>
      </c>
      <c r="AB32" s="65"/>
      <c r="AC32" s="65"/>
      <c r="AD32" s="65"/>
      <c r="AE32" s="65"/>
    </row>
    <row r="33" spans="1:31">
      <c r="A33" s="76">
        <v>2</v>
      </c>
      <c r="B33" s="85"/>
      <c r="C33" s="86"/>
      <c r="D33" s="103">
        <v>0.19969999999999999</v>
      </c>
      <c r="E33" s="104"/>
      <c r="F33" s="104"/>
      <c r="G33" s="104"/>
      <c r="H33" s="105"/>
      <c r="I33" s="90">
        <f>D33*1000*'Исход. данные'!$B$6</f>
        <v>200.31907000000001</v>
      </c>
      <c r="J33" s="95"/>
      <c r="K33" s="95"/>
      <c r="L33" s="95"/>
      <c r="M33" s="96"/>
      <c r="Q33" s="18"/>
      <c r="S33" s="2"/>
      <c r="AA33" s="65">
        <f ca="1">ROUND(NORMINV(RAND(), $AA$42, $AA$42*$M$8/100*0.8)/(1000*'Исход. данные'!$B$6), 4)</f>
        <v>0.20080000000000001</v>
      </c>
      <c r="AB33" s="65"/>
      <c r="AC33" s="65"/>
      <c r="AD33" s="65"/>
      <c r="AE33" s="65"/>
    </row>
    <row r="34" spans="1:31">
      <c r="A34" s="76">
        <v>3</v>
      </c>
      <c r="B34" s="85"/>
      <c r="C34" s="86"/>
      <c r="D34" s="103">
        <v>0.20019999999999999</v>
      </c>
      <c r="E34" s="104"/>
      <c r="F34" s="104"/>
      <c r="G34" s="104"/>
      <c r="H34" s="105"/>
      <c r="I34" s="90">
        <f>D34*1000*'Исход. данные'!$B$6</f>
        <v>200.82062000000002</v>
      </c>
      <c r="J34" s="95"/>
      <c r="K34" s="95"/>
      <c r="L34" s="95"/>
      <c r="M34" s="96"/>
      <c r="Q34" s="18"/>
      <c r="AA34" s="65">
        <f ca="1">ROUND(NORMINV(RAND(), $AA$42, $AA$42*$M$8/100*0.8)/(1000*'Исход. данные'!$B$6), 4)</f>
        <v>0.2006</v>
      </c>
      <c r="AB34" s="65"/>
      <c r="AC34" s="65"/>
      <c r="AD34" s="65"/>
      <c r="AE34" s="65"/>
    </row>
    <row r="35" spans="1:31">
      <c r="A35" s="76">
        <v>4</v>
      </c>
      <c r="B35" s="85"/>
      <c r="C35" s="86"/>
      <c r="D35" s="103">
        <v>0.1993</v>
      </c>
      <c r="E35" s="104"/>
      <c r="F35" s="104"/>
      <c r="G35" s="104"/>
      <c r="H35" s="105"/>
      <c r="I35" s="90">
        <f>D35*1000*'Исход. данные'!$B$6</f>
        <v>199.91783000000004</v>
      </c>
      <c r="J35" s="95"/>
      <c r="K35" s="95"/>
      <c r="L35" s="95"/>
      <c r="M35" s="96"/>
      <c r="Q35" s="18"/>
      <c r="AA35" s="65">
        <f ca="1">ROUND(NORMINV(RAND(), $AA$42, $AA$42*$M$8/100*0.8)/(1000*'Исход. данные'!$B$6), 4)</f>
        <v>0.20100000000000001</v>
      </c>
      <c r="AB35" s="65"/>
      <c r="AC35" s="65"/>
      <c r="AD35" s="65"/>
      <c r="AE35" s="65"/>
    </row>
    <row r="36" spans="1:31">
      <c r="A36" s="76">
        <v>5</v>
      </c>
      <c r="B36" s="85"/>
      <c r="C36" s="86"/>
      <c r="D36" s="103">
        <v>0.19900000000000001</v>
      </c>
      <c r="E36" s="104"/>
      <c r="F36" s="104"/>
      <c r="G36" s="104"/>
      <c r="H36" s="105"/>
      <c r="I36" s="90">
        <f>D36*1000*'Исход. данные'!$B$6</f>
        <v>199.61690000000002</v>
      </c>
      <c r="J36" s="95"/>
      <c r="K36" s="95"/>
      <c r="L36" s="95"/>
      <c r="M36" s="96"/>
      <c r="Q36" s="18"/>
      <c r="AA36" s="65">
        <f ca="1">ROUND(NORMINV(RAND(), $AA$42, $AA$42*$M$8/100*0.8)/(1000*'Исход. данные'!$B$6), 4)</f>
        <v>0.20030000000000001</v>
      </c>
      <c r="AB36" s="65"/>
      <c r="AC36" s="65"/>
      <c r="AD36" s="65"/>
      <c r="AE36" s="65"/>
    </row>
    <row r="37" spans="1:31">
      <c r="A37" s="76">
        <v>6</v>
      </c>
      <c r="B37" s="85"/>
      <c r="C37" s="86"/>
      <c r="D37" s="103">
        <v>0.19939999999999999</v>
      </c>
      <c r="E37" s="104"/>
      <c r="F37" s="104"/>
      <c r="G37" s="104"/>
      <c r="H37" s="105"/>
      <c r="I37" s="90">
        <f>D37*1000*'Исход. данные'!$B$6</f>
        <v>200.01814000000002</v>
      </c>
      <c r="J37" s="95"/>
      <c r="K37" s="95"/>
      <c r="L37" s="95"/>
      <c r="M37" s="96"/>
      <c r="Q37" s="18"/>
      <c r="Y37" s="26"/>
      <c r="AA37" s="65">
        <f ca="1">ROUND(NORMINV(RAND(), $AA$42, $AA$42*$M$8/100*0.8)/(1000*'Исход. данные'!$B$6), 4)</f>
        <v>0.19989999999999999</v>
      </c>
      <c r="AB37" s="65"/>
      <c r="AC37" s="65"/>
      <c r="AD37" s="65"/>
      <c r="AE37" s="65"/>
    </row>
    <row r="38" spans="1:31">
      <c r="A38" s="76">
        <v>7</v>
      </c>
      <c r="B38" s="85"/>
      <c r="C38" s="86"/>
      <c r="D38" s="103">
        <v>0.19939999999999999</v>
      </c>
      <c r="E38" s="104"/>
      <c r="F38" s="104"/>
      <c r="G38" s="104"/>
      <c r="H38" s="105"/>
      <c r="I38" s="90">
        <f>D38*1000*'Исход. данные'!$B$6</f>
        <v>200.01814000000002</v>
      </c>
      <c r="J38" s="95"/>
      <c r="K38" s="95"/>
      <c r="L38" s="95"/>
      <c r="M38" s="96"/>
      <c r="Q38" s="18"/>
      <c r="AA38" s="65">
        <f ca="1">ROUND(NORMINV(RAND(), $AA$42, $AA$42*$M$8/100*0.8)/(1000*'Исход. данные'!$B$6), 4)</f>
        <v>0.2009</v>
      </c>
      <c r="AB38" s="65"/>
      <c r="AC38" s="65"/>
      <c r="AD38" s="65"/>
      <c r="AE38" s="65"/>
    </row>
    <row r="39" spans="1:31">
      <c r="A39" s="76">
        <v>8</v>
      </c>
      <c r="B39" s="85"/>
      <c r="C39" s="86"/>
      <c r="D39" s="103">
        <v>0.19980000000000001</v>
      </c>
      <c r="E39" s="104"/>
      <c r="F39" s="104"/>
      <c r="G39" s="104"/>
      <c r="H39" s="105"/>
      <c r="I39" s="90">
        <f>D39*1000*'Исход. данные'!$B$6</f>
        <v>200.41938000000002</v>
      </c>
      <c r="J39" s="95"/>
      <c r="K39" s="95"/>
      <c r="L39" s="95"/>
      <c r="M39" s="96"/>
      <c r="Q39" s="18"/>
      <c r="AA39" s="65">
        <f ca="1">ROUND(NORMINV(RAND(), $AA$42, $AA$42*$M$8/100*0.8)/(1000*'Исход. данные'!$B$6), 4)</f>
        <v>0.19989999999999999</v>
      </c>
      <c r="AB39" s="65"/>
      <c r="AC39" s="65"/>
      <c r="AD39" s="65"/>
      <c r="AE39" s="65"/>
    </row>
    <row r="40" spans="1:31">
      <c r="A40" s="76">
        <v>9</v>
      </c>
      <c r="B40" s="85"/>
      <c r="C40" s="86"/>
      <c r="D40" s="103">
        <v>0.20069999999999999</v>
      </c>
      <c r="E40" s="104"/>
      <c r="F40" s="104"/>
      <c r="G40" s="104"/>
      <c r="H40" s="105"/>
      <c r="I40" s="90">
        <f>D40*1000*'Исход. данные'!$B$6</f>
        <v>201.32217</v>
      </c>
      <c r="J40" s="95"/>
      <c r="K40" s="95"/>
      <c r="L40" s="95"/>
      <c r="M40" s="96"/>
      <c r="Q40" s="18"/>
      <c r="AA40" s="65">
        <f ca="1">ROUND(NORMINV(RAND(), $AA$42, $AA$42*$M$8/100*0.8)/(1000*'Исход. данные'!$B$6), 4)</f>
        <v>0.20039999999999999</v>
      </c>
      <c r="AB40" s="65"/>
      <c r="AC40" s="65"/>
      <c r="AD40" s="65"/>
      <c r="AE40" s="65"/>
    </row>
    <row r="41" spans="1:31">
      <c r="A41" s="76">
        <v>10</v>
      </c>
      <c r="B41" s="85"/>
      <c r="C41" s="86"/>
      <c r="D41" s="103">
        <v>0.1996</v>
      </c>
      <c r="E41" s="104"/>
      <c r="F41" s="104"/>
      <c r="G41" s="104"/>
      <c r="H41" s="105"/>
      <c r="I41" s="90">
        <f>D41*1000*'Исход. данные'!$B$6</f>
        <v>200.21876</v>
      </c>
      <c r="J41" s="95"/>
      <c r="K41" s="95"/>
      <c r="L41" s="95"/>
      <c r="M41" s="96"/>
      <c r="Q41" s="18"/>
      <c r="AA41" s="65">
        <f ca="1">ROUND(NORMINV(RAND(), $AA$42, $AA$42*$M$8/100*0.8)/(1000*'Исход. данные'!$B$6), 4)</f>
        <v>0.20039999999999999</v>
      </c>
      <c r="AB41" s="65"/>
      <c r="AC41" s="65"/>
      <c r="AD41" s="65"/>
      <c r="AE41" s="65"/>
    </row>
    <row r="42" spans="1:31">
      <c r="A42" s="76" t="s">
        <v>14</v>
      </c>
      <c r="B42" s="85"/>
      <c r="C42" s="86"/>
      <c r="D42" s="109">
        <f>AVERAGE(D32:H41)</f>
        <v>0.19958000000000004</v>
      </c>
      <c r="E42" s="110"/>
      <c r="F42" s="110"/>
      <c r="G42" s="110"/>
      <c r="H42" s="110"/>
      <c r="I42" s="111">
        <f>ROUND(AVERAGE(I32:M41), 2)</f>
        <v>200.2</v>
      </c>
      <c r="J42" s="111"/>
      <c r="K42" s="111"/>
      <c r="L42" s="111"/>
      <c r="M42" s="111"/>
      <c r="N42" s="8"/>
      <c r="O42" s="8"/>
      <c r="P42" s="8"/>
      <c r="Q42" s="8"/>
      <c r="R42" s="8"/>
      <c r="S42" s="8"/>
      <c r="T42" s="8"/>
      <c r="U42" s="8"/>
      <c r="V42" s="8"/>
      <c r="W42" s="8"/>
      <c r="X42" s="8"/>
      <c r="AA42" s="66">
        <f ca="1">G8+G8*J10/100*0.9*(RAND()-RAND())</f>
        <v>200.89154109470923</v>
      </c>
      <c r="AB42" s="66"/>
      <c r="AC42" s="66"/>
      <c r="AD42" s="66"/>
      <c r="AE42" s="66"/>
    </row>
    <row r="43" spans="1:31">
      <c r="A43" s="74" t="s">
        <v>15</v>
      </c>
      <c r="B43" s="74"/>
      <c r="C43" s="74"/>
      <c r="D43" s="112" t="str">
        <f>'Исход. данные'!$B$5</f>
        <v>Пупкин В.В.</v>
      </c>
      <c r="E43" s="112"/>
      <c r="F43" s="112"/>
      <c r="G43" s="112"/>
      <c r="H43" s="112"/>
      <c r="I43" s="112"/>
      <c r="J43" s="112"/>
      <c r="K43" s="112"/>
      <c r="L43" s="112"/>
      <c r="M43" s="112"/>
      <c r="N43" s="45"/>
      <c r="O43" s="45"/>
      <c r="P43" s="45"/>
      <c r="Q43" s="45"/>
      <c r="R43" s="45"/>
      <c r="S43" s="45"/>
      <c r="T43" s="8"/>
      <c r="U43" s="8"/>
      <c r="V43" s="8"/>
      <c r="W43" s="8"/>
      <c r="X43" s="8"/>
    </row>
    <row r="44" spans="1:31">
      <c r="A44" s="107" t="s">
        <v>16</v>
      </c>
      <c r="B44" s="107"/>
      <c r="C44" s="107"/>
      <c r="D44" s="107"/>
      <c r="E44" s="107"/>
      <c r="F44" s="107"/>
      <c r="G44" s="107"/>
      <c r="H44" s="107"/>
      <c r="I44" s="107"/>
      <c r="J44" s="107"/>
      <c r="K44" s="107"/>
      <c r="L44" s="107"/>
      <c r="M44" s="107"/>
      <c r="N44" s="16"/>
      <c r="O44" s="16"/>
      <c r="P44" s="16"/>
      <c r="Q44" s="16"/>
      <c r="R44" s="16"/>
      <c r="S44" s="16"/>
      <c r="T44" s="16"/>
      <c r="U44" s="16"/>
      <c r="V44" s="16"/>
      <c r="W44" s="16"/>
    </row>
    <row r="45" spans="1:31" ht="15" customHeight="1">
      <c r="A45" s="124" t="s">
        <v>5</v>
      </c>
      <c r="B45" s="125"/>
      <c r="C45" s="125"/>
      <c r="D45" s="115" t="s">
        <v>55</v>
      </c>
      <c r="E45" s="116"/>
      <c r="F45" s="116"/>
      <c r="G45" s="116"/>
      <c r="H45" s="117"/>
      <c r="I45" s="113" t="s">
        <v>57</v>
      </c>
      <c r="J45" s="113"/>
      <c r="K45" s="113"/>
      <c r="L45" s="113"/>
      <c r="M45" s="113"/>
      <c r="AA45">
        <f>IF(ABS(D46)&gt;J9, 0, IF(ABS(D47)&gt;J10, 0, IF(I46&gt;M7, 0, IF(I47&gt;M8, 0, 1))))</f>
        <v>1</v>
      </c>
    </row>
    <row r="46" spans="1:31">
      <c r="A46" s="76">
        <f>G7</f>
        <v>20</v>
      </c>
      <c r="B46" s="85"/>
      <c r="C46" s="86"/>
      <c r="D46" s="118">
        <f>ROUND(((I27-A46)/A46*100),2)</f>
        <v>-1.95</v>
      </c>
      <c r="E46" s="119"/>
      <c r="F46" s="119"/>
      <c r="G46" s="119"/>
      <c r="H46" s="120"/>
      <c r="I46" s="114">
        <f>ROUND(STDEV(I17:I26)*100/I27,2)</f>
        <v>4.7699999999999996</v>
      </c>
      <c r="J46" s="114"/>
      <c r="K46" s="114"/>
      <c r="L46" s="114"/>
      <c r="M46" s="114"/>
    </row>
    <row r="47" spans="1:31">
      <c r="A47" s="76">
        <f>G8</f>
        <v>200</v>
      </c>
      <c r="B47" s="85"/>
      <c r="C47" s="86"/>
      <c r="D47" s="118">
        <f>ROUND(((I42-A47)/A47*100),2)</f>
        <v>0.1</v>
      </c>
      <c r="E47" s="119"/>
      <c r="F47" s="119"/>
      <c r="G47" s="119"/>
      <c r="H47" s="120"/>
      <c r="I47" s="114">
        <f>ROUND(STDEV(I32:I41)*100/I42,2)</f>
        <v>0.28999999999999998</v>
      </c>
      <c r="J47" s="114"/>
      <c r="K47" s="114"/>
      <c r="L47" s="114"/>
      <c r="M47" s="114"/>
      <c r="N47" s="37"/>
      <c r="Q47" s="8"/>
    </row>
    <row r="48" spans="1:31" ht="15.75">
      <c r="A48" s="121" t="s">
        <v>17</v>
      </c>
      <c r="B48" s="121"/>
      <c r="C48" s="121"/>
      <c r="D48" s="121"/>
      <c r="E48" s="121"/>
      <c r="F48" s="121"/>
      <c r="G48" s="122" t="s">
        <v>18</v>
      </c>
      <c r="H48" s="122"/>
      <c r="I48" s="122"/>
      <c r="J48" s="122"/>
      <c r="K48" s="122"/>
      <c r="L48" s="122"/>
      <c r="M48" s="122"/>
      <c r="N48" s="44"/>
      <c r="O48" s="44"/>
      <c r="P48" s="44"/>
      <c r="Q48" s="44"/>
      <c r="R48" s="44"/>
      <c r="S48" s="44"/>
      <c r="T48" s="44"/>
      <c r="U48" s="44"/>
      <c r="V48" s="44"/>
      <c r="W48" s="44"/>
      <c r="X48" s="8"/>
    </row>
    <row r="49" spans="1:24">
      <c r="A49" s="79" t="s">
        <v>15</v>
      </c>
      <c r="B49" s="79"/>
      <c r="C49" s="79"/>
      <c r="D49" s="79"/>
      <c r="E49" s="79"/>
      <c r="F49" s="79"/>
      <c r="G49" s="107" t="str">
        <f>'Исход. данные'!$B$5</f>
        <v>Пупкин В.В.</v>
      </c>
      <c r="H49" s="107"/>
      <c r="I49" s="107"/>
      <c r="J49" s="107"/>
      <c r="K49" s="107"/>
      <c r="L49" s="107"/>
      <c r="M49" s="107"/>
      <c r="N49" s="16"/>
      <c r="O49" s="16"/>
      <c r="P49" s="16"/>
      <c r="Q49" s="16"/>
      <c r="R49" s="16"/>
      <c r="S49" s="16"/>
      <c r="T49" s="16"/>
      <c r="U49" s="16"/>
      <c r="V49" s="16"/>
      <c r="W49" s="16"/>
      <c r="X49" s="8"/>
    </row>
    <row r="50" spans="1:24">
      <c r="A50" s="62"/>
      <c r="B50" s="62"/>
      <c r="C50" s="62"/>
      <c r="D50" s="62"/>
      <c r="E50" s="62"/>
      <c r="F50" s="62"/>
      <c r="G50" s="123" t="s">
        <v>58</v>
      </c>
      <c r="H50" s="123"/>
      <c r="I50" s="123"/>
      <c r="J50" s="123"/>
      <c r="K50" s="123"/>
      <c r="L50" s="123"/>
      <c r="M50" s="123"/>
      <c r="N50" s="48"/>
      <c r="O50" s="48"/>
      <c r="P50" s="48"/>
      <c r="Q50" s="63"/>
      <c r="R50" s="63"/>
      <c r="S50" s="63"/>
      <c r="T50" s="63"/>
      <c r="U50" s="63"/>
      <c r="V50" s="63"/>
      <c r="W50" s="63"/>
    </row>
  </sheetData>
  <mergeCells count="152">
    <mergeCell ref="A1:M1"/>
    <mergeCell ref="A2:M2"/>
    <mergeCell ref="A3:G3"/>
    <mergeCell ref="I3:M3"/>
    <mergeCell ref="Q3:W3"/>
    <mergeCell ref="A4:G4"/>
    <mergeCell ref="I4:M4"/>
    <mergeCell ref="Q4:W4"/>
    <mergeCell ref="A5:M5"/>
    <mergeCell ref="A6:C6"/>
    <mergeCell ref="D6:F6"/>
    <mergeCell ref="G6:I6"/>
    <mergeCell ref="J6:L6"/>
    <mergeCell ref="A7:C7"/>
    <mergeCell ref="D7:F7"/>
    <mergeCell ref="G7:I7"/>
    <mergeCell ref="J7:L7"/>
    <mergeCell ref="A10:C10"/>
    <mergeCell ref="D10:F10"/>
    <mergeCell ref="G10:I10"/>
    <mergeCell ref="J10:L10"/>
    <mergeCell ref="A11:J11"/>
    <mergeCell ref="K11:M11"/>
    <mergeCell ref="A8:C8"/>
    <mergeCell ref="D8:F8"/>
    <mergeCell ref="G8:I8"/>
    <mergeCell ref="J8:L8"/>
    <mergeCell ref="A9:C9"/>
    <mergeCell ref="D9:F9"/>
    <mergeCell ref="G9:I9"/>
    <mergeCell ref="J9:L9"/>
    <mergeCell ref="A15:C16"/>
    <mergeCell ref="D15:M15"/>
    <mergeCell ref="D16:H16"/>
    <mergeCell ref="I16:M16"/>
    <mergeCell ref="A17:C17"/>
    <mergeCell ref="D17:H17"/>
    <mergeCell ref="I17:M17"/>
    <mergeCell ref="A12:J12"/>
    <mergeCell ref="K12:M12"/>
    <mergeCell ref="A13:J13"/>
    <mergeCell ref="K13:M13"/>
    <mergeCell ref="A14:J14"/>
    <mergeCell ref="K14:M14"/>
    <mergeCell ref="AA17:AE17"/>
    <mergeCell ref="A18:C18"/>
    <mergeCell ref="D18:H18"/>
    <mergeCell ref="I18:M18"/>
    <mergeCell ref="AA18:AE18"/>
    <mergeCell ref="A19:C19"/>
    <mergeCell ref="D19:H19"/>
    <mergeCell ref="I19:M19"/>
    <mergeCell ref="AA19:AE19"/>
    <mergeCell ref="A22:C22"/>
    <mergeCell ref="D22:H22"/>
    <mergeCell ref="I22:M22"/>
    <mergeCell ref="AA22:AE22"/>
    <mergeCell ref="A23:C23"/>
    <mergeCell ref="D23:H23"/>
    <mergeCell ref="I23:M23"/>
    <mergeCell ref="AA23:AE23"/>
    <mergeCell ref="A20:C20"/>
    <mergeCell ref="D20:H20"/>
    <mergeCell ref="I20:M20"/>
    <mergeCell ref="AA20:AE20"/>
    <mergeCell ref="A21:C21"/>
    <mergeCell ref="D21:H21"/>
    <mergeCell ref="I21:M21"/>
    <mergeCell ref="AA21:AE21"/>
    <mergeCell ref="AA26:AE26"/>
    <mergeCell ref="A27:C27"/>
    <mergeCell ref="D27:H27"/>
    <mergeCell ref="I27:M27"/>
    <mergeCell ref="AA27:AE27"/>
    <mergeCell ref="A24:C24"/>
    <mergeCell ref="D24:H24"/>
    <mergeCell ref="I24:M24"/>
    <mergeCell ref="AA24:AE24"/>
    <mergeCell ref="A25:C25"/>
    <mergeCell ref="D25:H25"/>
    <mergeCell ref="I25:M25"/>
    <mergeCell ref="AA25:AE25"/>
    <mergeCell ref="A28:C28"/>
    <mergeCell ref="D28:M28"/>
    <mergeCell ref="A30:C31"/>
    <mergeCell ref="D30:M30"/>
    <mergeCell ref="D31:H31"/>
    <mergeCell ref="I31:M31"/>
    <mergeCell ref="A26:C26"/>
    <mergeCell ref="D26:H26"/>
    <mergeCell ref="I26:M26"/>
    <mergeCell ref="A34:C34"/>
    <mergeCell ref="D34:H34"/>
    <mergeCell ref="I34:M34"/>
    <mergeCell ref="AA34:AE34"/>
    <mergeCell ref="A35:C35"/>
    <mergeCell ref="D35:H35"/>
    <mergeCell ref="I35:M35"/>
    <mergeCell ref="AA35:AE35"/>
    <mergeCell ref="A32:C32"/>
    <mergeCell ref="D32:H32"/>
    <mergeCell ref="I32:M32"/>
    <mergeCell ref="AA32:AE32"/>
    <mergeCell ref="A33:C33"/>
    <mergeCell ref="D33:H33"/>
    <mergeCell ref="I33:M33"/>
    <mergeCell ref="AA33:AE33"/>
    <mergeCell ref="A38:C38"/>
    <mergeCell ref="D38:H38"/>
    <mergeCell ref="I38:M38"/>
    <mergeCell ref="AA38:AE38"/>
    <mergeCell ref="A39:C39"/>
    <mergeCell ref="D39:H39"/>
    <mergeCell ref="I39:M39"/>
    <mergeCell ref="AA39:AE39"/>
    <mergeCell ref="A36:C36"/>
    <mergeCell ref="D36:H36"/>
    <mergeCell ref="I36:M36"/>
    <mergeCell ref="AA36:AE36"/>
    <mergeCell ref="A37:C37"/>
    <mergeCell ref="D37:H37"/>
    <mergeCell ref="I37:M37"/>
    <mergeCell ref="AA37:AE37"/>
    <mergeCell ref="A42:C42"/>
    <mergeCell ref="D42:H42"/>
    <mergeCell ref="I42:M42"/>
    <mergeCell ref="AA42:AE42"/>
    <mergeCell ref="A43:C43"/>
    <mergeCell ref="D43:M43"/>
    <mergeCell ref="A40:C40"/>
    <mergeCell ref="D40:H40"/>
    <mergeCell ref="I40:M40"/>
    <mergeCell ref="AA40:AE40"/>
    <mergeCell ref="A41:C41"/>
    <mergeCell ref="D41:H41"/>
    <mergeCell ref="I41:M41"/>
    <mergeCell ref="AA41:AE41"/>
    <mergeCell ref="G50:M50"/>
    <mergeCell ref="A47:C47"/>
    <mergeCell ref="D47:H47"/>
    <mergeCell ref="I47:M47"/>
    <mergeCell ref="A48:F48"/>
    <mergeCell ref="G48:M48"/>
    <mergeCell ref="A49:F49"/>
    <mergeCell ref="G49:M49"/>
    <mergeCell ref="A44:M44"/>
    <mergeCell ref="A45:C45"/>
    <mergeCell ref="D45:H45"/>
    <mergeCell ref="I45:M45"/>
    <mergeCell ref="A46:C46"/>
    <mergeCell ref="D46:H46"/>
    <mergeCell ref="I46:M46"/>
  </mergeCells>
  <conditionalFormatting sqref="D46">
    <cfRule type="expression" dxfId="135" priority="4">
      <formula>ABS($D$46)&gt;--MID($J$7,2,5)</formula>
    </cfRule>
  </conditionalFormatting>
  <conditionalFormatting sqref="D47">
    <cfRule type="expression" dxfId="134" priority="3">
      <formula>ABS($D$47)&gt;--MID($J$8,2,5)</formula>
    </cfRule>
  </conditionalFormatting>
  <conditionalFormatting sqref="I46">
    <cfRule type="cellIs" dxfId="133" priority="2" operator="greaterThan">
      <formula>$M$7</formula>
    </cfRule>
  </conditionalFormatting>
  <conditionalFormatting sqref="I47">
    <cfRule type="cellIs" dxfId="132" priority="1" operator="greaterThan">
      <formula>$M$8</formula>
    </cfRule>
  </conditionalFormatting>
  <pageMargins left="0.7" right="0.7" top="0.75" bottom="0.75" header="0.3" footer="0.3"/>
  <pageSetup paperSize="9" orientation="portrait" r:id="rId1"/>
</worksheet>
</file>

<file path=xl/worksheets/sheet44.xml><?xml version="1.0" encoding="utf-8"?>
<worksheet xmlns="http://schemas.openxmlformats.org/spreadsheetml/2006/main" xmlns:r="http://schemas.openxmlformats.org/officeDocument/2006/relationships">
  <sheetPr codeName="Лист80">
    <tabColor rgb="FF00B0F0"/>
  </sheetPr>
  <dimension ref="A1:AE50"/>
  <sheetViews>
    <sheetView zoomScale="90" zoomScaleNormal="90" workbookViewId="0">
      <selection activeCell="D32" sqref="D32:H41"/>
    </sheetView>
  </sheetViews>
  <sheetFormatPr defaultRowHeight="15"/>
  <cols>
    <col min="1" max="1" width="6.7109375" customWidth="1"/>
    <col min="2" max="2" width="6.5703125" customWidth="1"/>
    <col min="3" max="3" width="5.5703125" customWidth="1"/>
    <col min="4" max="4" width="7" customWidth="1"/>
    <col min="5" max="7" width="3.7109375" customWidth="1"/>
    <col min="8" max="8" width="11.7109375" customWidth="1"/>
    <col min="9" max="9" width="2.7109375" customWidth="1"/>
    <col min="10" max="10" width="6.7109375" customWidth="1"/>
    <col min="11" max="12" width="3.7109375" customWidth="1"/>
    <col min="13" max="13" width="14.7109375" customWidth="1"/>
    <col min="14" max="14" width="5.7109375" customWidth="1"/>
    <col min="15" max="16" width="0" hidden="1" customWidth="1"/>
    <col min="17" max="17" width="0.42578125" customWidth="1"/>
    <col min="18" max="23" width="0" hidden="1" customWidth="1"/>
    <col min="27" max="27" width="9.28515625" hidden="1" customWidth="1"/>
    <col min="28" max="31" width="9.140625" hidden="1" customWidth="1"/>
  </cols>
  <sheetData>
    <row r="1" spans="1:24">
      <c r="A1" s="67" t="s">
        <v>32</v>
      </c>
      <c r="B1" s="67"/>
      <c r="C1" s="67"/>
      <c r="D1" s="67"/>
      <c r="E1" s="67"/>
      <c r="F1" s="67"/>
      <c r="G1" s="67"/>
      <c r="H1" s="67"/>
      <c r="I1" s="67"/>
      <c r="J1" s="67"/>
      <c r="K1" s="67"/>
      <c r="L1" s="67"/>
      <c r="M1" s="67"/>
      <c r="N1" s="38"/>
      <c r="O1" s="38"/>
      <c r="P1" s="38"/>
      <c r="Q1" s="38"/>
      <c r="R1" s="38"/>
      <c r="S1" s="38"/>
      <c r="T1" s="38"/>
      <c r="U1" s="38"/>
      <c r="V1" s="38"/>
      <c r="W1" s="28"/>
    </row>
    <row r="2" spans="1:24">
      <c r="A2" s="71" t="s">
        <v>33</v>
      </c>
      <c r="B2" s="71"/>
      <c r="C2" s="71"/>
      <c r="D2" s="71"/>
      <c r="E2" s="71"/>
      <c r="F2" s="71"/>
      <c r="G2" s="71"/>
      <c r="H2" s="71"/>
      <c r="I2" s="71"/>
      <c r="J2" s="71"/>
      <c r="K2" s="71"/>
      <c r="L2" s="71"/>
      <c r="M2" s="71"/>
      <c r="N2" s="7"/>
      <c r="O2" s="7"/>
      <c r="P2" s="7"/>
      <c r="Q2" s="7"/>
      <c r="R2" s="7"/>
      <c r="S2" s="7"/>
      <c r="T2" s="7"/>
      <c r="U2" s="7"/>
      <c r="V2" s="7"/>
      <c r="W2" s="7"/>
    </row>
    <row r="3" spans="1:24" ht="15.75">
      <c r="A3" s="68" t="s">
        <v>25</v>
      </c>
      <c r="B3" s="68"/>
      <c r="C3" s="68"/>
      <c r="D3" s="68"/>
      <c r="E3" s="68"/>
      <c r="F3" s="68"/>
      <c r="G3" s="68"/>
      <c r="H3" s="62"/>
      <c r="I3" s="72">
        <v>4543302279</v>
      </c>
      <c r="J3" s="72"/>
      <c r="K3" s="72"/>
      <c r="L3" s="72"/>
      <c r="M3" s="72"/>
      <c r="N3" s="16"/>
      <c r="O3" s="23"/>
      <c r="P3" s="62"/>
      <c r="Q3" s="69"/>
      <c r="R3" s="69"/>
      <c r="S3" s="69"/>
      <c r="T3" s="69"/>
      <c r="U3" s="69"/>
      <c r="V3" s="69"/>
      <c r="W3" s="69"/>
    </row>
    <row r="4" spans="1:24">
      <c r="A4" s="70" t="s">
        <v>0</v>
      </c>
      <c r="B4" s="70"/>
      <c r="C4" s="70"/>
      <c r="D4" s="70"/>
      <c r="E4" s="70"/>
      <c r="F4" s="70"/>
      <c r="G4" s="70"/>
      <c r="H4" s="62"/>
      <c r="I4" s="70" t="s">
        <v>1</v>
      </c>
      <c r="J4" s="70"/>
      <c r="K4" s="70"/>
      <c r="L4" s="70"/>
      <c r="M4" s="70"/>
      <c r="N4" s="46"/>
      <c r="O4" s="42"/>
      <c r="P4" s="62"/>
      <c r="Q4" s="69"/>
      <c r="R4" s="69"/>
      <c r="S4" s="69"/>
      <c r="T4" s="69"/>
      <c r="U4" s="69"/>
      <c r="V4" s="69"/>
      <c r="W4" s="69"/>
    </row>
    <row r="5" spans="1:24">
      <c r="A5" s="73" t="s">
        <v>2</v>
      </c>
      <c r="B5" s="73"/>
      <c r="C5" s="73"/>
      <c r="D5" s="73"/>
      <c r="E5" s="73"/>
      <c r="F5" s="73"/>
      <c r="G5" s="73"/>
      <c r="H5" s="73"/>
      <c r="I5" s="73"/>
      <c r="J5" s="73"/>
      <c r="K5" s="73"/>
      <c r="L5" s="73"/>
      <c r="M5" s="73"/>
      <c r="N5" s="14"/>
      <c r="O5" s="14"/>
      <c r="P5" s="14"/>
      <c r="Q5" s="14"/>
      <c r="R5" s="14"/>
      <c r="S5" s="14"/>
      <c r="T5" s="14"/>
      <c r="U5" s="14"/>
      <c r="V5" s="14"/>
      <c r="W5" s="14"/>
    </row>
    <row r="6" spans="1:24">
      <c r="A6" s="77" t="s">
        <v>3</v>
      </c>
      <c r="B6" s="77"/>
      <c r="C6" s="77"/>
      <c r="D6" s="77" t="s">
        <v>4</v>
      </c>
      <c r="E6" s="77"/>
      <c r="F6" s="77"/>
      <c r="G6" s="77" t="s">
        <v>5</v>
      </c>
      <c r="H6" s="77"/>
      <c r="I6" s="77"/>
      <c r="J6" s="77" t="s">
        <v>55</v>
      </c>
      <c r="K6" s="77"/>
      <c r="L6" s="78"/>
      <c r="M6" s="61" t="s">
        <v>56</v>
      </c>
      <c r="N6" s="35"/>
      <c r="O6" s="31"/>
      <c r="P6" s="32"/>
      <c r="Q6" s="28"/>
      <c r="R6" s="28"/>
      <c r="S6" s="28"/>
      <c r="T6" s="28"/>
      <c r="U6" s="28"/>
      <c r="V6" s="28"/>
      <c r="W6" s="28"/>
    </row>
    <row r="7" spans="1:24">
      <c r="A7" s="74">
        <v>1</v>
      </c>
      <c r="B7" s="74"/>
      <c r="C7" s="74"/>
      <c r="D7" s="75" t="str">
        <f>G7 &amp; " - " &amp; G8</f>
        <v>100 - 1000</v>
      </c>
      <c r="E7" s="75"/>
      <c r="F7" s="75"/>
      <c r="G7" s="74">
        <v>100</v>
      </c>
      <c r="H7" s="74"/>
      <c r="I7" s="74"/>
      <c r="J7" s="74" t="s">
        <v>6</v>
      </c>
      <c r="K7" s="74"/>
      <c r="L7" s="76"/>
      <c r="M7" s="64">
        <v>0.7</v>
      </c>
      <c r="N7" s="36"/>
      <c r="O7" s="33"/>
      <c r="P7" s="34"/>
      <c r="Q7" s="28"/>
      <c r="R7" s="28"/>
      <c r="S7" s="28"/>
      <c r="T7" s="28"/>
      <c r="U7" s="28"/>
      <c r="V7" s="28"/>
      <c r="W7" s="28"/>
    </row>
    <row r="8" spans="1:24">
      <c r="A8" s="74"/>
      <c r="B8" s="74"/>
      <c r="C8" s="74"/>
      <c r="D8" s="74"/>
      <c r="E8" s="74"/>
      <c r="F8" s="74"/>
      <c r="G8" s="74">
        <v>1000</v>
      </c>
      <c r="H8" s="74"/>
      <c r="I8" s="74"/>
      <c r="J8" s="74" t="s">
        <v>23</v>
      </c>
      <c r="K8" s="74"/>
      <c r="L8" s="76"/>
      <c r="M8" s="64">
        <v>0.3</v>
      </c>
      <c r="N8" s="16"/>
      <c r="O8" s="27"/>
      <c r="P8" s="30"/>
      <c r="Q8" s="28"/>
      <c r="R8" s="28"/>
      <c r="S8" s="28"/>
      <c r="T8" s="28"/>
      <c r="U8" s="28"/>
      <c r="V8" s="28"/>
      <c r="W8" s="28"/>
    </row>
    <row r="9" spans="1:24">
      <c r="A9" s="74"/>
      <c r="B9" s="74"/>
      <c r="C9" s="74"/>
      <c r="D9" s="74"/>
      <c r="E9" s="74"/>
      <c r="F9" s="74"/>
      <c r="G9" s="74"/>
      <c r="H9" s="74"/>
      <c r="I9" s="74"/>
      <c r="J9" s="80">
        <f>--MID(J7,2,3)</f>
        <v>2</v>
      </c>
      <c r="K9" s="80"/>
      <c r="L9" s="81"/>
      <c r="M9" s="60"/>
      <c r="N9" s="16"/>
      <c r="O9" s="27"/>
      <c r="P9" s="30"/>
      <c r="Q9" s="28"/>
      <c r="R9" s="28"/>
      <c r="S9" s="28"/>
      <c r="T9" s="28"/>
      <c r="U9" s="28"/>
      <c r="V9" s="28"/>
      <c r="W9" s="28"/>
    </row>
    <row r="10" spans="1:24">
      <c r="A10" s="74"/>
      <c r="B10" s="74"/>
      <c r="C10" s="74"/>
      <c r="D10" s="74"/>
      <c r="E10" s="74"/>
      <c r="F10" s="74"/>
      <c r="G10" s="74"/>
      <c r="H10" s="74"/>
      <c r="I10" s="74"/>
      <c r="J10" s="82">
        <f>--MID(J8,2,3)</f>
        <v>0.6</v>
      </c>
      <c r="K10" s="82"/>
      <c r="L10" s="83"/>
      <c r="M10" s="60"/>
      <c r="N10" s="16"/>
      <c r="O10" s="52"/>
      <c r="P10" s="54"/>
      <c r="Q10" s="28"/>
      <c r="R10" s="28"/>
      <c r="S10" s="28"/>
      <c r="T10" s="28"/>
      <c r="U10" s="28"/>
      <c r="V10" s="28"/>
      <c r="W10" s="28"/>
    </row>
    <row r="11" spans="1:24">
      <c r="A11" s="79" t="s">
        <v>7</v>
      </c>
      <c r="B11" s="79"/>
      <c r="C11" s="79"/>
      <c r="D11" s="79"/>
      <c r="E11" s="79"/>
      <c r="F11" s="79"/>
      <c r="G11" s="79"/>
      <c r="H11" s="79"/>
      <c r="I11" s="79"/>
      <c r="J11" s="79"/>
      <c r="K11" s="84" t="str">
        <f>'Исход. данные'!$B$1</f>
        <v>18.10.2024г.</v>
      </c>
      <c r="L11" s="84"/>
      <c r="M11" s="84"/>
      <c r="N11" s="15"/>
      <c r="O11" s="15"/>
      <c r="P11" s="15"/>
      <c r="Q11" s="15"/>
      <c r="R11" s="15"/>
      <c r="S11" s="15"/>
      <c r="T11" s="15"/>
      <c r="U11" s="15"/>
      <c r="V11" s="15"/>
      <c r="W11" s="15"/>
      <c r="X11" s="8"/>
    </row>
    <row r="12" spans="1:24">
      <c r="A12" s="79" t="s">
        <v>8</v>
      </c>
      <c r="B12" s="79"/>
      <c r="C12" s="79"/>
      <c r="D12" s="79"/>
      <c r="E12" s="79"/>
      <c r="F12" s="79"/>
      <c r="G12" s="79"/>
      <c r="H12" s="79"/>
      <c r="I12" s="79"/>
      <c r="J12" s="79"/>
      <c r="K12" s="85" t="str">
        <f>'Исход. данные'!$B$2</f>
        <v>ВР-300S № 181024</v>
      </c>
      <c r="L12" s="85"/>
      <c r="M12" s="85"/>
      <c r="N12" s="16"/>
      <c r="O12" s="16"/>
      <c r="P12" s="16"/>
      <c r="Q12" s="16"/>
      <c r="R12" s="16"/>
      <c r="S12" s="16"/>
      <c r="T12" s="16"/>
      <c r="U12" s="16"/>
      <c r="V12" s="16"/>
      <c r="W12" s="16"/>
      <c r="X12" s="8"/>
    </row>
    <row r="13" spans="1:24">
      <c r="A13" s="79" t="s">
        <v>9</v>
      </c>
      <c r="B13" s="79"/>
      <c r="C13" s="79"/>
      <c r="D13" s="79"/>
      <c r="E13" s="79"/>
      <c r="F13" s="79"/>
      <c r="G13" s="79"/>
      <c r="H13" s="79"/>
      <c r="I13" s="79"/>
      <c r="J13" s="79"/>
      <c r="K13" s="85">
        <f>'Исход. данные'!$B$3</f>
        <v>21.2</v>
      </c>
      <c r="L13" s="85"/>
      <c r="M13" s="85"/>
      <c r="N13" s="16"/>
      <c r="O13" s="16"/>
      <c r="P13" s="16"/>
      <c r="Q13" s="16"/>
      <c r="R13" s="16"/>
      <c r="S13" s="16"/>
      <c r="T13" s="16"/>
      <c r="U13" s="16"/>
      <c r="V13" s="16"/>
      <c r="W13" s="16"/>
      <c r="X13" s="8"/>
    </row>
    <row r="14" spans="1:24">
      <c r="A14" s="79" t="s">
        <v>10</v>
      </c>
      <c r="B14" s="79"/>
      <c r="C14" s="79"/>
      <c r="D14" s="79"/>
      <c r="E14" s="79"/>
      <c r="F14" s="79"/>
      <c r="G14" s="79"/>
      <c r="H14" s="79"/>
      <c r="I14" s="79"/>
      <c r="J14" s="79"/>
      <c r="K14" s="85">
        <f>'Исход. данные'!$B$4</f>
        <v>60.7</v>
      </c>
      <c r="L14" s="85"/>
      <c r="M14" s="85"/>
      <c r="N14" s="16"/>
      <c r="O14" s="16"/>
      <c r="P14" s="16"/>
      <c r="Q14" s="16"/>
      <c r="R14" s="16"/>
      <c r="S14" s="16"/>
      <c r="T14" s="16"/>
      <c r="U14" s="16"/>
      <c r="V14" s="16"/>
      <c r="W14" s="16"/>
      <c r="X14" s="8"/>
    </row>
    <row r="15" spans="1:24">
      <c r="A15" s="97" t="s">
        <v>11</v>
      </c>
      <c r="B15" s="98"/>
      <c r="C15" s="99"/>
      <c r="D15" s="76" t="str">
        <f>"Объем дозирования " &amp; G7 &amp; " мкл"</f>
        <v>Объем дозирования 100 мкл</v>
      </c>
      <c r="E15" s="85"/>
      <c r="F15" s="85"/>
      <c r="G15" s="85"/>
      <c r="H15" s="85"/>
      <c r="I15" s="85"/>
      <c r="J15" s="85"/>
      <c r="K15" s="85"/>
      <c r="L15" s="85"/>
      <c r="M15" s="86"/>
      <c r="N15" s="47"/>
      <c r="O15" s="28"/>
      <c r="P15" s="28"/>
      <c r="Q15" s="28"/>
      <c r="R15" s="28"/>
      <c r="S15" s="28"/>
      <c r="T15" s="28"/>
      <c r="U15" s="28"/>
      <c r="V15" s="28"/>
      <c r="W15" s="28"/>
    </row>
    <row r="16" spans="1:24">
      <c r="A16" s="100"/>
      <c r="B16" s="101"/>
      <c r="C16" s="102"/>
      <c r="D16" s="76" t="s">
        <v>42</v>
      </c>
      <c r="E16" s="85"/>
      <c r="F16" s="85"/>
      <c r="G16" s="85"/>
      <c r="H16" s="86"/>
      <c r="I16" s="76" t="s">
        <v>13</v>
      </c>
      <c r="J16" s="85"/>
      <c r="K16" s="85"/>
      <c r="L16" s="85"/>
      <c r="M16" s="86"/>
      <c r="N16" s="28"/>
      <c r="O16" s="28"/>
      <c r="P16" s="28"/>
      <c r="Q16" s="28"/>
      <c r="R16" s="28"/>
      <c r="S16" s="28"/>
      <c r="T16" s="28"/>
      <c r="U16" s="28"/>
      <c r="V16" s="28"/>
      <c r="W16" s="28"/>
    </row>
    <row r="17" spans="1:31">
      <c r="A17" s="76">
        <v>1</v>
      </c>
      <c r="B17" s="85"/>
      <c r="C17" s="86"/>
      <c r="D17" s="87">
        <v>9.8900000000000002E-2</v>
      </c>
      <c r="E17" s="88"/>
      <c r="F17" s="88"/>
      <c r="G17" s="88"/>
      <c r="H17" s="89"/>
      <c r="I17" s="90">
        <f>D17*1000*'Исход. данные'!$B$6</f>
        <v>99.20659000000002</v>
      </c>
      <c r="J17" s="91"/>
      <c r="K17" s="91"/>
      <c r="L17" s="91"/>
      <c r="M17" s="92"/>
      <c r="N17" s="28"/>
      <c r="O17" s="28"/>
      <c r="P17" s="28"/>
      <c r="Q17" s="28"/>
      <c r="R17" s="28"/>
      <c r="S17" s="28"/>
      <c r="T17" s="28"/>
      <c r="U17" s="28"/>
      <c r="V17" s="28"/>
      <c r="W17" s="28"/>
      <c r="AA17" s="65">
        <f ca="1">ROUND(NORMINV(RAND(), $AA$27, $AA$27*$M$7/100*0.8)/(1000*'Исход. данные'!$B$6), 4)</f>
        <v>9.9400000000000002E-2</v>
      </c>
      <c r="AB17" s="65"/>
      <c r="AC17" s="65"/>
      <c r="AD17" s="65"/>
      <c r="AE17" s="65"/>
    </row>
    <row r="18" spans="1:31">
      <c r="A18" s="76">
        <v>2</v>
      </c>
      <c r="B18" s="85"/>
      <c r="C18" s="86"/>
      <c r="D18" s="87">
        <v>9.9199999999999997E-2</v>
      </c>
      <c r="E18" s="93"/>
      <c r="F18" s="93"/>
      <c r="G18" s="93"/>
      <c r="H18" s="94"/>
      <c r="I18" s="90">
        <f>D18*1000*'Исход. данные'!$B$6</f>
        <v>99.507520000000014</v>
      </c>
      <c r="J18" s="95"/>
      <c r="K18" s="95"/>
      <c r="L18" s="95"/>
      <c r="M18" s="96"/>
      <c r="N18" s="28"/>
      <c r="O18" s="28"/>
      <c r="P18" s="28"/>
      <c r="Q18" s="28"/>
      <c r="R18" s="28"/>
      <c r="S18" s="28"/>
      <c r="T18" s="28"/>
      <c r="U18" s="28"/>
      <c r="V18" s="28"/>
      <c r="W18" s="28"/>
      <c r="AA18" s="65">
        <f ca="1">ROUND(NORMINV(RAND(), $AA$27, $AA$27*$M$7/100*0.8)/(1000*'Исход. данные'!$B$6), 4)</f>
        <v>0.1017</v>
      </c>
      <c r="AB18" s="65"/>
      <c r="AC18" s="65"/>
      <c r="AD18" s="65"/>
      <c r="AE18" s="65"/>
    </row>
    <row r="19" spans="1:31">
      <c r="A19" s="76">
        <v>3</v>
      </c>
      <c r="B19" s="85"/>
      <c r="C19" s="86"/>
      <c r="D19" s="87">
        <v>9.9000000000000005E-2</v>
      </c>
      <c r="E19" s="93"/>
      <c r="F19" s="93"/>
      <c r="G19" s="93"/>
      <c r="H19" s="94"/>
      <c r="I19" s="90">
        <f>D19*1000*'Исход. данные'!$B$6</f>
        <v>99.306900000000013</v>
      </c>
      <c r="J19" s="95"/>
      <c r="K19" s="95"/>
      <c r="L19" s="95"/>
      <c r="M19" s="96"/>
      <c r="N19" s="28"/>
      <c r="O19" s="28"/>
      <c r="P19" s="28"/>
      <c r="Q19" s="28"/>
      <c r="R19" s="28"/>
      <c r="S19" s="28"/>
      <c r="T19" s="28"/>
      <c r="U19" s="28"/>
      <c r="V19" s="28"/>
      <c r="W19" s="28"/>
      <c r="AA19" s="65">
        <f ca="1">ROUND(NORMINV(RAND(), $AA$27, $AA$27*$M$7/100*0.8)/(1000*'Исход. данные'!$B$6), 4)</f>
        <v>0.1018</v>
      </c>
      <c r="AB19" s="65"/>
      <c r="AC19" s="65"/>
      <c r="AD19" s="65"/>
      <c r="AE19" s="65"/>
    </row>
    <row r="20" spans="1:31">
      <c r="A20" s="76">
        <v>4</v>
      </c>
      <c r="B20" s="85"/>
      <c r="C20" s="86"/>
      <c r="D20" s="87">
        <v>9.9699999999999997E-2</v>
      </c>
      <c r="E20" s="93"/>
      <c r="F20" s="93"/>
      <c r="G20" s="93"/>
      <c r="H20" s="94"/>
      <c r="I20" s="90">
        <f>D20*1000*'Исход. данные'!$B$6</f>
        <v>100.00907000000001</v>
      </c>
      <c r="J20" s="95"/>
      <c r="K20" s="95"/>
      <c r="L20" s="95"/>
      <c r="M20" s="96"/>
      <c r="N20" s="28"/>
      <c r="O20" s="28"/>
      <c r="P20" s="28"/>
      <c r="Q20" s="28"/>
      <c r="R20" s="28"/>
      <c r="S20" s="28"/>
      <c r="T20" s="28"/>
      <c r="U20" s="28"/>
      <c r="V20" s="28"/>
      <c r="W20" s="28"/>
      <c r="AA20" s="65">
        <f ca="1">ROUND(NORMINV(RAND(), $AA$27, $AA$27*$M$7/100*0.8)/(1000*'Исход. данные'!$B$6), 4)</f>
        <v>0.1011</v>
      </c>
      <c r="AB20" s="65"/>
      <c r="AC20" s="65"/>
      <c r="AD20" s="65"/>
      <c r="AE20" s="65"/>
    </row>
    <row r="21" spans="1:31">
      <c r="A21" s="76">
        <v>5</v>
      </c>
      <c r="B21" s="85"/>
      <c r="C21" s="86"/>
      <c r="D21" s="87">
        <v>9.9699999999999997E-2</v>
      </c>
      <c r="E21" s="93"/>
      <c r="F21" s="93"/>
      <c r="G21" s="93"/>
      <c r="H21" s="94"/>
      <c r="I21" s="90">
        <f>D21*1000*'Исход. данные'!$B$6</f>
        <v>100.00907000000001</v>
      </c>
      <c r="J21" s="95"/>
      <c r="K21" s="95"/>
      <c r="L21" s="95"/>
      <c r="M21" s="96"/>
      <c r="N21" s="28"/>
      <c r="O21" s="28"/>
      <c r="P21" s="28"/>
      <c r="Q21" s="28"/>
      <c r="R21" s="28"/>
      <c r="S21" s="28"/>
      <c r="T21" s="28"/>
      <c r="U21" s="28"/>
      <c r="V21" s="28"/>
      <c r="W21" s="28"/>
      <c r="AA21" s="65">
        <f ca="1">ROUND(NORMINV(RAND(), $AA$27, $AA$27*$M$7/100*0.8)/(1000*'Исход. данные'!$B$6), 4)</f>
        <v>0.1003</v>
      </c>
      <c r="AB21" s="65"/>
      <c r="AC21" s="65"/>
      <c r="AD21" s="65"/>
      <c r="AE21" s="65"/>
    </row>
    <row r="22" spans="1:31">
      <c r="A22" s="76">
        <v>6</v>
      </c>
      <c r="B22" s="85"/>
      <c r="C22" s="86"/>
      <c r="D22" s="87">
        <v>0.1</v>
      </c>
      <c r="E22" s="93"/>
      <c r="F22" s="93"/>
      <c r="G22" s="93"/>
      <c r="H22" s="94"/>
      <c r="I22" s="90">
        <f>D22*1000*'Исход. данные'!$B$6</f>
        <v>100.31000000000002</v>
      </c>
      <c r="J22" s="95"/>
      <c r="K22" s="95"/>
      <c r="L22" s="95"/>
      <c r="M22" s="96"/>
      <c r="N22" s="28"/>
      <c r="O22" s="28"/>
      <c r="P22" s="28"/>
      <c r="Q22" s="28"/>
      <c r="R22" s="28"/>
      <c r="S22" s="28"/>
      <c r="T22" s="28"/>
      <c r="U22" s="28"/>
      <c r="V22" s="28"/>
      <c r="W22" s="28"/>
      <c r="Z22" s="18"/>
      <c r="AA22" s="65">
        <f ca="1">ROUND(NORMINV(RAND(), $AA$27, $AA$27*$M$7/100*0.8)/(1000*'Исход. данные'!$B$6), 4)</f>
        <v>0.1009</v>
      </c>
      <c r="AB22" s="65"/>
      <c r="AC22" s="65"/>
      <c r="AD22" s="65"/>
      <c r="AE22" s="65"/>
    </row>
    <row r="23" spans="1:31">
      <c r="A23" s="76">
        <v>7</v>
      </c>
      <c r="B23" s="85"/>
      <c r="C23" s="86"/>
      <c r="D23" s="87">
        <v>0.1002</v>
      </c>
      <c r="E23" s="93"/>
      <c r="F23" s="93"/>
      <c r="G23" s="93"/>
      <c r="H23" s="94"/>
      <c r="I23" s="90">
        <f>D23*1000*'Исход. данные'!$B$6</f>
        <v>100.51062000000002</v>
      </c>
      <c r="J23" s="95"/>
      <c r="K23" s="95"/>
      <c r="L23" s="95"/>
      <c r="M23" s="96"/>
      <c r="N23" s="28"/>
      <c r="O23" s="28"/>
      <c r="P23" s="28"/>
      <c r="Q23" s="28"/>
      <c r="R23" s="28"/>
      <c r="S23" s="28"/>
      <c r="T23" s="28"/>
      <c r="U23" s="28"/>
      <c r="V23" s="28"/>
      <c r="W23" s="28"/>
      <c r="Z23" s="18"/>
      <c r="AA23" s="65">
        <f ca="1">ROUND(NORMINV(RAND(), $AA$27, $AA$27*$M$7/100*0.8)/(1000*'Исход. данные'!$B$6), 4)</f>
        <v>0.1002</v>
      </c>
      <c r="AB23" s="65"/>
      <c r="AC23" s="65"/>
      <c r="AD23" s="65"/>
      <c r="AE23" s="65"/>
    </row>
    <row r="24" spans="1:31">
      <c r="A24" s="76">
        <v>8</v>
      </c>
      <c r="B24" s="85"/>
      <c r="C24" s="86"/>
      <c r="D24" s="87">
        <v>9.8699999999999996E-2</v>
      </c>
      <c r="E24" s="93"/>
      <c r="F24" s="93"/>
      <c r="G24" s="93"/>
      <c r="H24" s="94"/>
      <c r="I24" s="90">
        <f>D24*1000*'Исход. данные'!$B$6</f>
        <v>99.005970000000019</v>
      </c>
      <c r="J24" s="95"/>
      <c r="K24" s="95"/>
      <c r="L24" s="95"/>
      <c r="M24" s="96"/>
      <c r="N24" s="28"/>
      <c r="O24" s="28"/>
      <c r="P24" s="28"/>
      <c r="Q24" s="28"/>
      <c r="R24" s="28"/>
      <c r="S24" s="28"/>
      <c r="T24" s="28"/>
      <c r="U24" s="28"/>
      <c r="V24" s="28"/>
      <c r="W24" s="28"/>
      <c r="AA24" s="65">
        <f ca="1">ROUND(NORMINV(RAND(), $AA$27, $AA$27*$M$7/100*0.8)/(1000*'Исход. данные'!$B$6), 4)</f>
        <v>0.1008</v>
      </c>
      <c r="AB24" s="65"/>
      <c r="AC24" s="65"/>
      <c r="AD24" s="65"/>
      <c r="AE24" s="65"/>
    </row>
    <row r="25" spans="1:31">
      <c r="A25" s="76">
        <v>9</v>
      </c>
      <c r="B25" s="85"/>
      <c r="C25" s="86"/>
      <c r="D25" s="87">
        <v>0.1003</v>
      </c>
      <c r="E25" s="93"/>
      <c r="F25" s="93"/>
      <c r="G25" s="93"/>
      <c r="H25" s="94"/>
      <c r="I25" s="90">
        <f>D25*1000*'Исход. данные'!$B$6</f>
        <v>100.61093000000001</v>
      </c>
      <c r="J25" s="95"/>
      <c r="K25" s="95"/>
      <c r="L25" s="95"/>
      <c r="M25" s="96"/>
      <c r="N25" s="28"/>
      <c r="O25" s="28"/>
      <c r="P25" s="28"/>
      <c r="Q25" s="28"/>
      <c r="R25" s="28"/>
      <c r="S25" s="28"/>
      <c r="T25" s="28"/>
      <c r="U25" s="28"/>
      <c r="V25" s="29"/>
      <c r="W25" s="28"/>
      <c r="AA25" s="65">
        <f ca="1">ROUND(NORMINV(RAND(), $AA$27, $AA$27*$M$7/100*0.8)/(1000*'Исход. данные'!$B$6), 4)</f>
        <v>9.98E-2</v>
      </c>
      <c r="AB25" s="65"/>
      <c r="AC25" s="65"/>
      <c r="AD25" s="65"/>
      <c r="AE25" s="65"/>
    </row>
    <row r="26" spans="1:31">
      <c r="A26" s="76">
        <v>10</v>
      </c>
      <c r="B26" s="85"/>
      <c r="C26" s="86"/>
      <c r="D26" s="87">
        <v>9.9099999999999994E-2</v>
      </c>
      <c r="E26" s="93"/>
      <c r="F26" s="93"/>
      <c r="G26" s="93"/>
      <c r="H26" s="94"/>
      <c r="I26" s="90">
        <f>D26*1000*'Исход. данные'!$B$6</f>
        <v>99.407210000000006</v>
      </c>
      <c r="J26" s="95"/>
      <c r="K26" s="95"/>
      <c r="L26" s="95"/>
      <c r="M26" s="96"/>
      <c r="N26" s="28"/>
      <c r="O26" s="28"/>
      <c r="P26" s="28"/>
      <c r="Q26" s="28"/>
      <c r="R26" s="28"/>
      <c r="S26" s="28"/>
      <c r="T26" s="28"/>
      <c r="U26" s="28"/>
      <c r="V26" s="28"/>
      <c r="W26" s="28"/>
      <c r="AA26" s="65">
        <f ca="1">ROUND(NORMINV(RAND(), $AA$27, $AA$27*$M$7/100*0.8)/(1000*'Исход. данные'!$B$6), 4)</f>
        <v>0.10050000000000001</v>
      </c>
      <c r="AB26" s="65"/>
      <c r="AC26" s="65"/>
      <c r="AD26" s="65"/>
      <c r="AE26" s="65"/>
    </row>
    <row r="27" spans="1:31">
      <c r="A27" s="76" t="s">
        <v>14</v>
      </c>
      <c r="B27" s="85"/>
      <c r="C27" s="86"/>
      <c r="D27" s="87">
        <f>AVERAGE(D17:H26)</f>
        <v>9.9479999999999985E-2</v>
      </c>
      <c r="E27" s="93"/>
      <c r="F27" s="93"/>
      <c r="G27" s="93"/>
      <c r="H27" s="94"/>
      <c r="I27" s="90">
        <f>ROUND(AVERAGE(I17:M26),2)</f>
        <v>99.79</v>
      </c>
      <c r="J27" s="95"/>
      <c r="K27" s="95"/>
      <c r="L27" s="95"/>
      <c r="M27" s="96"/>
      <c r="N27" s="47"/>
      <c r="O27" s="28"/>
      <c r="P27" s="28"/>
      <c r="Q27" s="28"/>
      <c r="R27" s="28"/>
      <c r="S27" s="28"/>
      <c r="T27" s="28"/>
      <c r="U27" s="28"/>
      <c r="V27" s="28"/>
      <c r="W27" s="28"/>
      <c r="AA27" s="66">
        <f ca="1">G7+G7*J9/100*0.9*(RAND()-RAND())</f>
        <v>101.04461459043087</v>
      </c>
      <c r="AB27" s="66"/>
      <c r="AC27" s="66"/>
      <c r="AD27" s="66"/>
      <c r="AE27" s="66"/>
    </row>
    <row r="28" spans="1:31">
      <c r="A28" s="76" t="s">
        <v>15</v>
      </c>
      <c r="B28" s="85"/>
      <c r="C28" s="86"/>
      <c r="D28" s="106" t="str">
        <f>'Исход. данные'!$B$5</f>
        <v>Пупкин В.В.</v>
      </c>
      <c r="E28" s="107"/>
      <c r="F28" s="107"/>
      <c r="G28" s="107"/>
      <c r="H28" s="107"/>
      <c r="I28" s="107"/>
      <c r="J28" s="107"/>
      <c r="K28" s="107"/>
      <c r="L28" s="107"/>
      <c r="M28" s="108"/>
      <c r="N28" s="51"/>
      <c r="O28" s="51"/>
      <c r="P28" s="51"/>
      <c r="Q28" s="51"/>
      <c r="R28" s="51"/>
      <c r="S28" s="51"/>
      <c r="T28" s="51"/>
      <c r="U28" s="28"/>
      <c r="V28" s="28"/>
      <c r="W28" s="28"/>
    </row>
    <row r="29" spans="1:31">
      <c r="A29" s="62"/>
      <c r="B29" s="62"/>
      <c r="C29" s="62"/>
      <c r="D29" s="62"/>
      <c r="E29" s="62"/>
      <c r="F29" s="62"/>
      <c r="G29" s="62"/>
      <c r="H29" s="62"/>
      <c r="I29" s="62"/>
      <c r="J29" s="62"/>
      <c r="K29" s="62"/>
      <c r="L29" s="62"/>
      <c r="M29" s="62"/>
      <c r="N29" s="62"/>
      <c r="O29" s="62"/>
      <c r="P29" s="62"/>
      <c r="Q29" s="62"/>
      <c r="R29" s="62"/>
      <c r="S29" s="62"/>
      <c r="T29" s="62"/>
      <c r="U29" s="62"/>
      <c r="V29" s="62"/>
      <c r="W29" s="62"/>
    </row>
    <row r="30" spans="1:31">
      <c r="A30" s="97" t="s">
        <v>11</v>
      </c>
      <c r="B30" s="98"/>
      <c r="C30" s="99"/>
      <c r="D30" s="76" t="str">
        <f>"Объем дозирования " &amp; G8 &amp; " мкл"</f>
        <v>Объем дозирования 1000 мкл</v>
      </c>
      <c r="E30" s="85"/>
      <c r="F30" s="85"/>
      <c r="G30" s="85"/>
      <c r="H30" s="85"/>
      <c r="I30" s="85"/>
      <c r="J30" s="85"/>
      <c r="K30" s="85"/>
      <c r="L30" s="85"/>
      <c r="M30" s="86"/>
      <c r="V30" s="18"/>
    </row>
    <row r="31" spans="1:31">
      <c r="A31" s="100"/>
      <c r="B31" s="101"/>
      <c r="C31" s="102"/>
      <c r="D31" s="76" t="s">
        <v>42</v>
      </c>
      <c r="E31" s="85"/>
      <c r="F31" s="85"/>
      <c r="G31" s="85"/>
      <c r="H31" s="86"/>
      <c r="I31" s="76" t="s">
        <v>13</v>
      </c>
      <c r="J31" s="85"/>
      <c r="K31" s="85"/>
      <c r="L31" s="85"/>
      <c r="M31" s="86"/>
      <c r="Q31" s="18"/>
      <c r="S31" s="2"/>
    </row>
    <row r="32" spans="1:31">
      <c r="A32" s="76">
        <v>1</v>
      </c>
      <c r="B32" s="85"/>
      <c r="C32" s="86"/>
      <c r="D32" s="103">
        <v>0.98960000000000004</v>
      </c>
      <c r="E32" s="104"/>
      <c r="F32" s="104"/>
      <c r="G32" s="104"/>
      <c r="H32" s="105"/>
      <c r="I32" s="90">
        <f>D32*1000*'Исход. данные'!$B$6</f>
        <v>992.66776000000016</v>
      </c>
      <c r="J32" s="95"/>
      <c r="K32" s="95"/>
      <c r="L32" s="95"/>
      <c r="M32" s="96"/>
      <c r="Q32" s="18"/>
      <c r="AA32" s="65">
        <f ca="1">ROUND(NORMINV(RAND(), $AA$42, $AA$42*$M$8/100*0.8)/(1000*'Исход. данные'!$B$6), 4)</f>
        <v>0.99099999999999999</v>
      </c>
      <c r="AB32" s="65"/>
      <c r="AC32" s="65"/>
      <c r="AD32" s="65"/>
      <c r="AE32" s="65"/>
    </row>
    <row r="33" spans="1:31">
      <c r="A33" s="76">
        <v>2</v>
      </c>
      <c r="B33" s="85"/>
      <c r="C33" s="86"/>
      <c r="D33" s="103">
        <v>0.99199999999999999</v>
      </c>
      <c r="E33" s="104"/>
      <c r="F33" s="104"/>
      <c r="G33" s="104"/>
      <c r="H33" s="105"/>
      <c r="I33" s="90">
        <f>D33*1000*'Исход. данные'!$B$6</f>
        <v>995.07520000000011</v>
      </c>
      <c r="J33" s="95"/>
      <c r="K33" s="95"/>
      <c r="L33" s="95"/>
      <c r="M33" s="96"/>
      <c r="Q33" s="18"/>
      <c r="S33" s="2"/>
      <c r="AA33" s="65">
        <f ca="1">ROUND(NORMINV(RAND(), $AA$42, $AA$42*$M$8/100*0.8)/(1000*'Исход. данные'!$B$6), 4)</f>
        <v>0.99450000000000005</v>
      </c>
      <c r="AB33" s="65"/>
      <c r="AC33" s="65"/>
      <c r="AD33" s="65"/>
      <c r="AE33" s="65"/>
    </row>
    <row r="34" spans="1:31">
      <c r="A34" s="76">
        <v>3</v>
      </c>
      <c r="B34" s="85"/>
      <c r="C34" s="86"/>
      <c r="D34" s="103">
        <v>0.99360000000000004</v>
      </c>
      <c r="E34" s="104"/>
      <c r="F34" s="104"/>
      <c r="G34" s="104"/>
      <c r="H34" s="105"/>
      <c r="I34" s="90">
        <f>D34*1000*'Исход. данные'!$B$6</f>
        <v>996.68016000000011</v>
      </c>
      <c r="J34" s="95"/>
      <c r="K34" s="95"/>
      <c r="L34" s="95"/>
      <c r="M34" s="96"/>
      <c r="Q34" s="18"/>
      <c r="AA34" s="65">
        <f ca="1">ROUND(NORMINV(RAND(), $AA$42, $AA$42*$M$8/100*0.8)/(1000*'Исход. данные'!$B$6), 4)</f>
        <v>0.99729999999999996</v>
      </c>
      <c r="AB34" s="65"/>
      <c r="AC34" s="65"/>
      <c r="AD34" s="65"/>
      <c r="AE34" s="65"/>
    </row>
    <row r="35" spans="1:31">
      <c r="A35" s="76">
        <v>4</v>
      </c>
      <c r="B35" s="85"/>
      <c r="C35" s="86"/>
      <c r="D35" s="103">
        <v>0.99119999999999997</v>
      </c>
      <c r="E35" s="104"/>
      <c r="F35" s="104"/>
      <c r="G35" s="104"/>
      <c r="H35" s="105"/>
      <c r="I35" s="90">
        <f>D35*1000*'Исход. данные'!$B$6</f>
        <v>994.27272000000005</v>
      </c>
      <c r="J35" s="95"/>
      <c r="K35" s="95"/>
      <c r="L35" s="95"/>
      <c r="M35" s="96"/>
      <c r="Q35" s="18"/>
      <c r="AA35" s="65">
        <f ca="1">ROUND(NORMINV(RAND(), $AA$42, $AA$42*$M$8/100*0.8)/(1000*'Исход. данные'!$B$6), 4)</f>
        <v>1.0005999999999999</v>
      </c>
      <c r="AB35" s="65"/>
      <c r="AC35" s="65"/>
      <c r="AD35" s="65"/>
      <c r="AE35" s="65"/>
    </row>
    <row r="36" spans="1:31">
      <c r="A36" s="76">
        <v>5</v>
      </c>
      <c r="B36" s="85"/>
      <c r="C36" s="86"/>
      <c r="D36" s="103">
        <v>0.99739999999999995</v>
      </c>
      <c r="E36" s="104"/>
      <c r="F36" s="104"/>
      <c r="G36" s="104"/>
      <c r="H36" s="105"/>
      <c r="I36" s="90">
        <f>D36*1000*'Исход. данные'!$B$6</f>
        <v>1000.4919400000001</v>
      </c>
      <c r="J36" s="95"/>
      <c r="K36" s="95"/>
      <c r="L36" s="95"/>
      <c r="M36" s="96"/>
      <c r="Q36" s="18"/>
      <c r="AA36" s="65">
        <f ca="1">ROUND(NORMINV(RAND(), $AA$42, $AA$42*$M$8/100*0.8)/(1000*'Исход. данные'!$B$6), 4)</f>
        <v>0.99019999999999997</v>
      </c>
      <c r="AB36" s="65"/>
      <c r="AC36" s="65"/>
      <c r="AD36" s="65"/>
      <c r="AE36" s="65"/>
    </row>
    <row r="37" spans="1:31">
      <c r="A37" s="76">
        <v>6</v>
      </c>
      <c r="B37" s="85"/>
      <c r="C37" s="86"/>
      <c r="D37" s="103">
        <v>0.99299999999999999</v>
      </c>
      <c r="E37" s="104"/>
      <c r="F37" s="104"/>
      <c r="G37" s="104"/>
      <c r="H37" s="105"/>
      <c r="I37" s="90">
        <f>D37*1000*'Исход. данные'!$B$6</f>
        <v>996.07830000000013</v>
      </c>
      <c r="J37" s="95"/>
      <c r="K37" s="95"/>
      <c r="L37" s="95"/>
      <c r="M37" s="96"/>
      <c r="Q37" s="18"/>
      <c r="Y37" s="26"/>
      <c r="AA37" s="65">
        <f ca="1">ROUND(NORMINV(RAND(), $AA$42, $AA$42*$M$8/100*0.8)/(1000*'Исход. данные'!$B$6), 4)</f>
        <v>0.99739999999999995</v>
      </c>
      <c r="AB37" s="65"/>
      <c r="AC37" s="65"/>
      <c r="AD37" s="65"/>
      <c r="AE37" s="65"/>
    </row>
    <row r="38" spans="1:31">
      <c r="A38" s="76">
        <v>7</v>
      </c>
      <c r="B38" s="85"/>
      <c r="C38" s="86"/>
      <c r="D38" s="103">
        <v>0.99570000000000003</v>
      </c>
      <c r="E38" s="104"/>
      <c r="F38" s="104"/>
      <c r="G38" s="104"/>
      <c r="H38" s="105"/>
      <c r="I38" s="90">
        <f>D38*1000*'Исход. данные'!$B$6</f>
        <v>998.78667000000019</v>
      </c>
      <c r="J38" s="95"/>
      <c r="K38" s="95"/>
      <c r="L38" s="95"/>
      <c r="M38" s="96"/>
      <c r="Q38" s="18"/>
      <c r="AA38" s="65">
        <f ca="1">ROUND(NORMINV(RAND(), $AA$42, $AA$42*$M$8/100*0.8)/(1000*'Исход. данные'!$B$6), 4)</f>
        <v>0.99450000000000005</v>
      </c>
      <c r="AB38" s="65"/>
      <c r="AC38" s="65"/>
      <c r="AD38" s="65"/>
      <c r="AE38" s="65"/>
    </row>
    <row r="39" spans="1:31">
      <c r="A39" s="76">
        <v>8</v>
      </c>
      <c r="B39" s="85"/>
      <c r="C39" s="86"/>
      <c r="D39" s="103">
        <v>0.99150000000000005</v>
      </c>
      <c r="E39" s="104"/>
      <c r="F39" s="104"/>
      <c r="G39" s="104"/>
      <c r="H39" s="105"/>
      <c r="I39" s="90">
        <f>D39*1000*'Исход. данные'!$B$6</f>
        <v>994.57365000000016</v>
      </c>
      <c r="J39" s="95"/>
      <c r="K39" s="95"/>
      <c r="L39" s="95"/>
      <c r="M39" s="96"/>
      <c r="Q39" s="18"/>
      <c r="AA39" s="65">
        <f ca="1">ROUND(NORMINV(RAND(), $AA$42, $AA$42*$M$8/100*0.8)/(1000*'Исход. данные'!$B$6), 4)</f>
        <v>0.99619999999999997</v>
      </c>
      <c r="AB39" s="65"/>
      <c r="AC39" s="65"/>
      <c r="AD39" s="65"/>
      <c r="AE39" s="65"/>
    </row>
    <row r="40" spans="1:31">
      <c r="A40" s="76">
        <v>9</v>
      </c>
      <c r="B40" s="85"/>
      <c r="C40" s="86"/>
      <c r="D40" s="103">
        <v>0.99639999999999995</v>
      </c>
      <c r="E40" s="104"/>
      <c r="F40" s="104"/>
      <c r="G40" s="104"/>
      <c r="H40" s="105"/>
      <c r="I40" s="90">
        <f>D40*1000*'Исход. данные'!$B$6</f>
        <v>999.4888400000001</v>
      </c>
      <c r="J40" s="95"/>
      <c r="K40" s="95"/>
      <c r="L40" s="95"/>
      <c r="M40" s="96"/>
      <c r="Q40" s="18"/>
      <c r="AA40" s="65">
        <f ca="1">ROUND(NORMINV(RAND(), $AA$42, $AA$42*$M$8/100*0.8)/(1000*'Исход. данные'!$B$6), 4)</f>
        <v>0.99619999999999997</v>
      </c>
      <c r="AB40" s="65"/>
      <c r="AC40" s="65"/>
      <c r="AD40" s="65"/>
      <c r="AE40" s="65"/>
    </row>
    <row r="41" spans="1:31">
      <c r="A41" s="76">
        <v>10</v>
      </c>
      <c r="B41" s="85"/>
      <c r="C41" s="86"/>
      <c r="D41" s="103">
        <v>0.99080000000000001</v>
      </c>
      <c r="E41" s="104"/>
      <c r="F41" s="104"/>
      <c r="G41" s="104"/>
      <c r="H41" s="105"/>
      <c r="I41" s="90">
        <f>D41*1000*'Исход. данные'!$B$6</f>
        <v>993.87148000000013</v>
      </c>
      <c r="J41" s="95"/>
      <c r="K41" s="95"/>
      <c r="L41" s="95"/>
      <c r="M41" s="96"/>
      <c r="Q41" s="18"/>
      <c r="AA41" s="65">
        <f ca="1">ROUND(NORMINV(RAND(), $AA$42, $AA$42*$M$8/100*0.8)/(1000*'Исход. данные'!$B$6), 4)</f>
        <v>0.99250000000000005</v>
      </c>
      <c r="AB41" s="65"/>
      <c r="AC41" s="65"/>
      <c r="AD41" s="65"/>
      <c r="AE41" s="65"/>
    </row>
    <row r="42" spans="1:31">
      <c r="A42" s="76" t="s">
        <v>14</v>
      </c>
      <c r="B42" s="85"/>
      <c r="C42" s="86"/>
      <c r="D42" s="109">
        <f>AVERAGE(D32:H41)</f>
        <v>0.99312</v>
      </c>
      <c r="E42" s="110"/>
      <c r="F42" s="110"/>
      <c r="G42" s="110"/>
      <c r="H42" s="110"/>
      <c r="I42" s="111">
        <f>ROUND(AVERAGE(I32:M41), 2)</f>
        <v>996.2</v>
      </c>
      <c r="J42" s="111"/>
      <c r="K42" s="111"/>
      <c r="L42" s="111"/>
      <c r="M42" s="111"/>
      <c r="N42" s="8"/>
      <c r="O42" s="8"/>
      <c r="P42" s="8"/>
      <c r="Q42" s="8"/>
      <c r="R42" s="8"/>
      <c r="S42" s="8"/>
      <c r="T42" s="8"/>
      <c r="U42" s="8"/>
      <c r="V42" s="8"/>
      <c r="W42" s="8"/>
      <c r="X42" s="8"/>
      <c r="AA42" s="66">
        <f ca="1">G8+G8*J10/100*0.9*(RAND()-RAND())</f>
        <v>998.24379692435662</v>
      </c>
      <c r="AB42" s="66"/>
      <c r="AC42" s="66"/>
      <c r="AD42" s="66"/>
      <c r="AE42" s="66"/>
    </row>
    <row r="43" spans="1:31">
      <c r="A43" s="74" t="s">
        <v>15</v>
      </c>
      <c r="B43" s="74"/>
      <c r="C43" s="74"/>
      <c r="D43" s="112" t="str">
        <f>'Исход. данные'!$B$5</f>
        <v>Пупкин В.В.</v>
      </c>
      <c r="E43" s="112"/>
      <c r="F43" s="112"/>
      <c r="G43" s="112"/>
      <c r="H43" s="112"/>
      <c r="I43" s="112"/>
      <c r="J43" s="112"/>
      <c r="K43" s="112"/>
      <c r="L43" s="112"/>
      <c r="M43" s="112"/>
      <c r="N43" s="45"/>
      <c r="O43" s="45"/>
      <c r="P43" s="45"/>
      <c r="Q43" s="45"/>
      <c r="R43" s="45"/>
      <c r="S43" s="45"/>
      <c r="T43" s="8"/>
      <c r="U43" s="8"/>
      <c r="V43" s="8"/>
      <c r="W43" s="8"/>
      <c r="X43" s="8"/>
    </row>
    <row r="44" spans="1:31">
      <c r="A44" s="107" t="s">
        <v>16</v>
      </c>
      <c r="B44" s="107"/>
      <c r="C44" s="107"/>
      <c r="D44" s="107"/>
      <c r="E44" s="107"/>
      <c r="F44" s="107"/>
      <c r="G44" s="107"/>
      <c r="H44" s="107"/>
      <c r="I44" s="107"/>
      <c r="J44" s="107"/>
      <c r="K44" s="107"/>
      <c r="L44" s="107"/>
      <c r="M44" s="107"/>
      <c r="N44" s="16"/>
      <c r="O44" s="16"/>
      <c r="P44" s="16"/>
      <c r="Q44" s="16"/>
      <c r="R44" s="16"/>
      <c r="S44" s="16"/>
      <c r="T44" s="16"/>
      <c r="U44" s="16"/>
      <c r="V44" s="16"/>
      <c r="W44" s="16"/>
    </row>
    <row r="45" spans="1:31" ht="15" customHeight="1">
      <c r="A45" s="124" t="s">
        <v>5</v>
      </c>
      <c r="B45" s="125"/>
      <c r="C45" s="125"/>
      <c r="D45" s="115" t="s">
        <v>55</v>
      </c>
      <c r="E45" s="116"/>
      <c r="F45" s="116"/>
      <c r="G45" s="116"/>
      <c r="H45" s="117"/>
      <c r="I45" s="113" t="s">
        <v>57</v>
      </c>
      <c r="J45" s="113"/>
      <c r="K45" s="113"/>
      <c r="L45" s="113"/>
      <c r="M45" s="113"/>
      <c r="AA45">
        <f>IF(ABS(D46)&gt;J9, 0, IF(ABS(D47)&gt;J10, 0, IF(I46&gt;M7, 0, IF(I47&gt;M8, 0, 1))))</f>
        <v>1</v>
      </c>
    </row>
    <row r="46" spans="1:31">
      <c r="A46" s="76">
        <f>G7</f>
        <v>100</v>
      </c>
      <c r="B46" s="85"/>
      <c r="C46" s="86"/>
      <c r="D46" s="118">
        <f>ROUND(((I27-A46)/A46*100),2)</f>
        <v>-0.21</v>
      </c>
      <c r="E46" s="119"/>
      <c r="F46" s="119"/>
      <c r="G46" s="119"/>
      <c r="H46" s="120"/>
      <c r="I46" s="114">
        <f>ROUND(STDEV(I17:I26)*100/I27,2)</f>
        <v>0.57999999999999996</v>
      </c>
      <c r="J46" s="114"/>
      <c r="K46" s="114"/>
      <c r="L46" s="114"/>
      <c r="M46" s="114"/>
    </row>
    <row r="47" spans="1:31">
      <c r="A47" s="76">
        <f>G8</f>
        <v>1000</v>
      </c>
      <c r="B47" s="85"/>
      <c r="C47" s="86"/>
      <c r="D47" s="118">
        <f>ROUND(((I42-A47)/A47*100),2)</f>
        <v>-0.38</v>
      </c>
      <c r="E47" s="119"/>
      <c r="F47" s="119"/>
      <c r="G47" s="119"/>
      <c r="H47" s="120"/>
      <c r="I47" s="114">
        <f>ROUND(STDEV(I32:I41)*100/I42,2)</f>
        <v>0.26</v>
      </c>
      <c r="J47" s="114"/>
      <c r="K47" s="114"/>
      <c r="L47" s="114"/>
      <c r="M47" s="114"/>
      <c r="N47" s="37"/>
      <c r="Q47" s="8"/>
    </row>
    <row r="48" spans="1:31" ht="15.75">
      <c r="A48" s="121" t="s">
        <v>17</v>
      </c>
      <c r="B48" s="121"/>
      <c r="C48" s="121"/>
      <c r="D48" s="121"/>
      <c r="E48" s="121"/>
      <c r="F48" s="121"/>
      <c r="G48" s="122" t="s">
        <v>18</v>
      </c>
      <c r="H48" s="122"/>
      <c r="I48" s="122"/>
      <c r="J48" s="122"/>
      <c r="K48" s="122"/>
      <c r="L48" s="122"/>
      <c r="M48" s="122"/>
      <c r="N48" s="44"/>
      <c r="O48" s="44"/>
      <c r="P48" s="44"/>
      <c r="Q48" s="44"/>
      <c r="R48" s="44"/>
      <c r="S48" s="44"/>
      <c r="T48" s="44"/>
      <c r="U48" s="44"/>
      <c r="V48" s="44"/>
      <c r="W48" s="44"/>
      <c r="X48" s="8"/>
    </row>
    <row r="49" spans="1:24">
      <c r="A49" s="79" t="s">
        <v>15</v>
      </c>
      <c r="B49" s="79"/>
      <c r="C49" s="79"/>
      <c r="D49" s="79"/>
      <c r="E49" s="79"/>
      <c r="F49" s="79"/>
      <c r="G49" s="107" t="str">
        <f>'Исход. данные'!$B$5</f>
        <v>Пупкин В.В.</v>
      </c>
      <c r="H49" s="107"/>
      <c r="I49" s="107"/>
      <c r="J49" s="107"/>
      <c r="K49" s="107"/>
      <c r="L49" s="107"/>
      <c r="M49" s="107"/>
      <c r="N49" s="16"/>
      <c r="O49" s="16"/>
      <c r="P49" s="16"/>
      <c r="Q49" s="16"/>
      <c r="R49" s="16"/>
      <c r="S49" s="16"/>
      <c r="T49" s="16"/>
      <c r="U49" s="16"/>
      <c r="V49" s="16"/>
      <c r="W49" s="16"/>
      <c r="X49" s="8"/>
    </row>
    <row r="50" spans="1:24">
      <c r="A50" s="62"/>
      <c r="B50" s="62"/>
      <c r="C50" s="62"/>
      <c r="D50" s="62"/>
      <c r="E50" s="62"/>
      <c r="F50" s="62"/>
      <c r="G50" s="123" t="s">
        <v>58</v>
      </c>
      <c r="H50" s="123"/>
      <c r="I50" s="123"/>
      <c r="J50" s="123"/>
      <c r="K50" s="123"/>
      <c r="L50" s="123"/>
      <c r="M50" s="123"/>
      <c r="N50" s="48"/>
      <c r="O50" s="48"/>
      <c r="P50" s="48"/>
      <c r="Q50" s="63"/>
      <c r="R50" s="63"/>
      <c r="S50" s="63"/>
      <c r="T50" s="63"/>
      <c r="U50" s="63"/>
      <c r="V50" s="63"/>
      <c r="W50" s="63"/>
    </row>
  </sheetData>
  <mergeCells count="152">
    <mergeCell ref="A1:M1"/>
    <mergeCell ref="A2:M2"/>
    <mergeCell ref="A3:G3"/>
    <mergeCell ref="I3:M3"/>
    <mergeCell ref="Q3:W3"/>
    <mergeCell ref="A4:G4"/>
    <mergeCell ref="I4:M4"/>
    <mergeCell ref="Q4:W4"/>
    <mergeCell ref="A5:M5"/>
    <mergeCell ref="A6:C6"/>
    <mergeCell ref="D6:F6"/>
    <mergeCell ref="G6:I6"/>
    <mergeCell ref="J6:L6"/>
    <mergeCell ref="A7:C7"/>
    <mergeCell ref="D7:F7"/>
    <mergeCell ref="G7:I7"/>
    <mergeCell ref="J7:L7"/>
    <mergeCell ref="A10:C10"/>
    <mergeCell ref="D10:F10"/>
    <mergeCell ref="G10:I10"/>
    <mergeCell ref="J10:L10"/>
    <mergeCell ref="A11:J11"/>
    <mergeCell ref="K11:M11"/>
    <mergeCell ref="A8:C8"/>
    <mergeCell ref="D8:F8"/>
    <mergeCell ref="G8:I8"/>
    <mergeCell ref="J8:L8"/>
    <mergeCell ref="A9:C9"/>
    <mergeCell ref="D9:F9"/>
    <mergeCell ref="G9:I9"/>
    <mergeCell ref="J9:L9"/>
    <mergeCell ref="A15:C16"/>
    <mergeCell ref="D15:M15"/>
    <mergeCell ref="D16:H16"/>
    <mergeCell ref="I16:M16"/>
    <mergeCell ref="A17:C17"/>
    <mergeCell ref="D17:H17"/>
    <mergeCell ref="I17:M17"/>
    <mergeCell ref="A12:J12"/>
    <mergeCell ref="K12:M12"/>
    <mergeCell ref="A13:J13"/>
    <mergeCell ref="K13:M13"/>
    <mergeCell ref="A14:J14"/>
    <mergeCell ref="K14:M14"/>
    <mergeCell ref="AA17:AE17"/>
    <mergeCell ref="A18:C18"/>
    <mergeCell ref="D18:H18"/>
    <mergeCell ref="I18:M18"/>
    <mergeCell ref="AA18:AE18"/>
    <mergeCell ref="A19:C19"/>
    <mergeCell ref="D19:H19"/>
    <mergeCell ref="I19:M19"/>
    <mergeCell ref="AA19:AE19"/>
    <mergeCell ref="A22:C22"/>
    <mergeCell ref="D22:H22"/>
    <mergeCell ref="I22:M22"/>
    <mergeCell ref="AA22:AE22"/>
    <mergeCell ref="A23:C23"/>
    <mergeCell ref="D23:H23"/>
    <mergeCell ref="I23:M23"/>
    <mergeCell ref="AA23:AE23"/>
    <mergeCell ref="A20:C20"/>
    <mergeCell ref="D20:H20"/>
    <mergeCell ref="I20:M20"/>
    <mergeCell ref="AA20:AE20"/>
    <mergeCell ref="A21:C21"/>
    <mergeCell ref="D21:H21"/>
    <mergeCell ref="I21:M21"/>
    <mergeCell ref="AA21:AE21"/>
    <mergeCell ref="AA26:AE26"/>
    <mergeCell ref="A27:C27"/>
    <mergeCell ref="D27:H27"/>
    <mergeCell ref="I27:M27"/>
    <mergeCell ref="AA27:AE27"/>
    <mergeCell ref="A24:C24"/>
    <mergeCell ref="D24:H24"/>
    <mergeCell ref="I24:M24"/>
    <mergeCell ref="AA24:AE24"/>
    <mergeCell ref="A25:C25"/>
    <mergeCell ref="D25:H25"/>
    <mergeCell ref="I25:M25"/>
    <mergeCell ref="AA25:AE25"/>
    <mergeCell ref="A28:C28"/>
    <mergeCell ref="D28:M28"/>
    <mergeCell ref="A30:C31"/>
    <mergeCell ref="D30:M30"/>
    <mergeCell ref="D31:H31"/>
    <mergeCell ref="I31:M31"/>
    <mergeCell ref="A26:C26"/>
    <mergeCell ref="D26:H26"/>
    <mergeCell ref="I26:M26"/>
    <mergeCell ref="A34:C34"/>
    <mergeCell ref="D34:H34"/>
    <mergeCell ref="I34:M34"/>
    <mergeCell ref="AA34:AE34"/>
    <mergeCell ref="A35:C35"/>
    <mergeCell ref="D35:H35"/>
    <mergeCell ref="I35:M35"/>
    <mergeCell ref="AA35:AE35"/>
    <mergeCell ref="A32:C32"/>
    <mergeCell ref="D32:H32"/>
    <mergeCell ref="I32:M32"/>
    <mergeCell ref="AA32:AE32"/>
    <mergeCell ref="A33:C33"/>
    <mergeCell ref="D33:H33"/>
    <mergeCell ref="I33:M33"/>
    <mergeCell ref="AA33:AE33"/>
    <mergeCell ref="A38:C38"/>
    <mergeCell ref="D38:H38"/>
    <mergeCell ref="I38:M38"/>
    <mergeCell ref="AA38:AE38"/>
    <mergeCell ref="A39:C39"/>
    <mergeCell ref="D39:H39"/>
    <mergeCell ref="I39:M39"/>
    <mergeCell ref="AA39:AE39"/>
    <mergeCell ref="A36:C36"/>
    <mergeCell ref="D36:H36"/>
    <mergeCell ref="I36:M36"/>
    <mergeCell ref="AA36:AE36"/>
    <mergeCell ref="A37:C37"/>
    <mergeCell ref="D37:H37"/>
    <mergeCell ref="I37:M37"/>
    <mergeCell ref="AA37:AE37"/>
    <mergeCell ref="A42:C42"/>
    <mergeCell ref="D42:H42"/>
    <mergeCell ref="I42:M42"/>
    <mergeCell ref="AA42:AE42"/>
    <mergeCell ref="A43:C43"/>
    <mergeCell ref="D43:M43"/>
    <mergeCell ref="A40:C40"/>
    <mergeCell ref="D40:H40"/>
    <mergeCell ref="I40:M40"/>
    <mergeCell ref="AA40:AE40"/>
    <mergeCell ref="A41:C41"/>
    <mergeCell ref="D41:H41"/>
    <mergeCell ref="I41:M41"/>
    <mergeCell ref="AA41:AE41"/>
    <mergeCell ref="G50:M50"/>
    <mergeCell ref="A47:C47"/>
    <mergeCell ref="D47:H47"/>
    <mergeCell ref="I47:M47"/>
    <mergeCell ref="A48:F48"/>
    <mergeCell ref="G48:M48"/>
    <mergeCell ref="A49:F49"/>
    <mergeCell ref="G49:M49"/>
    <mergeCell ref="A44:M44"/>
    <mergeCell ref="A45:C45"/>
    <mergeCell ref="D45:H45"/>
    <mergeCell ref="I45:M45"/>
    <mergeCell ref="A46:C46"/>
    <mergeCell ref="D46:H46"/>
    <mergeCell ref="I46:M46"/>
  </mergeCells>
  <conditionalFormatting sqref="D46">
    <cfRule type="expression" dxfId="131" priority="4">
      <formula>ABS($D$46)&gt;--MID($J$7,2,5)</formula>
    </cfRule>
  </conditionalFormatting>
  <conditionalFormatting sqref="D47">
    <cfRule type="expression" dxfId="130" priority="3">
      <formula>ABS($D$47)&gt;--MID($J$8,2,5)</formula>
    </cfRule>
  </conditionalFormatting>
  <conditionalFormatting sqref="I46">
    <cfRule type="cellIs" dxfId="129" priority="2" operator="greaterThan">
      <formula>$M$7</formula>
    </cfRule>
  </conditionalFormatting>
  <conditionalFormatting sqref="I47">
    <cfRule type="cellIs" dxfId="128" priority="1" operator="greaterThan">
      <formula>$M$8</formula>
    </cfRule>
  </conditionalFormatting>
  <pageMargins left="0.7" right="0.7" top="0.75" bottom="0.75" header="0.3" footer="0.3"/>
  <pageSetup paperSize="9" orientation="portrait" r:id="rId1"/>
</worksheet>
</file>

<file path=xl/worksheets/sheet45.xml><?xml version="1.0" encoding="utf-8"?>
<worksheet xmlns="http://schemas.openxmlformats.org/spreadsheetml/2006/main" xmlns:r="http://schemas.openxmlformats.org/officeDocument/2006/relationships">
  <sheetPr codeName="Лист81">
    <tabColor rgb="FF00B0F0"/>
  </sheetPr>
  <dimension ref="A1:AE50"/>
  <sheetViews>
    <sheetView zoomScale="90" zoomScaleNormal="90" workbookViewId="0">
      <selection activeCell="D32" sqref="D32:H41"/>
    </sheetView>
  </sheetViews>
  <sheetFormatPr defaultRowHeight="15"/>
  <cols>
    <col min="1" max="1" width="6.7109375" customWidth="1"/>
    <col min="2" max="2" width="6.5703125" customWidth="1"/>
    <col min="3" max="3" width="5.5703125" customWidth="1"/>
    <col min="4" max="4" width="7" customWidth="1"/>
    <col min="5" max="7" width="3.7109375" customWidth="1"/>
    <col min="8" max="8" width="11.7109375" customWidth="1"/>
    <col min="9" max="9" width="2.7109375" customWidth="1"/>
    <col min="10" max="10" width="6.7109375" customWidth="1"/>
    <col min="11" max="12" width="3.7109375" customWidth="1"/>
    <col min="13" max="13" width="14.7109375" customWidth="1"/>
    <col min="14" max="14" width="5.7109375" customWidth="1"/>
    <col min="15" max="16" width="0" hidden="1" customWidth="1"/>
    <col min="17" max="17" width="0.42578125" customWidth="1"/>
    <col min="18" max="23" width="0" hidden="1" customWidth="1"/>
    <col min="27" max="27" width="9.28515625" hidden="1" customWidth="1"/>
    <col min="28" max="31" width="9.140625" hidden="1" customWidth="1"/>
  </cols>
  <sheetData>
    <row r="1" spans="1:24">
      <c r="A1" s="67" t="s">
        <v>32</v>
      </c>
      <c r="B1" s="67"/>
      <c r="C1" s="67"/>
      <c r="D1" s="67"/>
      <c r="E1" s="67"/>
      <c r="F1" s="67"/>
      <c r="G1" s="67"/>
      <c r="H1" s="67"/>
      <c r="I1" s="67"/>
      <c r="J1" s="67"/>
      <c r="K1" s="67"/>
      <c r="L1" s="67"/>
      <c r="M1" s="67"/>
      <c r="N1" s="38"/>
      <c r="O1" s="38"/>
      <c r="P1" s="38"/>
      <c r="Q1" s="38"/>
      <c r="R1" s="38"/>
      <c r="S1" s="38"/>
      <c r="T1" s="38"/>
      <c r="U1" s="38"/>
      <c r="V1" s="38"/>
      <c r="W1" s="28"/>
    </row>
    <row r="2" spans="1:24">
      <c r="A2" s="71" t="s">
        <v>33</v>
      </c>
      <c r="B2" s="71"/>
      <c r="C2" s="71"/>
      <c r="D2" s="71"/>
      <c r="E2" s="71"/>
      <c r="F2" s="71"/>
      <c r="G2" s="71"/>
      <c r="H2" s="71"/>
      <c r="I2" s="71"/>
      <c r="J2" s="71"/>
      <c r="K2" s="71"/>
      <c r="L2" s="71"/>
      <c r="M2" s="71"/>
      <c r="N2" s="7"/>
      <c r="O2" s="7"/>
      <c r="P2" s="7"/>
      <c r="Q2" s="7"/>
      <c r="R2" s="7"/>
      <c r="S2" s="7"/>
      <c r="T2" s="7"/>
      <c r="U2" s="7"/>
      <c r="V2" s="7"/>
      <c r="W2" s="7"/>
    </row>
    <row r="3" spans="1:24" ht="15.75">
      <c r="A3" s="68" t="s">
        <v>25</v>
      </c>
      <c r="B3" s="68"/>
      <c r="C3" s="68"/>
      <c r="D3" s="68"/>
      <c r="E3" s="68"/>
      <c r="F3" s="68"/>
      <c r="G3" s="68"/>
      <c r="H3" s="62"/>
      <c r="I3" s="72">
        <v>4543204969</v>
      </c>
      <c r="J3" s="72"/>
      <c r="K3" s="72"/>
      <c r="L3" s="72"/>
      <c r="M3" s="72"/>
      <c r="N3" s="16"/>
      <c r="O3" s="23"/>
      <c r="P3" s="62"/>
      <c r="Q3" s="69"/>
      <c r="R3" s="69"/>
      <c r="S3" s="69"/>
      <c r="T3" s="69"/>
      <c r="U3" s="69"/>
      <c r="V3" s="69"/>
      <c r="W3" s="69"/>
    </row>
    <row r="4" spans="1:24">
      <c r="A4" s="70" t="s">
        <v>0</v>
      </c>
      <c r="B4" s="70"/>
      <c r="C4" s="70"/>
      <c r="D4" s="70"/>
      <c r="E4" s="70"/>
      <c r="F4" s="70"/>
      <c r="G4" s="70"/>
      <c r="H4" s="62"/>
      <c r="I4" s="70" t="s">
        <v>1</v>
      </c>
      <c r="J4" s="70"/>
      <c r="K4" s="70"/>
      <c r="L4" s="70"/>
      <c r="M4" s="70"/>
      <c r="N4" s="46"/>
      <c r="O4" s="42"/>
      <c r="P4" s="62"/>
      <c r="Q4" s="69"/>
      <c r="R4" s="69"/>
      <c r="S4" s="69"/>
      <c r="T4" s="69"/>
      <c r="U4" s="69"/>
      <c r="V4" s="69"/>
      <c r="W4" s="69"/>
    </row>
    <row r="5" spans="1:24">
      <c r="A5" s="73" t="s">
        <v>2</v>
      </c>
      <c r="B5" s="73"/>
      <c r="C5" s="73"/>
      <c r="D5" s="73"/>
      <c r="E5" s="73"/>
      <c r="F5" s="73"/>
      <c r="G5" s="73"/>
      <c r="H5" s="73"/>
      <c r="I5" s="73"/>
      <c r="J5" s="73"/>
      <c r="K5" s="73"/>
      <c r="L5" s="73"/>
      <c r="M5" s="73"/>
      <c r="N5" s="14"/>
      <c r="O5" s="14"/>
      <c r="P5" s="14"/>
      <c r="Q5" s="14"/>
      <c r="R5" s="14"/>
      <c r="S5" s="14"/>
      <c r="T5" s="14"/>
      <c r="U5" s="14"/>
      <c r="V5" s="14"/>
      <c r="W5" s="14"/>
    </row>
    <row r="6" spans="1:24">
      <c r="A6" s="77" t="s">
        <v>3</v>
      </c>
      <c r="B6" s="77"/>
      <c r="C6" s="77"/>
      <c r="D6" s="77" t="s">
        <v>4</v>
      </c>
      <c r="E6" s="77"/>
      <c r="F6" s="77"/>
      <c r="G6" s="77" t="s">
        <v>5</v>
      </c>
      <c r="H6" s="77"/>
      <c r="I6" s="77"/>
      <c r="J6" s="77" t="s">
        <v>55</v>
      </c>
      <c r="K6" s="77"/>
      <c r="L6" s="78"/>
      <c r="M6" s="61" t="s">
        <v>56</v>
      </c>
      <c r="N6" s="35"/>
      <c r="O6" s="31"/>
      <c r="P6" s="32"/>
      <c r="Q6" s="28"/>
      <c r="R6" s="28"/>
      <c r="S6" s="28"/>
      <c r="T6" s="28"/>
      <c r="U6" s="28"/>
      <c r="V6" s="28"/>
      <c r="W6" s="28"/>
    </row>
    <row r="7" spans="1:24">
      <c r="A7" s="74">
        <v>1</v>
      </c>
      <c r="B7" s="74"/>
      <c r="C7" s="74"/>
      <c r="D7" s="75" t="str">
        <f>G7 &amp; " - " &amp; G8</f>
        <v>100 - 1000</v>
      </c>
      <c r="E7" s="75"/>
      <c r="F7" s="75"/>
      <c r="G7" s="74">
        <v>100</v>
      </c>
      <c r="H7" s="74"/>
      <c r="I7" s="74"/>
      <c r="J7" s="74" t="s">
        <v>6</v>
      </c>
      <c r="K7" s="74"/>
      <c r="L7" s="76"/>
      <c r="M7" s="64">
        <v>0.7</v>
      </c>
      <c r="N7" s="36"/>
      <c r="O7" s="33"/>
      <c r="P7" s="34"/>
      <c r="Q7" s="28"/>
      <c r="R7" s="28"/>
      <c r="S7" s="28"/>
      <c r="T7" s="28"/>
      <c r="U7" s="28"/>
      <c r="V7" s="28"/>
      <c r="W7" s="28"/>
    </row>
    <row r="8" spans="1:24">
      <c r="A8" s="74"/>
      <c r="B8" s="74"/>
      <c r="C8" s="74"/>
      <c r="D8" s="74"/>
      <c r="E8" s="74"/>
      <c r="F8" s="74"/>
      <c r="G8" s="74">
        <v>1000</v>
      </c>
      <c r="H8" s="74"/>
      <c r="I8" s="74"/>
      <c r="J8" s="74" t="s">
        <v>23</v>
      </c>
      <c r="K8" s="74"/>
      <c r="L8" s="76"/>
      <c r="M8" s="64">
        <v>0.3</v>
      </c>
      <c r="N8" s="16"/>
      <c r="O8" s="27"/>
      <c r="P8" s="30"/>
      <c r="Q8" s="28"/>
      <c r="R8" s="28"/>
      <c r="S8" s="28"/>
      <c r="T8" s="28"/>
      <c r="U8" s="28"/>
      <c r="V8" s="28"/>
      <c r="W8" s="28"/>
    </row>
    <row r="9" spans="1:24">
      <c r="A9" s="74"/>
      <c r="B9" s="74"/>
      <c r="C9" s="74"/>
      <c r="D9" s="74"/>
      <c r="E9" s="74"/>
      <c r="F9" s="74"/>
      <c r="G9" s="74"/>
      <c r="H9" s="74"/>
      <c r="I9" s="74"/>
      <c r="J9" s="80">
        <f>--MID(J7,2,3)</f>
        <v>2</v>
      </c>
      <c r="K9" s="80"/>
      <c r="L9" s="81"/>
      <c r="M9" s="60"/>
      <c r="N9" s="16"/>
      <c r="O9" s="27"/>
      <c r="P9" s="30"/>
      <c r="Q9" s="28"/>
      <c r="R9" s="28"/>
      <c r="S9" s="28"/>
      <c r="T9" s="28"/>
      <c r="U9" s="28"/>
      <c r="V9" s="28"/>
      <c r="W9" s="28"/>
    </row>
    <row r="10" spans="1:24">
      <c r="A10" s="74"/>
      <c r="B10" s="74"/>
      <c r="C10" s="74"/>
      <c r="D10" s="74"/>
      <c r="E10" s="74"/>
      <c r="F10" s="74"/>
      <c r="G10" s="74"/>
      <c r="H10" s="74"/>
      <c r="I10" s="74"/>
      <c r="J10" s="82">
        <f>--MID(J8,2,3)</f>
        <v>0.6</v>
      </c>
      <c r="K10" s="82"/>
      <c r="L10" s="83"/>
      <c r="M10" s="60"/>
      <c r="N10" s="16"/>
      <c r="O10" s="52"/>
      <c r="P10" s="54"/>
      <c r="Q10" s="28"/>
      <c r="R10" s="28"/>
      <c r="S10" s="28"/>
      <c r="T10" s="28"/>
      <c r="U10" s="28"/>
      <c r="V10" s="28"/>
      <c r="W10" s="28"/>
    </row>
    <row r="11" spans="1:24">
      <c r="A11" s="79" t="s">
        <v>7</v>
      </c>
      <c r="B11" s="79"/>
      <c r="C11" s="79"/>
      <c r="D11" s="79"/>
      <c r="E11" s="79"/>
      <c r="F11" s="79"/>
      <c r="G11" s="79"/>
      <c r="H11" s="79"/>
      <c r="I11" s="79"/>
      <c r="J11" s="79"/>
      <c r="K11" s="84" t="str">
        <f>'Исход. данные'!$B$1</f>
        <v>18.10.2024г.</v>
      </c>
      <c r="L11" s="84"/>
      <c r="M11" s="84"/>
      <c r="N11" s="15"/>
      <c r="O11" s="15"/>
      <c r="P11" s="15"/>
      <c r="Q11" s="15"/>
      <c r="R11" s="15"/>
      <c r="S11" s="15"/>
      <c r="T11" s="15"/>
      <c r="U11" s="15"/>
      <c r="V11" s="15"/>
      <c r="W11" s="15"/>
      <c r="X11" s="8"/>
    </row>
    <row r="12" spans="1:24">
      <c r="A12" s="79" t="s">
        <v>8</v>
      </c>
      <c r="B12" s="79"/>
      <c r="C12" s="79"/>
      <c r="D12" s="79"/>
      <c r="E12" s="79"/>
      <c r="F12" s="79"/>
      <c r="G12" s="79"/>
      <c r="H12" s="79"/>
      <c r="I12" s="79"/>
      <c r="J12" s="79"/>
      <c r="K12" s="85" t="str">
        <f>'Исход. данные'!$B$2</f>
        <v>ВР-300S № 181024</v>
      </c>
      <c r="L12" s="85"/>
      <c r="M12" s="85"/>
      <c r="N12" s="16"/>
      <c r="O12" s="16"/>
      <c r="P12" s="16"/>
      <c r="Q12" s="16"/>
      <c r="R12" s="16"/>
      <c r="S12" s="16"/>
      <c r="T12" s="16"/>
      <c r="U12" s="16"/>
      <c r="V12" s="16"/>
      <c r="W12" s="16"/>
      <c r="X12" s="8"/>
    </row>
    <row r="13" spans="1:24">
      <c r="A13" s="79" t="s">
        <v>9</v>
      </c>
      <c r="B13" s="79"/>
      <c r="C13" s="79"/>
      <c r="D13" s="79"/>
      <c r="E13" s="79"/>
      <c r="F13" s="79"/>
      <c r="G13" s="79"/>
      <c r="H13" s="79"/>
      <c r="I13" s="79"/>
      <c r="J13" s="79"/>
      <c r="K13" s="85">
        <f>'Исход. данные'!$B$3</f>
        <v>21.2</v>
      </c>
      <c r="L13" s="85"/>
      <c r="M13" s="85"/>
      <c r="N13" s="16"/>
      <c r="O13" s="16"/>
      <c r="P13" s="16"/>
      <c r="Q13" s="16"/>
      <c r="R13" s="16"/>
      <c r="S13" s="16"/>
      <c r="T13" s="16"/>
      <c r="U13" s="16"/>
      <c r="V13" s="16"/>
      <c r="W13" s="16"/>
      <c r="X13" s="8"/>
    </row>
    <row r="14" spans="1:24">
      <c r="A14" s="79" t="s">
        <v>10</v>
      </c>
      <c r="B14" s="79"/>
      <c r="C14" s="79"/>
      <c r="D14" s="79"/>
      <c r="E14" s="79"/>
      <c r="F14" s="79"/>
      <c r="G14" s="79"/>
      <c r="H14" s="79"/>
      <c r="I14" s="79"/>
      <c r="J14" s="79"/>
      <c r="K14" s="85">
        <f>'Исход. данные'!$B$4</f>
        <v>60.7</v>
      </c>
      <c r="L14" s="85"/>
      <c r="M14" s="85"/>
      <c r="N14" s="16"/>
      <c r="O14" s="16"/>
      <c r="P14" s="16"/>
      <c r="Q14" s="16"/>
      <c r="R14" s="16"/>
      <c r="S14" s="16"/>
      <c r="T14" s="16"/>
      <c r="U14" s="16"/>
      <c r="V14" s="16"/>
      <c r="W14" s="16"/>
      <c r="X14" s="8"/>
    </row>
    <row r="15" spans="1:24">
      <c r="A15" s="97" t="s">
        <v>11</v>
      </c>
      <c r="B15" s="98"/>
      <c r="C15" s="99"/>
      <c r="D15" s="76" t="str">
        <f>"Объем дозирования " &amp; G7 &amp; " мкл"</f>
        <v>Объем дозирования 100 мкл</v>
      </c>
      <c r="E15" s="85"/>
      <c r="F15" s="85"/>
      <c r="G15" s="85"/>
      <c r="H15" s="85"/>
      <c r="I15" s="85"/>
      <c r="J15" s="85"/>
      <c r="K15" s="85"/>
      <c r="L15" s="85"/>
      <c r="M15" s="86"/>
      <c r="N15" s="47"/>
      <c r="O15" s="28"/>
      <c r="P15" s="28"/>
      <c r="Q15" s="28"/>
      <c r="R15" s="28"/>
      <c r="S15" s="28"/>
      <c r="T15" s="28"/>
      <c r="U15" s="28"/>
      <c r="V15" s="28"/>
      <c r="W15" s="28"/>
    </row>
    <row r="16" spans="1:24">
      <c r="A16" s="100"/>
      <c r="B16" s="101"/>
      <c r="C16" s="102"/>
      <c r="D16" s="76" t="s">
        <v>42</v>
      </c>
      <c r="E16" s="85"/>
      <c r="F16" s="85"/>
      <c r="G16" s="85"/>
      <c r="H16" s="86"/>
      <c r="I16" s="76" t="s">
        <v>13</v>
      </c>
      <c r="J16" s="85"/>
      <c r="K16" s="85"/>
      <c r="L16" s="85"/>
      <c r="M16" s="86"/>
      <c r="N16" s="28"/>
      <c r="O16" s="28"/>
      <c r="P16" s="28"/>
      <c r="Q16" s="28"/>
      <c r="R16" s="28"/>
      <c r="S16" s="28"/>
      <c r="T16" s="28"/>
      <c r="U16" s="28"/>
      <c r="V16" s="28"/>
      <c r="W16" s="28"/>
    </row>
    <row r="17" spans="1:31">
      <c r="A17" s="76">
        <v>1</v>
      </c>
      <c r="B17" s="85"/>
      <c r="C17" s="86"/>
      <c r="D17" s="87">
        <v>0.10059999999999999</v>
      </c>
      <c r="E17" s="88"/>
      <c r="F17" s="88"/>
      <c r="G17" s="88"/>
      <c r="H17" s="89"/>
      <c r="I17" s="90">
        <f>D17*1000*'Исход. данные'!$B$6</f>
        <v>100.91186</v>
      </c>
      <c r="J17" s="91"/>
      <c r="K17" s="91"/>
      <c r="L17" s="91"/>
      <c r="M17" s="92"/>
      <c r="N17" s="28"/>
      <c r="O17" s="28"/>
      <c r="P17" s="28"/>
      <c r="Q17" s="28"/>
      <c r="R17" s="28"/>
      <c r="S17" s="28"/>
      <c r="T17" s="28"/>
      <c r="U17" s="28"/>
      <c r="V17" s="28"/>
      <c r="W17" s="28"/>
      <c r="AA17" s="65">
        <f ca="1">ROUND(NORMINV(RAND(), $AA$27, $AA$27*$M$7/100*0.8)/(1000*'Исход. данные'!$B$6), 4)</f>
        <v>9.8699999999999996E-2</v>
      </c>
      <c r="AB17" s="65"/>
      <c r="AC17" s="65"/>
      <c r="AD17" s="65"/>
      <c r="AE17" s="65"/>
    </row>
    <row r="18" spans="1:31">
      <c r="A18" s="76">
        <v>2</v>
      </c>
      <c r="B18" s="85"/>
      <c r="C18" s="86"/>
      <c r="D18" s="87">
        <v>0.10050000000000001</v>
      </c>
      <c r="E18" s="93"/>
      <c r="F18" s="93"/>
      <c r="G18" s="93"/>
      <c r="H18" s="94"/>
      <c r="I18" s="90">
        <f>D18*1000*'Исход. данные'!$B$6</f>
        <v>100.81155000000001</v>
      </c>
      <c r="J18" s="95"/>
      <c r="K18" s="95"/>
      <c r="L18" s="95"/>
      <c r="M18" s="96"/>
      <c r="N18" s="28"/>
      <c r="O18" s="28"/>
      <c r="P18" s="28"/>
      <c r="Q18" s="28"/>
      <c r="R18" s="28"/>
      <c r="S18" s="28"/>
      <c r="T18" s="28"/>
      <c r="U18" s="28"/>
      <c r="V18" s="28"/>
      <c r="W18" s="28"/>
      <c r="AA18" s="65">
        <f ca="1">ROUND(NORMINV(RAND(), $AA$27, $AA$27*$M$7/100*0.8)/(1000*'Исход. данные'!$B$6), 4)</f>
        <v>9.9099999999999994E-2</v>
      </c>
      <c r="AB18" s="65"/>
      <c r="AC18" s="65"/>
      <c r="AD18" s="65"/>
      <c r="AE18" s="65"/>
    </row>
    <row r="19" spans="1:31">
      <c r="A19" s="76">
        <v>3</v>
      </c>
      <c r="B19" s="85"/>
      <c r="C19" s="86"/>
      <c r="D19" s="87">
        <v>0.1013</v>
      </c>
      <c r="E19" s="93"/>
      <c r="F19" s="93"/>
      <c r="G19" s="93"/>
      <c r="H19" s="94"/>
      <c r="I19" s="90">
        <f>D19*1000*'Исход. данные'!$B$6</f>
        <v>101.61403000000001</v>
      </c>
      <c r="J19" s="95"/>
      <c r="K19" s="95"/>
      <c r="L19" s="95"/>
      <c r="M19" s="96"/>
      <c r="N19" s="28"/>
      <c r="O19" s="28"/>
      <c r="P19" s="28"/>
      <c r="Q19" s="28"/>
      <c r="R19" s="28"/>
      <c r="S19" s="28"/>
      <c r="T19" s="28"/>
      <c r="U19" s="28"/>
      <c r="V19" s="28"/>
      <c r="W19" s="28"/>
      <c r="AA19" s="65">
        <f ca="1">ROUND(NORMINV(RAND(), $AA$27, $AA$27*$M$7/100*0.8)/(1000*'Исход. данные'!$B$6), 4)</f>
        <v>9.8500000000000004E-2</v>
      </c>
      <c r="AB19" s="65"/>
      <c r="AC19" s="65"/>
      <c r="AD19" s="65"/>
      <c r="AE19" s="65"/>
    </row>
    <row r="20" spans="1:31">
      <c r="A20" s="76">
        <v>4</v>
      </c>
      <c r="B20" s="85"/>
      <c r="C20" s="86"/>
      <c r="D20" s="87">
        <v>0.1008</v>
      </c>
      <c r="E20" s="93"/>
      <c r="F20" s="93"/>
      <c r="G20" s="93"/>
      <c r="H20" s="94"/>
      <c r="I20" s="90">
        <f>D20*1000*'Исход. данные'!$B$6</f>
        <v>101.11248000000001</v>
      </c>
      <c r="J20" s="95"/>
      <c r="K20" s="95"/>
      <c r="L20" s="95"/>
      <c r="M20" s="96"/>
      <c r="N20" s="28"/>
      <c r="O20" s="28"/>
      <c r="P20" s="28"/>
      <c r="Q20" s="28"/>
      <c r="R20" s="28"/>
      <c r="S20" s="28"/>
      <c r="T20" s="28"/>
      <c r="U20" s="28"/>
      <c r="V20" s="28"/>
      <c r="W20" s="28"/>
      <c r="AA20" s="65">
        <f ca="1">ROUND(NORMINV(RAND(), $AA$27, $AA$27*$M$7/100*0.8)/(1000*'Исход. данные'!$B$6), 4)</f>
        <v>9.7900000000000001E-2</v>
      </c>
      <c r="AB20" s="65"/>
      <c r="AC20" s="65"/>
      <c r="AD20" s="65"/>
      <c r="AE20" s="65"/>
    </row>
    <row r="21" spans="1:31">
      <c r="A21" s="76">
        <v>5</v>
      </c>
      <c r="B21" s="85"/>
      <c r="C21" s="86"/>
      <c r="D21" s="87">
        <v>0.10100000000000001</v>
      </c>
      <c r="E21" s="93"/>
      <c r="F21" s="93"/>
      <c r="G21" s="93"/>
      <c r="H21" s="94"/>
      <c r="I21" s="90">
        <f>D21*1000*'Исход. данные'!$B$6</f>
        <v>101.31310000000001</v>
      </c>
      <c r="J21" s="95"/>
      <c r="K21" s="95"/>
      <c r="L21" s="95"/>
      <c r="M21" s="96"/>
      <c r="N21" s="28"/>
      <c r="O21" s="28"/>
      <c r="P21" s="28"/>
      <c r="Q21" s="28"/>
      <c r="R21" s="28"/>
      <c r="S21" s="28"/>
      <c r="T21" s="28"/>
      <c r="U21" s="28"/>
      <c r="V21" s="28"/>
      <c r="W21" s="28"/>
      <c r="AA21" s="65">
        <f ca="1">ROUND(NORMINV(RAND(), $AA$27, $AA$27*$M$7/100*0.8)/(1000*'Исход. данные'!$B$6), 4)</f>
        <v>9.6799999999999997E-2</v>
      </c>
      <c r="AB21" s="65"/>
      <c r="AC21" s="65"/>
      <c r="AD21" s="65"/>
      <c r="AE21" s="65"/>
    </row>
    <row r="22" spans="1:31">
      <c r="A22" s="76">
        <v>6</v>
      </c>
      <c r="B22" s="85"/>
      <c r="C22" s="86"/>
      <c r="D22" s="87">
        <v>0.1004</v>
      </c>
      <c r="E22" s="93"/>
      <c r="F22" s="93"/>
      <c r="G22" s="93"/>
      <c r="H22" s="94"/>
      <c r="I22" s="90">
        <f>D22*1000*'Исход. данные'!$B$6</f>
        <v>100.71124000000002</v>
      </c>
      <c r="J22" s="95"/>
      <c r="K22" s="95"/>
      <c r="L22" s="95"/>
      <c r="M22" s="96"/>
      <c r="N22" s="28"/>
      <c r="O22" s="28"/>
      <c r="P22" s="28"/>
      <c r="Q22" s="28"/>
      <c r="R22" s="28"/>
      <c r="S22" s="28"/>
      <c r="T22" s="28"/>
      <c r="U22" s="28"/>
      <c r="V22" s="28"/>
      <c r="W22" s="28"/>
      <c r="Z22" s="18"/>
      <c r="AA22" s="65">
        <f ca="1">ROUND(NORMINV(RAND(), $AA$27, $AA$27*$M$7/100*0.8)/(1000*'Исход. данные'!$B$6), 4)</f>
        <v>9.8100000000000007E-2</v>
      </c>
      <c r="AB22" s="65"/>
      <c r="AC22" s="65"/>
      <c r="AD22" s="65"/>
      <c r="AE22" s="65"/>
    </row>
    <row r="23" spans="1:31">
      <c r="A23" s="76">
        <v>7</v>
      </c>
      <c r="B23" s="85"/>
      <c r="C23" s="86"/>
      <c r="D23" s="87">
        <v>0.1011</v>
      </c>
      <c r="E23" s="93"/>
      <c r="F23" s="93"/>
      <c r="G23" s="93"/>
      <c r="H23" s="94"/>
      <c r="I23" s="90">
        <f>D23*1000*'Исход. данные'!$B$6</f>
        <v>101.41341</v>
      </c>
      <c r="J23" s="95"/>
      <c r="K23" s="95"/>
      <c r="L23" s="95"/>
      <c r="M23" s="96"/>
      <c r="N23" s="28"/>
      <c r="O23" s="28"/>
      <c r="P23" s="28"/>
      <c r="Q23" s="28"/>
      <c r="R23" s="28"/>
      <c r="S23" s="28"/>
      <c r="T23" s="28"/>
      <c r="U23" s="28"/>
      <c r="V23" s="28"/>
      <c r="W23" s="28"/>
      <c r="Z23" s="18"/>
      <c r="AA23" s="65">
        <f ca="1">ROUND(NORMINV(RAND(), $AA$27, $AA$27*$M$7/100*0.8)/(1000*'Исход. данные'!$B$6), 4)</f>
        <v>9.8100000000000007E-2</v>
      </c>
      <c r="AB23" s="65"/>
      <c r="AC23" s="65"/>
      <c r="AD23" s="65"/>
      <c r="AE23" s="65"/>
    </row>
    <row r="24" spans="1:31">
      <c r="A24" s="76">
        <v>8</v>
      </c>
      <c r="B24" s="85"/>
      <c r="C24" s="86"/>
      <c r="D24" s="87">
        <v>0.1011</v>
      </c>
      <c r="E24" s="93"/>
      <c r="F24" s="93"/>
      <c r="G24" s="93"/>
      <c r="H24" s="94"/>
      <c r="I24" s="90">
        <f>D24*1000*'Исход. данные'!$B$6</f>
        <v>101.41341</v>
      </c>
      <c r="J24" s="95"/>
      <c r="K24" s="95"/>
      <c r="L24" s="95"/>
      <c r="M24" s="96"/>
      <c r="N24" s="28"/>
      <c r="O24" s="28"/>
      <c r="P24" s="28"/>
      <c r="Q24" s="28"/>
      <c r="R24" s="28"/>
      <c r="S24" s="28"/>
      <c r="T24" s="28"/>
      <c r="U24" s="28"/>
      <c r="V24" s="28"/>
      <c r="W24" s="28"/>
      <c r="AA24" s="65">
        <f ca="1">ROUND(NORMINV(RAND(), $AA$27, $AA$27*$M$7/100*0.8)/(1000*'Исход. данные'!$B$6), 4)</f>
        <v>9.7900000000000001E-2</v>
      </c>
      <c r="AB24" s="65"/>
      <c r="AC24" s="65"/>
      <c r="AD24" s="65"/>
      <c r="AE24" s="65"/>
    </row>
    <row r="25" spans="1:31">
      <c r="A25" s="76">
        <v>9</v>
      </c>
      <c r="B25" s="85"/>
      <c r="C25" s="86"/>
      <c r="D25" s="87">
        <v>0.1023</v>
      </c>
      <c r="E25" s="93"/>
      <c r="F25" s="93"/>
      <c r="G25" s="93"/>
      <c r="H25" s="94"/>
      <c r="I25" s="90">
        <f>D25*1000*'Исход. данные'!$B$6</f>
        <v>102.61713</v>
      </c>
      <c r="J25" s="95"/>
      <c r="K25" s="95"/>
      <c r="L25" s="95"/>
      <c r="M25" s="96"/>
      <c r="N25" s="28"/>
      <c r="O25" s="28"/>
      <c r="P25" s="28"/>
      <c r="Q25" s="28"/>
      <c r="R25" s="28"/>
      <c r="S25" s="28"/>
      <c r="T25" s="28"/>
      <c r="U25" s="28"/>
      <c r="V25" s="29"/>
      <c r="W25" s="28"/>
      <c r="AA25" s="65">
        <f ca="1">ROUND(NORMINV(RAND(), $AA$27, $AA$27*$M$7/100*0.8)/(1000*'Исход. данные'!$B$6), 4)</f>
        <v>9.9000000000000005E-2</v>
      </c>
      <c r="AB25" s="65"/>
      <c r="AC25" s="65"/>
      <c r="AD25" s="65"/>
      <c r="AE25" s="65"/>
    </row>
    <row r="26" spans="1:31">
      <c r="A26" s="76">
        <v>10</v>
      </c>
      <c r="B26" s="85"/>
      <c r="C26" s="86"/>
      <c r="D26" s="87">
        <v>0.1004</v>
      </c>
      <c r="E26" s="93"/>
      <c r="F26" s="93"/>
      <c r="G26" s="93"/>
      <c r="H26" s="94"/>
      <c r="I26" s="90">
        <f>D26*1000*'Исход. данные'!$B$6</f>
        <v>100.71124000000002</v>
      </c>
      <c r="J26" s="95"/>
      <c r="K26" s="95"/>
      <c r="L26" s="95"/>
      <c r="M26" s="96"/>
      <c r="N26" s="28"/>
      <c r="O26" s="28"/>
      <c r="P26" s="28"/>
      <c r="Q26" s="28"/>
      <c r="R26" s="28"/>
      <c r="S26" s="28"/>
      <c r="T26" s="28"/>
      <c r="U26" s="28"/>
      <c r="V26" s="28"/>
      <c r="W26" s="28"/>
      <c r="AA26" s="65">
        <f ca="1">ROUND(NORMINV(RAND(), $AA$27, $AA$27*$M$7/100*0.8)/(1000*'Исход. данные'!$B$6), 4)</f>
        <v>9.9299999999999999E-2</v>
      </c>
      <c r="AB26" s="65"/>
      <c r="AC26" s="65"/>
      <c r="AD26" s="65"/>
      <c r="AE26" s="65"/>
    </row>
    <row r="27" spans="1:31">
      <c r="A27" s="76" t="s">
        <v>14</v>
      </c>
      <c r="B27" s="85"/>
      <c r="C27" s="86"/>
      <c r="D27" s="87">
        <f>AVERAGE(D17:H26)</f>
        <v>0.10095000000000001</v>
      </c>
      <c r="E27" s="93"/>
      <c r="F27" s="93"/>
      <c r="G27" s="93"/>
      <c r="H27" s="94"/>
      <c r="I27" s="90">
        <f>ROUND(AVERAGE(I17:M26),2)</f>
        <v>101.26</v>
      </c>
      <c r="J27" s="95"/>
      <c r="K27" s="95"/>
      <c r="L27" s="95"/>
      <c r="M27" s="96"/>
      <c r="N27" s="47"/>
      <c r="O27" s="28"/>
      <c r="P27" s="28"/>
      <c r="Q27" s="28"/>
      <c r="R27" s="28"/>
      <c r="S27" s="28"/>
      <c r="T27" s="28"/>
      <c r="U27" s="28"/>
      <c r="V27" s="28"/>
      <c r="W27" s="28"/>
      <c r="AA27" s="66">
        <f ca="1">G7+G7*J9/100*0.9*(RAND()-RAND())</f>
        <v>98.653343105263019</v>
      </c>
      <c r="AB27" s="66"/>
      <c r="AC27" s="66"/>
      <c r="AD27" s="66"/>
      <c r="AE27" s="66"/>
    </row>
    <row r="28" spans="1:31">
      <c r="A28" s="76" t="s">
        <v>15</v>
      </c>
      <c r="B28" s="85"/>
      <c r="C28" s="86"/>
      <c r="D28" s="106" t="str">
        <f>'Исход. данные'!$B$5</f>
        <v>Пупкин В.В.</v>
      </c>
      <c r="E28" s="107"/>
      <c r="F28" s="107"/>
      <c r="G28" s="107"/>
      <c r="H28" s="107"/>
      <c r="I28" s="107"/>
      <c r="J28" s="107"/>
      <c r="K28" s="107"/>
      <c r="L28" s="107"/>
      <c r="M28" s="108"/>
      <c r="N28" s="51"/>
      <c r="O28" s="51"/>
      <c r="P28" s="51"/>
      <c r="Q28" s="51"/>
      <c r="R28" s="51"/>
      <c r="S28" s="51"/>
      <c r="T28" s="51"/>
      <c r="U28" s="28"/>
      <c r="V28" s="28"/>
      <c r="W28" s="28"/>
    </row>
    <row r="29" spans="1:31">
      <c r="A29" s="62"/>
      <c r="B29" s="62"/>
      <c r="C29" s="62"/>
      <c r="D29" s="62"/>
      <c r="E29" s="62"/>
      <c r="F29" s="62"/>
      <c r="G29" s="62"/>
      <c r="H29" s="62"/>
      <c r="I29" s="62"/>
      <c r="J29" s="62"/>
      <c r="K29" s="62"/>
      <c r="L29" s="62"/>
      <c r="M29" s="62"/>
      <c r="N29" s="62"/>
      <c r="O29" s="62"/>
      <c r="P29" s="62"/>
      <c r="Q29" s="62"/>
      <c r="R29" s="62"/>
      <c r="S29" s="62"/>
      <c r="T29" s="62"/>
      <c r="U29" s="62"/>
      <c r="V29" s="62"/>
      <c r="W29" s="62"/>
    </row>
    <row r="30" spans="1:31">
      <c r="A30" s="97" t="s">
        <v>11</v>
      </c>
      <c r="B30" s="98"/>
      <c r="C30" s="99"/>
      <c r="D30" s="76" t="str">
        <f>"Объем дозирования " &amp; G8 &amp; " мкл"</f>
        <v>Объем дозирования 1000 мкл</v>
      </c>
      <c r="E30" s="85"/>
      <c r="F30" s="85"/>
      <c r="G30" s="85"/>
      <c r="H30" s="85"/>
      <c r="I30" s="85"/>
      <c r="J30" s="85"/>
      <c r="K30" s="85"/>
      <c r="L30" s="85"/>
      <c r="M30" s="86"/>
      <c r="V30" s="18"/>
    </row>
    <row r="31" spans="1:31">
      <c r="A31" s="100"/>
      <c r="B31" s="101"/>
      <c r="C31" s="102"/>
      <c r="D31" s="76" t="s">
        <v>42</v>
      </c>
      <c r="E31" s="85"/>
      <c r="F31" s="85"/>
      <c r="G31" s="85"/>
      <c r="H31" s="86"/>
      <c r="I31" s="76" t="s">
        <v>13</v>
      </c>
      <c r="J31" s="85"/>
      <c r="K31" s="85"/>
      <c r="L31" s="85"/>
      <c r="M31" s="86"/>
      <c r="Q31" s="18"/>
      <c r="S31" s="2"/>
    </row>
    <row r="32" spans="1:31">
      <c r="A32" s="76">
        <v>1</v>
      </c>
      <c r="B32" s="85"/>
      <c r="C32" s="86"/>
      <c r="D32" s="103">
        <v>0.99790000000000001</v>
      </c>
      <c r="E32" s="104"/>
      <c r="F32" s="104"/>
      <c r="G32" s="104"/>
      <c r="H32" s="105"/>
      <c r="I32" s="90">
        <f>D32*1000*'Исход. данные'!$B$6</f>
        <v>1000.9934900000001</v>
      </c>
      <c r="J32" s="95"/>
      <c r="K32" s="95"/>
      <c r="L32" s="95"/>
      <c r="M32" s="96"/>
      <c r="Q32" s="18"/>
      <c r="AA32" s="65">
        <f ca="1">ROUND(NORMINV(RAND(), $AA$42, $AA$42*$M$8/100*0.8)/(1000*'Исход. данные'!$B$6), 4)</f>
        <v>0.99729999999999996</v>
      </c>
      <c r="AB32" s="65"/>
      <c r="AC32" s="65"/>
      <c r="AD32" s="65"/>
      <c r="AE32" s="65"/>
    </row>
    <row r="33" spans="1:31">
      <c r="A33" s="76">
        <v>2</v>
      </c>
      <c r="B33" s="85"/>
      <c r="C33" s="86"/>
      <c r="D33" s="103">
        <v>0.99909999999999999</v>
      </c>
      <c r="E33" s="104"/>
      <c r="F33" s="104"/>
      <c r="G33" s="104"/>
      <c r="H33" s="105"/>
      <c r="I33" s="90">
        <f>D33*1000*'Исход. данные'!$B$6</f>
        <v>1002.1972100000002</v>
      </c>
      <c r="J33" s="95"/>
      <c r="K33" s="95"/>
      <c r="L33" s="95"/>
      <c r="M33" s="96"/>
      <c r="Q33" s="18"/>
      <c r="S33" s="2"/>
      <c r="AA33" s="65">
        <f ca="1">ROUND(NORMINV(RAND(), $AA$42, $AA$42*$M$8/100*0.8)/(1000*'Исход. данные'!$B$6), 4)</f>
        <v>0.99560000000000004</v>
      </c>
      <c r="AB33" s="65"/>
      <c r="AC33" s="65"/>
      <c r="AD33" s="65"/>
      <c r="AE33" s="65"/>
    </row>
    <row r="34" spans="1:31">
      <c r="A34" s="76">
        <v>3</v>
      </c>
      <c r="B34" s="85"/>
      <c r="C34" s="86"/>
      <c r="D34" s="103">
        <v>1.0008999999999999</v>
      </c>
      <c r="E34" s="104"/>
      <c r="F34" s="104"/>
      <c r="G34" s="104"/>
      <c r="H34" s="105"/>
      <c r="I34" s="90">
        <f>D34*1000*'Исход. данные'!$B$6</f>
        <v>1004.00279</v>
      </c>
      <c r="J34" s="95"/>
      <c r="K34" s="95"/>
      <c r="L34" s="95"/>
      <c r="M34" s="96"/>
      <c r="Q34" s="18"/>
      <c r="AA34" s="65">
        <f ca="1">ROUND(NORMINV(RAND(), $AA$42, $AA$42*$M$8/100*0.8)/(1000*'Исход. данные'!$B$6), 4)</f>
        <v>0.99819999999999998</v>
      </c>
      <c r="AB34" s="65"/>
      <c r="AC34" s="65"/>
      <c r="AD34" s="65"/>
      <c r="AE34" s="65"/>
    </row>
    <row r="35" spans="1:31">
      <c r="A35" s="76">
        <v>4</v>
      </c>
      <c r="B35" s="85"/>
      <c r="C35" s="86"/>
      <c r="D35" s="103">
        <v>0.99390000000000001</v>
      </c>
      <c r="E35" s="104"/>
      <c r="F35" s="104"/>
      <c r="G35" s="104"/>
      <c r="H35" s="105"/>
      <c r="I35" s="90">
        <f>D35*1000*'Исход. данные'!$B$6</f>
        <v>996.98109000000011</v>
      </c>
      <c r="J35" s="95"/>
      <c r="K35" s="95"/>
      <c r="L35" s="95"/>
      <c r="M35" s="96"/>
      <c r="Q35" s="18"/>
      <c r="AA35" s="65">
        <f ca="1">ROUND(NORMINV(RAND(), $AA$42, $AA$42*$M$8/100*0.8)/(1000*'Исход. данные'!$B$6), 4)</f>
        <v>1.0025999999999999</v>
      </c>
      <c r="AB35" s="65"/>
      <c r="AC35" s="65"/>
      <c r="AD35" s="65"/>
      <c r="AE35" s="65"/>
    </row>
    <row r="36" spans="1:31">
      <c r="A36" s="76">
        <v>5</v>
      </c>
      <c r="B36" s="85"/>
      <c r="C36" s="86"/>
      <c r="D36" s="103">
        <v>1.0001</v>
      </c>
      <c r="E36" s="104"/>
      <c r="F36" s="104"/>
      <c r="G36" s="104"/>
      <c r="H36" s="105"/>
      <c r="I36" s="90">
        <f>D36*1000*'Исход. данные'!$B$6</f>
        <v>1003.2003100000002</v>
      </c>
      <c r="J36" s="95"/>
      <c r="K36" s="95"/>
      <c r="L36" s="95"/>
      <c r="M36" s="96"/>
      <c r="Q36" s="18"/>
      <c r="AA36" s="65">
        <f ca="1">ROUND(NORMINV(RAND(), $AA$42, $AA$42*$M$8/100*0.8)/(1000*'Исход. данные'!$B$6), 4)</f>
        <v>0.99760000000000004</v>
      </c>
      <c r="AB36" s="65"/>
      <c r="AC36" s="65"/>
      <c r="AD36" s="65"/>
      <c r="AE36" s="65"/>
    </row>
    <row r="37" spans="1:31">
      <c r="A37" s="76">
        <v>6</v>
      </c>
      <c r="B37" s="85"/>
      <c r="C37" s="86"/>
      <c r="D37" s="103">
        <v>0.99929999999999997</v>
      </c>
      <c r="E37" s="104"/>
      <c r="F37" s="104"/>
      <c r="G37" s="104"/>
      <c r="H37" s="105"/>
      <c r="I37" s="90">
        <f>D37*1000*'Исход. данные'!$B$6</f>
        <v>1002.3978300000001</v>
      </c>
      <c r="J37" s="95"/>
      <c r="K37" s="95"/>
      <c r="L37" s="95"/>
      <c r="M37" s="96"/>
      <c r="Q37" s="18"/>
      <c r="Y37" s="26"/>
      <c r="AA37" s="65">
        <f ca="1">ROUND(NORMINV(RAND(), $AA$42, $AA$42*$M$8/100*0.8)/(1000*'Исход. данные'!$B$6), 4)</f>
        <v>1.0007999999999999</v>
      </c>
      <c r="AB37" s="65"/>
      <c r="AC37" s="65"/>
      <c r="AD37" s="65"/>
      <c r="AE37" s="65"/>
    </row>
    <row r="38" spans="1:31">
      <c r="A38" s="76">
        <v>7</v>
      </c>
      <c r="B38" s="85"/>
      <c r="C38" s="86"/>
      <c r="D38" s="103">
        <v>1.0014000000000001</v>
      </c>
      <c r="E38" s="104"/>
      <c r="F38" s="104"/>
      <c r="G38" s="104"/>
      <c r="H38" s="105"/>
      <c r="I38" s="90">
        <f>D38*1000*'Исход. данные'!$B$6</f>
        <v>1004.5043400000002</v>
      </c>
      <c r="J38" s="95"/>
      <c r="K38" s="95"/>
      <c r="L38" s="95"/>
      <c r="M38" s="96"/>
      <c r="Q38" s="18"/>
      <c r="AA38" s="65">
        <f ca="1">ROUND(NORMINV(RAND(), $AA$42, $AA$42*$M$8/100*0.8)/(1000*'Исход. данные'!$B$6), 4)</f>
        <v>0.99990000000000001</v>
      </c>
      <c r="AB38" s="65"/>
      <c r="AC38" s="65"/>
      <c r="AD38" s="65"/>
      <c r="AE38" s="65"/>
    </row>
    <row r="39" spans="1:31">
      <c r="A39" s="76">
        <v>8</v>
      </c>
      <c r="B39" s="85"/>
      <c r="C39" s="86"/>
      <c r="D39" s="103">
        <v>0.99729999999999996</v>
      </c>
      <c r="E39" s="104"/>
      <c r="F39" s="104"/>
      <c r="G39" s="104"/>
      <c r="H39" s="105"/>
      <c r="I39" s="90">
        <f>D39*1000*'Исход. данные'!$B$6</f>
        <v>1000.3916300000001</v>
      </c>
      <c r="J39" s="95"/>
      <c r="K39" s="95"/>
      <c r="L39" s="95"/>
      <c r="M39" s="96"/>
      <c r="Q39" s="18"/>
      <c r="AA39" s="65">
        <f ca="1">ROUND(NORMINV(RAND(), $AA$42, $AA$42*$M$8/100*0.8)/(1000*'Исход. данные'!$B$6), 4)</f>
        <v>0.99960000000000004</v>
      </c>
      <c r="AB39" s="65"/>
      <c r="AC39" s="65"/>
      <c r="AD39" s="65"/>
      <c r="AE39" s="65"/>
    </row>
    <row r="40" spans="1:31">
      <c r="A40" s="76">
        <v>9</v>
      </c>
      <c r="B40" s="85"/>
      <c r="C40" s="86"/>
      <c r="D40" s="103">
        <v>0.99529999999999996</v>
      </c>
      <c r="E40" s="104"/>
      <c r="F40" s="104"/>
      <c r="G40" s="104"/>
      <c r="H40" s="105"/>
      <c r="I40" s="90">
        <f>D40*1000*'Исход. данные'!$B$6</f>
        <v>998.38543000000004</v>
      </c>
      <c r="J40" s="95"/>
      <c r="K40" s="95"/>
      <c r="L40" s="95"/>
      <c r="M40" s="96"/>
      <c r="Q40" s="18"/>
      <c r="AA40" s="65">
        <f ca="1">ROUND(NORMINV(RAND(), $AA$42, $AA$42*$M$8/100*0.8)/(1000*'Исход. данные'!$B$6), 4)</f>
        <v>0.99750000000000005</v>
      </c>
      <c r="AB40" s="65"/>
      <c r="AC40" s="65"/>
      <c r="AD40" s="65"/>
      <c r="AE40" s="65"/>
    </row>
    <row r="41" spans="1:31">
      <c r="A41" s="76">
        <v>10</v>
      </c>
      <c r="B41" s="85"/>
      <c r="C41" s="86"/>
      <c r="D41" s="103">
        <v>0.996</v>
      </c>
      <c r="E41" s="104"/>
      <c r="F41" s="104"/>
      <c r="G41" s="104"/>
      <c r="H41" s="105"/>
      <c r="I41" s="90">
        <f>D41*1000*'Исход. данные'!$B$6</f>
        <v>999.08760000000007</v>
      </c>
      <c r="J41" s="95"/>
      <c r="K41" s="95"/>
      <c r="L41" s="95"/>
      <c r="M41" s="96"/>
      <c r="Q41" s="18"/>
      <c r="AA41" s="65">
        <f ca="1">ROUND(NORMINV(RAND(), $AA$42, $AA$42*$M$8/100*0.8)/(1000*'Исход. данные'!$B$6), 4)</f>
        <v>1.0031000000000001</v>
      </c>
      <c r="AB41" s="65"/>
      <c r="AC41" s="65"/>
      <c r="AD41" s="65"/>
      <c r="AE41" s="65"/>
    </row>
    <row r="42" spans="1:31">
      <c r="A42" s="76" t="s">
        <v>14</v>
      </c>
      <c r="B42" s="85"/>
      <c r="C42" s="86"/>
      <c r="D42" s="109">
        <f>AVERAGE(D32:H41)</f>
        <v>0.9981199999999999</v>
      </c>
      <c r="E42" s="110"/>
      <c r="F42" s="110"/>
      <c r="G42" s="110"/>
      <c r="H42" s="110"/>
      <c r="I42" s="111">
        <f>ROUND(AVERAGE(I32:M41), 2)</f>
        <v>1001.21</v>
      </c>
      <c r="J42" s="111"/>
      <c r="K42" s="111"/>
      <c r="L42" s="111"/>
      <c r="M42" s="111"/>
      <c r="N42" s="8"/>
      <c r="O42" s="8"/>
      <c r="P42" s="8"/>
      <c r="Q42" s="8"/>
      <c r="R42" s="8"/>
      <c r="S42" s="8"/>
      <c r="T42" s="8"/>
      <c r="U42" s="8"/>
      <c r="V42" s="8"/>
      <c r="W42" s="8"/>
      <c r="X42" s="8"/>
      <c r="AA42" s="66">
        <f ca="1">G8+G8*J10/100*0.9*(RAND()-RAND())</f>
        <v>1002.4472410939792</v>
      </c>
      <c r="AB42" s="66"/>
      <c r="AC42" s="66"/>
      <c r="AD42" s="66"/>
      <c r="AE42" s="66"/>
    </row>
    <row r="43" spans="1:31">
      <c r="A43" s="74" t="s">
        <v>15</v>
      </c>
      <c r="B43" s="74"/>
      <c r="C43" s="74"/>
      <c r="D43" s="112" t="str">
        <f>'Исход. данные'!$B$5</f>
        <v>Пупкин В.В.</v>
      </c>
      <c r="E43" s="112"/>
      <c r="F43" s="112"/>
      <c r="G43" s="112"/>
      <c r="H43" s="112"/>
      <c r="I43" s="112"/>
      <c r="J43" s="112"/>
      <c r="K43" s="112"/>
      <c r="L43" s="112"/>
      <c r="M43" s="112"/>
      <c r="N43" s="45"/>
      <c r="O43" s="45"/>
      <c r="P43" s="45"/>
      <c r="Q43" s="45"/>
      <c r="R43" s="45"/>
      <c r="S43" s="45"/>
      <c r="T43" s="8"/>
      <c r="U43" s="8"/>
      <c r="V43" s="8"/>
      <c r="W43" s="8"/>
      <c r="X43" s="8"/>
    </row>
    <row r="44" spans="1:31">
      <c r="A44" s="107" t="s">
        <v>16</v>
      </c>
      <c r="B44" s="107"/>
      <c r="C44" s="107"/>
      <c r="D44" s="107"/>
      <c r="E44" s="107"/>
      <c r="F44" s="107"/>
      <c r="G44" s="107"/>
      <c r="H44" s="107"/>
      <c r="I44" s="107"/>
      <c r="J44" s="107"/>
      <c r="K44" s="107"/>
      <c r="L44" s="107"/>
      <c r="M44" s="107"/>
      <c r="N44" s="16"/>
      <c r="O44" s="16"/>
      <c r="P44" s="16"/>
      <c r="Q44" s="16"/>
      <c r="R44" s="16"/>
      <c r="S44" s="16"/>
      <c r="T44" s="16"/>
      <c r="U44" s="16"/>
      <c r="V44" s="16"/>
      <c r="W44" s="16"/>
    </row>
    <row r="45" spans="1:31" ht="15" customHeight="1">
      <c r="A45" s="124" t="s">
        <v>5</v>
      </c>
      <c r="B45" s="125"/>
      <c r="C45" s="125"/>
      <c r="D45" s="115" t="s">
        <v>55</v>
      </c>
      <c r="E45" s="116"/>
      <c r="F45" s="116"/>
      <c r="G45" s="116"/>
      <c r="H45" s="117"/>
      <c r="I45" s="113" t="s">
        <v>57</v>
      </c>
      <c r="J45" s="113"/>
      <c r="K45" s="113"/>
      <c r="L45" s="113"/>
      <c r="M45" s="113"/>
      <c r="AA45">
        <f>IF(ABS(D46)&gt;J9, 0, IF(ABS(D47)&gt;J10, 0, IF(I46&gt;M7, 0, IF(I47&gt;M8, 0, 1))))</f>
        <v>1</v>
      </c>
    </row>
    <row r="46" spans="1:31">
      <c r="A46" s="76">
        <f>G7</f>
        <v>100</v>
      </c>
      <c r="B46" s="85"/>
      <c r="C46" s="86"/>
      <c r="D46" s="118">
        <f>ROUND(((I27-A46)/A46*100),2)</f>
        <v>1.26</v>
      </c>
      <c r="E46" s="119"/>
      <c r="F46" s="119"/>
      <c r="G46" s="119"/>
      <c r="H46" s="120"/>
      <c r="I46" s="114">
        <f>ROUND(STDEV(I17:I26)*100/I27,2)</f>
        <v>0.56999999999999995</v>
      </c>
      <c r="J46" s="114"/>
      <c r="K46" s="114"/>
      <c r="L46" s="114"/>
      <c r="M46" s="114"/>
    </row>
    <row r="47" spans="1:31">
      <c r="A47" s="76">
        <f>G8</f>
        <v>1000</v>
      </c>
      <c r="B47" s="85"/>
      <c r="C47" s="86"/>
      <c r="D47" s="118">
        <f>ROUND(((I42-A47)/A47*100),2)</f>
        <v>0.12</v>
      </c>
      <c r="E47" s="119"/>
      <c r="F47" s="119"/>
      <c r="G47" s="119"/>
      <c r="H47" s="120"/>
      <c r="I47" s="114">
        <f>ROUND(STDEV(I32:I41)*100/I42,2)</f>
        <v>0.25</v>
      </c>
      <c r="J47" s="114"/>
      <c r="K47" s="114"/>
      <c r="L47" s="114"/>
      <c r="M47" s="114"/>
      <c r="N47" s="37"/>
      <c r="Q47" s="8"/>
    </row>
    <row r="48" spans="1:31" ht="15.75">
      <c r="A48" s="121" t="s">
        <v>17</v>
      </c>
      <c r="B48" s="121"/>
      <c r="C48" s="121"/>
      <c r="D48" s="121"/>
      <c r="E48" s="121"/>
      <c r="F48" s="121"/>
      <c r="G48" s="122" t="s">
        <v>18</v>
      </c>
      <c r="H48" s="122"/>
      <c r="I48" s="122"/>
      <c r="J48" s="122"/>
      <c r="K48" s="122"/>
      <c r="L48" s="122"/>
      <c r="M48" s="122"/>
      <c r="N48" s="44"/>
      <c r="O48" s="44"/>
      <c r="P48" s="44"/>
      <c r="Q48" s="44"/>
      <c r="R48" s="44"/>
      <c r="S48" s="44"/>
      <c r="T48" s="44"/>
      <c r="U48" s="44"/>
      <c r="V48" s="44"/>
      <c r="W48" s="44"/>
      <c r="X48" s="8"/>
    </row>
    <row r="49" spans="1:24">
      <c r="A49" s="79" t="s">
        <v>15</v>
      </c>
      <c r="B49" s="79"/>
      <c r="C49" s="79"/>
      <c r="D49" s="79"/>
      <c r="E49" s="79"/>
      <c r="F49" s="79"/>
      <c r="G49" s="107" t="str">
        <f>'Исход. данные'!$B$5</f>
        <v>Пупкин В.В.</v>
      </c>
      <c r="H49" s="107"/>
      <c r="I49" s="107"/>
      <c r="J49" s="107"/>
      <c r="K49" s="107"/>
      <c r="L49" s="107"/>
      <c r="M49" s="107"/>
      <c r="N49" s="16"/>
      <c r="O49" s="16"/>
      <c r="P49" s="16"/>
      <c r="Q49" s="16"/>
      <c r="R49" s="16"/>
      <c r="S49" s="16"/>
      <c r="T49" s="16"/>
      <c r="U49" s="16"/>
      <c r="V49" s="16"/>
      <c r="W49" s="16"/>
      <c r="X49" s="8"/>
    </row>
    <row r="50" spans="1:24">
      <c r="A50" s="62"/>
      <c r="B50" s="62"/>
      <c r="C50" s="62"/>
      <c r="D50" s="62"/>
      <c r="E50" s="62"/>
      <c r="F50" s="62"/>
      <c r="G50" s="123" t="s">
        <v>58</v>
      </c>
      <c r="H50" s="123"/>
      <c r="I50" s="123"/>
      <c r="J50" s="123"/>
      <c r="K50" s="123"/>
      <c r="L50" s="123"/>
      <c r="M50" s="123"/>
      <c r="N50" s="48"/>
      <c r="O50" s="48"/>
      <c r="P50" s="48"/>
      <c r="Q50" s="63"/>
      <c r="R50" s="63"/>
      <c r="S50" s="63"/>
      <c r="T50" s="63"/>
      <c r="U50" s="63"/>
      <c r="V50" s="63"/>
      <c r="W50" s="63"/>
    </row>
  </sheetData>
  <mergeCells count="152">
    <mergeCell ref="A1:M1"/>
    <mergeCell ref="A2:M2"/>
    <mergeCell ref="A3:G3"/>
    <mergeCell ref="I3:M3"/>
    <mergeCell ref="Q3:W3"/>
    <mergeCell ref="A4:G4"/>
    <mergeCell ref="I4:M4"/>
    <mergeCell ref="Q4:W4"/>
    <mergeCell ref="A5:M5"/>
    <mergeCell ref="A6:C6"/>
    <mergeCell ref="D6:F6"/>
    <mergeCell ref="G6:I6"/>
    <mergeCell ref="J6:L6"/>
    <mergeCell ref="A7:C7"/>
    <mergeCell ref="D7:F7"/>
    <mergeCell ref="G7:I7"/>
    <mergeCell ref="J7:L7"/>
    <mergeCell ref="A10:C10"/>
    <mergeCell ref="D10:F10"/>
    <mergeCell ref="G10:I10"/>
    <mergeCell ref="J10:L10"/>
    <mergeCell ref="A11:J11"/>
    <mergeCell ref="K11:M11"/>
    <mergeCell ref="A8:C8"/>
    <mergeCell ref="D8:F8"/>
    <mergeCell ref="G8:I8"/>
    <mergeCell ref="J8:L8"/>
    <mergeCell ref="A9:C9"/>
    <mergeCell ref="D9:F9"/>
    <mergeCell ref="G9:I9"/>
    <mergeCell ref="J9:L9"/>
    <mergeCell ref="A15:C16"/>
    <mergeCell ref="D15:M15"/>
    <mergeCell ref="D16:H16"/>
    <mergeCell ref="I16:M16"/>
    <mergeCell ref="A17:C17"/>
    <mergeCell ref="D17:H17"/>
    <mergeCell ref="I17:M17"/>
    <mergeCell ref="A12:J12"/>
    <mergeCell ref="K12:M12"/>
    <mergeCell ref="A13:J13"/>
    <mergeCell ref="K13:M13"/>
    <mergeCell ref="A14:J14"/>
    <mergeCell ref="K14:M14"/>
    <mergeCell ref="AA17:AE17"/>
    <mergeCell ref="A18:C18"/>
    <mergeCell ref="D18:H18"/>
    <mergeCell ref="I18:M18"/>
    <mergeCell ref="AA18:AE18"/>
    <mergeCell ref="A19:C19"/>
    <mergeCell ref="D19:H19"/>
    <mergeCell ref="I19:M19"/>
    <mergeCell ref="AA19:AE19"/>
    <mergeCell ref="A22:C22"/>
    <mergeCell ref="D22:H22"/>
    <mergeCell ref="I22:M22"/>
    <mergeCell ref="AA22:AE22"/>
    <mergeCell ref="A23:C23"/>
    <mergeCell ref="D23:H23"/>
    <mergeCell ref="I23:M23"/>
    <mergeCell ref="AA23:AE23"/>
    <mergeCell ref="A20:C20"/>
    <mergeCell ref="D20:H20"/>
    <mergeCell ref="I20:M20"/>
    <mergeCell ref="AA20:AE20"/>
    <mergeCell ref="A21:C21"/>
    <mergeCell ref="D21:H21"/>
    <mergeCell ref="I21:M21"/>
    <mergeCell ref="AA21:AE21"/>
    <mergeCell ref="AA26:AE26"/>
    <mergeCell ref="A27:C27"/>
    <mergeCell ref="D27:H27"/>
    <mergeCell ref="I27:M27"/>
    <mergeCell ref="AA27:AE27"/>
    <mergeCell ref="A24:C24"/>
    <mergeCell ref="D24:H24"/>
    <mergeCell ref="I24:M24"/>
    <mergeCell ref="AA24:AE24"/>
    <mergeCell ref="A25:C25"/>
    <mergeCell ref="D25:H25"/>
    <mergeCell ref="I25:M25"/>
    <mergeCell ref="AA25:AE25"/>
    <mergeCell ref="A28:C28"/>
    <mergeCell ref="D28:M28"/>
    <mergeCell ref="A30:C31"/>
    <mergeCell ref="D30:M30"/>
    <mergeCell ref="D31:H31"/>
    <mergeCell ref="I31:M31"/>
    <mergeCell ref="A26:C26"/>
    <mergeCell ref="D26:H26"/>
    <mergeCell ref="I26:M26"/>
    <mergeCell ref="A34:C34"/>
    <mergeCell ref="D34:H34"/>
    <mergeCell ref="I34:M34"/>
    <mergeCell ref="AA34:AE34"/>
    <mergeCell ref="A35:C35"/>
    <mergeCell ref="D35:H35"/>
    <mergeCell ref="I35:M35"/>
    <mergeCell ref="AA35:AE35"/>
    <mergeCell ref="A32:C32"/>
    <mergeCell ref="D32:H32"/>
    <mergeCell ref="I32:M32"/>
    <mergeCell ref="AA32:AE32"/>
    <mergeCell ref="A33:C33"/>
    <mergeCell ref="D33:H33"/>
    <mergeCell ref="I33:M33"/>
    <mergeCell ref="AA33:AE33"/>
    <mergeCell ref="A38:C38"/>
    <mergeCell ref="D38:H38"/>
    <mergeCell ref="I38:M38"/>
    <mergeCell ref="AA38:AE38"/>
    <mergeCell ref="A39:C39"/>
    <mergeCell ref="D39:H39"/>
    <mergeCell ref="I39:M39"/>
    <mergeCell ref="AA39:AE39"/>
    <mergeCell ref="A36:C36"/>
    <mergeCell ref="D36:H36"/>
    <mergeCell ref="I36:M36"/>
    <mergeCell ref="AA36:AE36"/>
    <mergeCell ref="A37:C37"/>
    <mergeCell ref="D37:H37"/>
    <mergeCell ref="I37:M37"/>
    <mergeCell ref="AA37:AE37"/>
    <mergeCell ref="A42:C42"/>
    <mergeCell ref="D42:H42"/>
    <mergeCell ref="I42:M42"/>
    <mergeCell ref="AA42:AE42"/>
    <mergeCell ref="A43:C43"/>
    <mergeCell ref="D43:M43"/>
    <mergeCell ref="A40:C40"/>
    <mergeCell ref="D40:H40"/>
    <mergeCell ref="I40:M40"/>
    <mergeCell ref="AA40:AE40"/>
    <mergeCell ref="A41:C41"/>
    <mergeCell ref="D41:H41"/>
    <mergeCell ref="I41:M41"/>
    <mergeCell ref="AA41:AE41"/>
    <mergeCell ref="G50:M50"/>
    <mergeCell ref="A47:C47"/>
    <mergeCell ref="D47:H47"/>
    <mergeCell ref="I47:M47"/>
    <mergeCell ref="A48:F48"/>
    <mergeCell ref="G48:M48"/>
    <mergeCell ref="A49:F49"/>
    <mergeCell ref="G49:M49"/>
    <mergeCell ref="A44:M44"/>
    <mergeCell ref="A45:C45"/>
    <mergeCell ref="D45:H45"/>
    <mergeCell ref="I45:M45"/>
    <mergeCell ref="A46:C46"/>
    <mergeCell ref="D46:H46"/>
    <mergeCell ref="I46:M46"/>
  </mergeCells>
  <conditionalFormatting sqref="D46">
    <cfRule type="expression" dxfId="127" priority="4">
      <formula>ABS($D$46)&gt;--MID($J$7,2,5)</formula>
    </cfRule>
  </conditionalFormatting>
  <conditionalFormatting sqref="D47">
    <cfRule type="expression" dxfId="126" priority="3">
      <formula>ABS($D$47)&gt;--MID($J$8,2,5)</formula>
    </cfRule>
  </conditionalFormatting>
  <conditionalFormatting sqref="I46">
    <cfRule type="cellIs" dxfId="125" priority="2" operator="greaterThan">
      <formula>$M$7</formula>
    </cfRule>
  </conditionalFormatting>
  <conditionalFormatting sqref="I47">
    <cfRule type="cellIs" dxfId="124" priority="1" operator="greaterThan">
      <formula>$M$8</formula>
    </cfRule>
  </conditionalFormatting>
  <pageMargins left="0.7" right="0.7" top="0.75" bottom="0.75" header="0.3" footer="0.3"/>
  <pageSetup paperSize="9" orientation="portrait" r:id="rId1"/>
</worksheet>
</file>

<file path=xl/worksheets/sheet46.xml><?xml version="1.0" encoding="utf-8"?>
<worksheet xmlns="http://schemas.openxmlformats.org/spreadsheetml/2006/main" xmlns:r="http://schemas.openxmlformats.org/officeDocument/2006/relationships">
  <sheetPr codeName="Лист82">
    <tabColor rgb="FF00B0F0"/>
  </sheetPr>
  <dimension ref="A1:AE50"/>
  <sheetViews>
    <sheetView zoomScale="90" zoomScaleNormal="90" workbookViewId="0">
      <selection activeCell="D32" sqref="D32:H41"/>
    </sheetView>
  </sheetViews>
  <sheetFormatPr defaultRowHeight="15"/>
  <cols>
    <col min="1" max="1" width="6.7109375" customWidth="1"/>
    <col min="2" max="2" width="6.5703125" customWidth="1"/>
    <col min="3" max="3" width="5.5703125" customWidth="1"/>
    <col min="4" max="4" width="7" customWidth="1"/>
    <col min="5" max="7" width="3.7109375" customWidth="1"/>
    <col min="8" max="8" width="11.7109375" customWidth="1"/>
    <col min="9" max="9" width="2.7109375" customWidth="1"/>
    <col min="10" max="10" width="6.7109375" customWidth="1"/>
    <col min="11" max="12" width="3.7109375" customWidth="1"/>
    <col min="13" max="13" width="14.7109375" customWidth="1"/>
    <col min="14" max="14" width="5.7109375" customWidth="1"/>
    <col min="15" max="16" width="0" hidden="1" customWidth="1"/>
    <col min="17" max="17" width="0.42578125" customWidth="1"/>
    <col min="18" max="23" width="0" hidden="1" customWidth="1"/>
    <col min="27" max="27" width="9.28515625" hidden="1" customWidth="1"/>
    <col min="28" max="31" width="9.140625" hidden="1" customWidth="1"/>
  </cols>
  <sheetData>
    <row r="1" spans="1:24">
      <c r="A1" s="67" t="s">
        <v>32</v>
      </c>
      <c r="B1" s="67"/>
      <c r="C1" s="67"/>
      <c r="D1" s="67"/>
      <c r="E1" s="67"/>
      <c r="F1" s="67"/>
      <c r="G1" s="67"/>
      <c r="H1" s="67"/>
      <c r="I1" s="67"/>
      <c r="J1" s="67"/>
      <c r="K1" s="67"/>
      <c r="L1" s="67"/>
      <c r="M1" s="67"/>
      <c r="N1" s="38"/>
      <c r="O1" s="38"/>
      <c r="P1" s="38"/>
      <c r="Q1" s="38"/>
      <c r="R1" s="38"/>
      <c r="S1" s="38"/>
      <c r="T1" s="38"/>
      <c r="U1" s="38"/>
      <c r="V1" s="38"/>
      <c r="W1" s="28"/>
    </row>
    <row r="2" spans="1:24">
      <c r="A2" s="71" t="s">
        <v>33</v>
      </c>
      <c r="B2" s="71"/>
      <c r="C2" s="71"/>
      <c r="D2" s="71"/>
      <c r="E2" s="71"/>
      <c r="F2" s="71"/>
      <c r="G2" s="71"/>
      <c r="H2" s="71"/>
      <c r="I2" s="71"/>
      <c r="J2" s="71"/>
      <c r="K2" s="71"/>
      <c r="L2" s="71"/>
      <c r="M2" s="71"/>
      <c r="N2" s="7"/>
      <c r="O2" s="7"/>
      <c r="P2" s="7"/>
      <c r="Q2" s="7"/>
      <c r="R2" s="7"/>
      <c r="S2" s="7"/>
      <c r="T2" s="7"/>
      <c r="U2" s="7"/>
      <c r="V2" s="7"/>
      <c r="W2" s="7"/>
    </row>
    <row r="3" spans="1:24" ht="15.75">
      <c r="A3" s="68" t="s">
        <v>62</v>
      </c>
      <c r="B3" s="68"/>
      <c r="C3" s="68"/>
      <c r="D3" s="68"/>
      <c r="E3" s="68"/>
      <c r="F3" s="68"/>
      <c r="G3" s="68"/>
      <c r="H3" s="62"/>
      <c r="I3" s="72">
        <v>43480921</v>
      </c>
      <c r="J3" s="72"/>
      <c r="K3" s="72"/>
      <c r="L3" s="72"/>
      <c r="M3" s="72"/>
      <c r="N3" s="16"/>
      <c r="O3" s="23"/>
      <c r="P3" s="62"/>
      <c r="Q3" s="69"/>
      <c r="R3" s="69"/>
      <c r="S3" s="69"/>
      <c r="T3" s="69"/>
      <c r="U3" s="69"/>
      <c r="V3" s="69"/>
      <c r="W3" s="69"/>
    </row>
    <row r="4" spans="1:24">
      <c r="A4" s="70" t="s">
        <v>0</v>
      </c>
      <c r="B4" s="70"/>
      <c r="C4" s="70"/>
      <c r="D4" s="70"/>
      <c r="E4" s="70"/>
      <c r="F4" s="70"/>
      <c r="G4" s="70"/>
      <c r="H4" s="62"/>
      <c r="I4" s="70" t="s">
        <v>1</v>
      </c>
      <c r="J4" s="70"/>
      <c r="K4" s="70"/>
      <c r="L4" s="70"/>
      <c r="M4" s="70"/>
      <c r="N4" s="46"/>
      <c r="O4" s="42"/>
      <c r="P4" s="62"/>
      <c r="Q4" s="69"/>
      <c r="R4" s="69"/>
      <c r="S4" s="69"/>
      <c r="T4" s="69"/>
      <c r="U4" s="69"/>
      <c r="V4" s="69"/>
      <c r="W4" s="69"/>
    </row>
    <row r="5" spans="1:24">
      <c r="A5" s="73" t="s">
        <v>2</v>
      </c>
      <c r="B5" s="73"/>
      <c r="C5" s="73"/>
      <c r="D5" s="73"/>
      <c r="E5" s="73"/>
      <c r="F5" s="73"/>
      <c r="G5" s="73"/>
      <c r="H5" s="73"/>
      <c r="I5" s="73"/>
      <c r="J5" s="73"/>
      <c r="K5" s="73"/>
      <c r="L5" s="73"/>
      <c r="M5" s="73"/>
      <c r="N5" s="14"/>
      <c r="O5" s="14"/>
      <c r="P5" s="14"/>
      <c r="Q5" s="14"/>
      <c r="R5" s="14"/>
      <c r="S5" s="14"/>
      <c r="T5" s="14"/>
      <c r="U5" s="14"/>
      <c r="V5" s="14"/>
      <c r="W5" s="14"/>
    </row>
    <row r="6" spans="1:24">
      <c r="A6" s="77" t="s">
        <v>3</v>
      </c>
      <c r="B6" s="77"/>
      <c r="C6" s="77"/>
      <c r="D6" s="77" t="s">
        <v>4</v>
      </c>
      <c r="E6" s="77"/>
      <c r="F6" s="77"/>
      <c r="G6" s="77" t="s">
        <v>5</v>
      </c>
      <c r="H6" s="77"/>
      <c r="I6" s="77"/>
      <c r="J6" s="77" t="s">
        <v>55</v>
      </c>
      <c r="K6" s="77"/>
      <c r="L6" s="78"/>
      <c r="M6" s="61" t="s">
        <v>56</v>
      </c>
      <c r="N6" s="35"/>
      <c r="O6" s="31"/>
      <c r="P6" s="32"/>
      <c r="Q6" s="28"/>
      <c r="R6" s="28"/>
      <c r="S6" s="28"/>
      <c r="T6" s="28"/>
      <c r="U6" s="28"/>
      <c r="V6" s="28"/>
      <c r="W6" s="28"/>
    </row>
    <row r="7" spans="1:24">
      <c r="A7" s="74">
        <v>8</v>
      </c>
      <c r="B7" s="74"/>
      <c r="C7" s="74"/>
      <c r="D7" s="75" t="str">
        <f>G7 &amp; " - " &amp; G8</f>
        <v>30 - 300</v>
      </c>
      <c r="E7" s="75"/>
      <c r="F7" s="75"/>
      <c r="G7" s="74">
        <v>30</v>
      </c>
      <c r="H7" s="74"/>
      <c r="I7" s="74"/>
      <c r="J7" s="74" t="s">
        <v>6</v>
      </c>
      <c r="K7" s="74"/>
      <c r="L7" s="76"/>
      <c r="M7" s="64">
        <v>1</v>
      </c>
      <c r="N7" s="36"/>
      <c r="O7" s="33"/>
      <c r="P7" s="34"/>
      <c r="Q7" s="28"/>
      <c r="R7" s="28"/>
      <c r="S7" s="28"/>
      <c r="T7" s="28"/>
      <c r="U7" s="28"/>
      <c r="V7" s="28"/>
      <c r="W7" s="28"/>
    </row>
    <row r="8" spans="1:24">
      <c r="A8" s="74"/>
      <c r="B8" s="74"/>
      <c r="C8" s="74"/>
      <c r="D8" s="74"/>
      <c r="E8" s="74"/>
      <c r="F8" s="74"/>
      <c r="G8" s="74">
        <v>300</v>
      </c>
      <c r="H8" s="74"/>
      <c r="I8" s="74"/>
      <c r="J8" s="74" t="s">
        <v>23</v>
      </c>
      <c r="K8" s="74"/>
      <c r="L8" s="76"/>
      <c r="M8" s="64">
        <v>0.3</v>
      </c>
      <c r="N8" s="16"/>
      <c r="O8" s="27"/>
      <c r="P8" s="30"/>
      <c r="Q8" s="28"/>
      <c r="R8" s="28"/>
      <c r="S8" s="28"/>
      <c r="T8" s="28"/>
      <c r="U8" s="28"/>
      <c r="V8" s="28"/>
      <c r="W8" s="28"/>
    </row>
    <row r="9" spans="1:24">
      <c r="A9" s="74"/>
      <c r="B9" s="74"/>
      <c r="C9" s="74"/>
      <c r="D9" s="74"/>
      <c r="E9" s="74"/>
      <c r="F9" s="74"/>
      <c r="G9" s="74"/>
      <c r="H9" s="74"/>
      <c r="I9" s="74"/>
      <c r="J9" s="80">
        <f>--MID(J7,2,3)</f>
        <v>2</v>
      </c>
      <c r="K9" s="80"/>
      <c r="L9" s="81"/>
      <c r="M9" s="60"/>
      <c r="N9" s="16"/>
      <c r="O9" s="27"/>
      <c r="P9" s="30"/>
      <c r="Q9" s="28"/>
      <c r="R9" s="28"/>
      <c r="S9" s="28"/>
      <c r="T9" s="28"/>
      <c r="U9" s="28"/>
      <c r="V9" s="28"/>
      <c r="W9" s="28"/>
    </row>
    <row r="10" spans="1:24">
      <c r="A10" s="74"/>
      <c r="B10" s="74"/>
      <c r="C10" s="74"/>
      <c r="D10" s="74"/>
      <c r="E10" s="74"/>
      <c r="F10" s="74"/>
      <c r="G10" s="74"/>
      <c r="H10" s="74"/>
      <c r="I10" s="74"/>
      <c r="J10" s="82">
        <f>--MID(J8,2,3)</f>
        <v>0.6</v>
      </c>
      <c r="K10" s="82"/>
      <c r="L10" s="83"/>
      <c r="M10" s="60"/>
      <c r="N10" s="16"/>
      <c r="O10" s="52"/>
      <c r="P10" s="54"/>
      <c r="Q10" s="28"/>
      <c r="R10" s="28"/>
      <c r="S10" s="28"/>
      <c r="T10" s="28"/>
      <c r="U10" s="28"/>
      <c r="V10" s="28"/>
      <c r="W10" s="28"/>
    </row>
    <row r="11" spans="1:24">
      <c r="A11" s="79" t="s">
        <v>7</v>
      </c>
      <c r="B11" s="79"/>
      <c r="C11" s="79"/>
      <c r="D11" s="79"/>
      <c r="E11" s="79"/>
      <c r="F11" s="79"/>
      <c r="G11" s="79"/>
      <c r="H11" s="79"/>
      <c r="I11" s="79"/>
      <c r="J11" s="79"/>
      <c r="K11" s="84" t="str">
        <f>'Исход. данные'!$B$1</f>
        <v>18.10.2024г.</v>
      </c>
      <c r="L11" s="84"/>
      <c r="M11" s="84"/>
      <c r="N11" s="15"/>
      <c r="O11" s="15"/>
      <c r="P11" s="15"/>
      <c r="Q11" s="15"/>
      <c r="R11" s="15"/>
      <c r="S11" s="15"/>
      <c r="T11" s="15"/>
      <c r="U11" s="15"/>
      <c r="V11" s="15"/>
      <c r="W11" s="15"/>
      <c r="X11" s="8"/>
    </row>
    <row r="12" spans="1:24">
      <c r="A12" s="79" t="s">
        <v>8</v>
      </c>
      <c r="B12" s="79"/>
      <c r="C12" s="79"/>
      <c r="D12" s="79"/>
      <c r="E12" s="79"/>
      <c r="F12" s="79"/>
      <c r="G12" s="79"/>
      <c r="H12" s="79"/>
      <c r="I12" s="79"/>
      <c r="J12" s="79"/>
      <c r="K12" s="85" t="str">
        <f>'Исход. данные'!$B$2</f>
        <v>ВР-300S № 181024</v>
      </c>
      <c r="L12" s="85"/>
      <c r="M12" s="85"/>
      <c r="N12" s="16"/>
      <c r="O12" s="16"/>
      <c r="P12" s="16"/>
      <c r="Q12" s="16"/>
      <c r="R12" s="16"/>
      <c r="S12" s="16"/>
      <c r="T12" s="16"/>
      <c r="U12" s="16"/>
      <c r="V12" s="16"/>
      <c r="W12" s="16"/>
      <c r="X12" s="8"/>
    </row>
    <row r="13" spans="1:24">
      <c r="A13" s="79" t="s">
        <v>9</v>
      </c>
      <c r="B13" s="79"/>
      <c r="C13" s="79"/>
      <c r="D13" s="79"/>
      <c r="E13" s="79"/>
      <c r="F13" s="79"/>
      <c r="G13" s="79"/>
      <c r="H13" s="79"/>
      <c r="I13" s="79"/>
      <c r="J13" s="79"/>
      <c r="K13" s="85">
        <f>'Исход. данные'!$B$3</f>
        <v>21.2</v>
      </c>
      <c r="L13" s="85"/>
      <c r="M13" s="85"/>
      <c r="N13" s="16"/>
      <c r="O13" s="16"/>
      <c r="P13" s="16"/>
      <c r="Q13" s="16"/>
      <c r="R13" s="16"/>
      <c r="S13" s="16"/>
      <c r="T13" s="16"/>
      <c r="U13" s="16"/>
      <c r="V13" s="16"/>
      <c r="W13" s="16"/>
      <c r="X13" s="8"/>
    </row>
    <row r="14" spans="1:24">
      <c r="A14" s="79" t="s">
        <v>10</v>
      </c>
      <c r="B14" s="79"/>
      <c r="C14" s="79"/>
      <c r="D14" s="79"/>
      <c r="E14" s="79"/>
      <c r="F14" s="79"/>
      <c r="G14" s="79"/>
      <c r="H14" s="79"/>
      <c r="I14" s="79"/>
      <c r="J14" s="79"/>
      <c r="K14" s="85">
        <f>'Исход. данные'!$B$4</f>
        <v>60.7</v>
      </c>
      <c r="L14" s="85"/>
      <c r="M14" s="85"/>
      <c r="N14" s="16"/>
      <c r="O14" s="16"/>
      <c r="P14" s="16"/>
      <c r="Q14" s="16"/>
      <c r="R14" s="16"/>
      <c r="S14" s="16"/>
      <c r="T14" s="16"/>
      <c r="U14" s="16"/>
      <c r="V14" s="16"/>
      <c r="W14" s="16"/>
      <c r="X14" s="8"/>
    </row>
    <row r="15" spans="1:24">
      <c r="A15" s="97" t="s">
        <v>11</v>
      </c>
      <c r="B15" s="98"/>
      <c r="C15" s="99"/>
      <c r="D15" s="76" t="str">
        <f>"Объем дозирования " &amp; G7 &amp; " мкл"</f>
        <v>Объем дозирования 30 мкл</v>
      </c>
      <c r="E15" s="85"/>
      <c r="F15" s="85"/>
      <c r="G15" s="85"/>
      <c r="H15" s="85"/>
      <c r="I15" s="85"/>
      <c r="J15" s="85"/>
      <c r="K15" s="85"/>
      <c r="L15" s="85"/>
      <c r="M15" s="86"/>
      <c r="N15" s="47"/>
      <c r="O15" s="28"/>
      <c r="P15" s="28"/>
      <c r="Q15" s="28"/>
      <c r="R15" s="28"/>
      <c r="S15" s="28"/>
      <c r="T15" s="28"/>
      <c r="U15" s="28"/>
      <c r="V15" s="28"/>
      <c r="W15" s="28"/>
    </row>
    <row r="16" spans="1:24">
      <c r="A16" s="100"/>
      <c r="B16" s="101"/>
      <c r="C16" s="102"/>
      <c r="D16" s="76" t="s">
        <v>42</v>
      </c>
      <c r="E16" s="85"/>
      <c r="F16" s="85"/>
      <c r="G16" s="85"/>
      <c r="H16" s="86"/>
      <c r="I16" s="76" t="s">
        <v>13</v>
      </c>
      <c r="J16" s="85"/>
      <c r="K16" s="85"/>
      <c r="L16" s="85"/>
      <c r="M16" s="86"/>
      <c r="N16" s="28"/>
      <c r="O16" s="28"/>
      <c r="P16" s="28"/>
      <c r="Q16" s="28"/>
      <c r="R16" s="28"/>
      <c r="S16" s="28"/>
      <c r="T16" s="28"/>
      <c r="U16" s="28"/>
      <c r="V16" s="28"/>
      <c r="W16" s="28"/>
    </row>
    <row r="17" spans="1:31">
      <c r="A17" s="76">
        <v>1</v>
      </c>
      <c r="B17" s="85"/>
      <c r="C17" s="86"/>
      <c r="D17" s="87">
        <v>2.9700000000000001E-2</v>
      </c>
      <c r="E17" s="88"/>
      <c r="F17" s="88"/>
      <c r="G17" s="88"/>
      <c r="H17" s="89"/>
      <c r="I17" s="90">
        <f>D17*1000*'Исход. данные'!$B$6</f>
        <v>29.792070000000002</v>
      </c>
      <c r="J17" s="91"/>
      <c r="K17" s="91"/>
      <c r="L17" s="91"/>
      <c r="M17" s="92"/>
      <c r="N17" s="28"/>
      <c r="O17" s="28"/>
      <c r="P17" s="28"/>
      <c r="Q17" s="28"/>
      <c r="R17" s="28"/>
      <c r="S17" s="28"/>
      <c r="T17" s="28"/>
      <c r="U17" s="28"/>
      <c r="V17" s="28"/>
      <c r="W17" s="28"/>
      <c r="AA17" s="65">
        <f ca="1">ROUND(NORMINV(RAND(), $AA$27, $AA$27*$M$7/100*0.8)/(1000*'Исход. данные'!$B$6), 4)</f>
        <v>2.98E-2</v>
      </c>
      <c r="AB17" s="65"/>
      <c r="AC17" s="65"/>
      <c r="AD17" s="65"/>
      <c r="AE17" s="65"/>
    </row>
    <row r="18" spans="1:31">
      <c r="A18" s="76">
        <v>2</v>
      </c>
      <c r="B18" s="85"/>
      <c r="C18" s="86"/>
      <c r="D18" s="87">
        <v>2.9700000000000001E-2</v>
      </c>
      <c r="E18" s="93"/>
      <c r="F18" s="93"/>
      <c r="G18" s="93"/>
      <c r="H18" s="94"/>
      <c r="I18" s="90">
        <f>D18*1000*'Исход. данные'!$B$6</f>
        <v>29.792070000000002</v>
      </c>
      <c r="J18" s="95"/>
      <c r="K18" s="95"/>
      <c r="L18" s="95"/>
      <c r="M18" s="96"/>
      <c r="N18" s="28"/>
      <c r="O18" s="28"/>
      <c r="P18" s="28"/>
      <c r="Q18" s="28"/>
      <c r="R18" s="28"/>
      <c r="S18" s="28"/>
      <c r="T18" s="28"/>
      <c r="U18" s="28"/>
      <c r="V18" s="28"/>
      <c r="W18" s="28"/>
      <c r="AA18" s="65">
        <f ca="1">ROUND(NORMINV(RAND(), $AA$27, $AA$27*$M$7/100*0.8)/(1000*'Исход. данные'!$B$6), 4)</f>
        <v>2.98E-2</v>
      </c>
      <c r="AB18" s="65"/>
      <c r="AC18" s="65"/>
      <c r="AD18" s="65"/>
      <c r="AE18" s="65"/>
    </row>
    <row r="19" spans="1:31">
      <c r="A19" s="76">
        <v>3</v>
      </c>
      <c r="B19" s="85"/>
      <c r="C19" s="86"/>
      <c r="D19" s="87">
        <v>2.9600000000000001E-2</v>
      </c>
      <c r="E19" s="93"/>
      <c r="F19" s="93"/>
      <c r="G19" s="93"/>
      <c r="H19" s="94"/>
      <c r="I19" s="90">
        <f>D19*1000*'Исход. данные'!$B$6</f>
        <v>29.691760000000006</v>
      </c>
      <c r="J19" s="95"/>
      <c r="K19" s="95"/>
      <c r="L19" s="95"/>
      <c r="M19" s="96"/>
      <c r="N19" s="28"/>
      <c r="O19" s="28"/>
      <c r="P19" s="28"/>
      <c r="Q19" s="28"/>
      <c r="R19" s="28"/>
      <c r="S19" s="28"/>
      <c r="T19" s="28"/>
      <c r="U19" s="28"/>
      <c r="V19" s="28"/>
      <c r="W19" s="28"/>
      <c r="AA19" s="65">
        <f ca="1">ROUND(NORMINV(RAND(), $AA$27, $AA$27*$M$7/100*0.8)/(1000*'Исход. данные'!$B$6), 4)</f>
        <v>2.98E-2</v>
      </c>
      <c r="AB19" s="65"/>
      <c r="AC19" s="65"/>
      <c r="AD19" s="65"/>
      <c r="AE19" s="65"/>
    </row>
    <row r="20" spans="1:31">
      <c r="A20" s="76">
        <v>4</v>
      </c>
      <c r="B20" s="85"/>
      <c r="C20" s="86"/>
      <c r="D20" s="87">
        <v>3.0200000000000001E-2</v>
      </c>
      <c r="E20" s="93"/>
      <c r="F20" s="93"/>
      <c r="G20" s="93"/>
      <c r="H20" s="94"/>
      <c r="I20" s="90">
        <f>D20*1000*'Исход. данные'!$B$6</f>
        <v>30.293620000000004</v>
      </c>
      <c r="J20" s="95"/>
      <c r="K20" s="95"/>
      <c r="L20" s="95"/>
      <c r="M20" s="96"/>
      <c r="N20" s="28"/>
      <c r="O20" s="28"/>
      <c r="P20" s="28"/>
      <c r="Q20" s="28"/>
      <c r="R20" s="28"/>
      <c r="S20" s="28"/>
      <c r="T20" s="28"/>
      <c r="U20" s="28"/>
      <c r="V20" s="28"/>
      <c r="W20" s="28"/>
      <c r="AA20" s="65">
        <f ca="1">ROUND(NORMINV(RAND(), $AA$27, $AA$27*$M$7/100*0.8)/(1000*'Исход. данные'!$B$6), 4)</f>
        <v>2.9600000000000001E-2</v>
      </c>
      <c r="AB20" s="65"/>
      <c r="AC20" s="65"/>
      <c r="AD20" s="65"/>
      <c r="AE20" s="65"/>
    </row>
    <row r="21" spans="1:31">
      <c r="A21" s="76">
        <v>5</v>
      </c>
      <c r="B21" s="85"/>
      <c r="C21" s="86"/>
      <c r="D21" s="87">
        <v>2.93E-2</v>
      </c>
      <c r="E21" s="93"/>
      <c r="F21" s="93"/>
      <c r="G21" s="93"/>
      <c r="H21" s="94"/>
      <c r="I21" s="90">
        <f>D21*1000*'Исход. данные'!$B$6</f>
        <v>29.390830000000005</v>
      </c>
      <c r="J21" s="95"/>
      <c r="K21" s="95"/>
      <c r="L21" s="95"/>
      <c r="M21" s="96"/>
      <c r="N21" s="28"/>
      <c r="O21" s="28"/>
      <c r="P21" s="28"/>
      <c r="Q21" s="28"/>
      <c r="R21" s="28"/>
      <c r="S21" s="28"/>
      <c r="T21" s="28"/>
      <c r="U21" s="28"/>
      <c r="V21" s="28"/>
      <c r="W21" s="28"/>
      <c r="AA21" s="65">
        <f ca="1">ROUND(NORMINV(RAND(), $AA$27, $AA$27*$M$7/100*0.8)/(1000*'Исход. данные'!$B$6), 4)</f>
        <v>2.98E-2</v>
      </c>
      <c r="AB21" s="65"/>
      <c r="AC21" s="65"/>
      <c r="AD21" s="65"/>
      <c r="AE21" s="65"/>
    </row>
    <row r="22" spans="1:31">
      <c r="A22" s="76">
        <v>6</v>
      </c>
      <c r="B22" s="85"/>
      <c r="C22" s="86"/>
      <c r="D22" s="87">
        <v>3.0200000000000001E-2</v>
      </c>
      <c r="E22" s="93"/>
      <c r="F22" s="93"/>
      <c r="G22" s="93"/>
      <c r="H22" s="94"/>
      <c r="I22" s="90">
        <f>D22*1000*'Исход. данные'!$B$6</f>
        <v>30.293620000000004</v>
      </c>
      <c r="J22" s="95"/>
      <c r="K22" s="95"/>
      <c r="L22" s="95"/>
      <c r="M22" s="96"/>
      <c r="N22" s="28"/>
      <c r="O22" s="28"/>
      <c r="P22" s="28"/>
      <c r="Q22" s="28"/>
      <c r="R22" s="28"/>
      <c r="S22" s="28"/>
      <c r="T22" s="28"/>
      <c r="U22" s="28"/>
      <c r="V22" s="28"/>
      <c r="W22" s="28"/>
      <c r="Z22" s="18"/>
      <c r="AA22" s="65">
        <f ca="1">ROUND(NORMINV(RAND(), $AA$27, $AA$27*$M$7/100*0.8)/(1000*'Исход. данные'!$B$6), 4)</f>
        <v>2.9600000000000001E-2</v>
      </c>
      <c r="AB22" s="65"/>
      <c r="AC22" s="65"/>
      <c r="AD22" s="65"/>
      <c r="AE22" s="65"/>
    </row>
    <row r="23" spans="1:31">
      <c r="A23" s="76">
        <v>7</v>
      </c>
      <c r="B23" s="85"/>
      <c r="C23" s="86"/>
      <c r="D23" s="87">
        <v>3.0099999999999998E-2</v>
      </c>
      <c r="E23" s="93"/>
      <c r="F23" s="93"/>
      <c r="G23" s="93"/>
      <c r="H23" s="94"/>
      <c r="I23" s="90">
        <f>D23*1000*'Исход. данные'!$B$6</f>
        <v>30.19331</v>
      </c>
      <c r="J23" s="95"/>
      <c r="K23" s="95"/>
      <c r="L23" s="95"/>
      <c r="M23" s="96"/>
      <c r="N23" s="28"/>
      <c r="O23" s="28"/>
      <c r="P23" s="28"/>
      <c r="Q23" s="28"/>
      <c r="R23" s="28"/>
      <c r="S23" s="28"/>
      <c r="T23" s="28"/>
      <c r="U23" s="28"/>
      <c r="V23" s="28"/>
      <c r="W23" s="28"/>
      <c r="Z23" s="18"/>
      <c r="AA23" s="65">
        <f ca="1">ROUND(NORMINV(RAND(), $AA$27, $AA$27*$M$7/100*0.8)/(1000*'Исход. данные'!$B$6), 4)</f>
        <v>2.98E-2</v>
      </c>
      <c r="AB23" s="65"/>
      <c r="AC23" s="65"/>
      <c r="AD23" s="65"/>
      <c r="AE23" s="65"/>
    </row>
    <row r="24" spans="1:31">
      <c r="A24" s="76">
        <v>8</v>
      </c>
      <c r="B24" s="85"/>
      <c r="C24" s="86"/>
      <c r="D24" s="87">
        <v>2.9600000000000001E-2</v>
      </c>
      <c r="E24" s="93"/>
      <c r="F24" s="93"/>
      <c r="G24" s="93"/>
      <c r="H24" s="94"/>
      <c r="I24" s="90">
        <f>D24*1000*'Исход. данные'!$B$6</f>
        <v>29.691760000000006</v>
      </c>
      <c r="J24" s="95"/>
      <c r="K24" s="95"/>
      <c r="L24" s="95"/>
      <c r="M24" s="96"/>
      <c r="N24" s="28"/>
      <c r="O24" s="28"/>
      <c r="P24" s="28"/>
      <c r="Q24" s="28"/>
      <c r="R24" s="28"/>
      <c r="S24" s="28"/>
      <c r="T24" s="28"/>
      <c r="U24" s="28"/>
      <c r="V24" s="28"/>
      <c r="W24" s="28"/>
      <c r="AA24" s="65">
        <f ca="1">ROUND(NORMINV(RAND(), $AA$27, $AA$27*$M$7/100*0.8)/(1000*'Исход. данные'!$B$6), 4)</f>
        <v>2.93E-2</v>
      </c>
      <c r="AB24" s="65"/>
      <c r="AC24" s="65"/>
      <c r="AD24" s="65"/>
      <c r="AE24" s="65"/>
    </row>
    <row r="25" spans="1:31">
      <c r="A25" s="76">
        <v>9</v>
      </c>
      <c r="B25" s="85"/>
      <c r="C25" s="86"/>
      <c r="D25" s="87">
        <v>2.9899999999999999E-2</v>
      </c>
      <c r="E25" s="93"/>
      <c r="F25" s="93"/>
      <c r="G25" s="93"/>
      <c r="H25" s="94"/>
      <c r="I25" s="90">
        <f>D25*1000*'Исход. данные'!$B$6</f>
        <v>29.992690000000003</v>
      </c>
      <c r="J25" s="95"/>
      <c r="K25" s="95"/>
      <c r="L25" s="95"/>
      <c r="M25" s="96"/>
      <c r="N25" s="28"/>
      <c r="O25" s="28"/>
      <c r="P25" s="28"/>
      <c r="Q25" s="28"/>
      <c r="R25" s="28"/>
      <c r="S25" s="28"/>
      <c r="T25" s="28"/>
      <c r="U25" s="28"/>
      <c r="V25" s="29"/>
      <c r="W25" s="28"/>
      <c r="AA25" s="65">
        <f ca="1">ROUND(NORMINV(RAND(), $AA$27, $AA$27*$M$7/100*0.8)/(1000*'Исход. данные'!$B$6), 4)</f>
        <v>2.9600000000000001E-2</v>
      </c>
      <c r="AB25" s="65"/>
      <c r="AC25" s="65"/>
      <c r="AD25" s="65"/>
      <c r="AE25" s="65"/>
    </row>
    <row r="26" spans="1:31">
      <c r="A26" s="76">
        <v>10</v>
      </c>
      <c r="B26" s="85"/>
      <c r="C26" s="86"/>
      <c r="D26" s="87">
        <v>2.9899999999999999E-2</v>
      </c>
      <c r="E26" s="93"/>
      <c r="F26" s="93"/>
      <c r="G26" s="93"/>
      <c r="H26" s="94"/>
      <c r="I26" s="90">
        <f>D26*1000*'Исход. данные'!$B$6</f>
        <v>29.992690000000003</v>
      </c>
      <c r="J26" s="95"/>
      <c r="K26" s="95"/>
      <c r="L26" s="95"/>
      <c r="M26" s="96"/>
      <c r="N26" s="28"/>
      <c r="O26" s="28"/>
      <c r="P26" s="28"/>
      <c r="Q26" s="28"/>
      <c r="R26" s="28"/>
      <c r="S26" s="28"/>
      <c r="T26" s="28"/>
      <c r="U26" s="28"/>
      <c r="V26" s="28"/>
      <c r="W26" s="28"/>
      <c r="AA26" s="65">
        <f ca="1">ROUND(NORMINV(RAND(), $AA$27, $AA$27*$M$7/100*0.8)/(1000*'Исход. данные'!$B$6), 4)</f>
        <v>2.93E-2</v>
      </c>
      <c r="AB26" s="65"/>
      <c r="AC26" s="65"/>
      <c r="AD26" s="65"/>
      <c r="AE26" s="65"/>
    </row>
    <row r="27" spans="1:31">
      <c r="A27" s="76" t="s">
        <v>14</v>
      </c>
      <c r="B27" s="85"/>
      <c r="C27" s="86"/>
      <c r="D27" s="87">
        <f>AVERAGE(D17:H26)</f>
        <v>2.9819999999999996E-2</v>
      </c>
      <c r="E27" s="93"/>
      <c r="F27" s="93"/>
      <c r="G27" s="93"/>
      <c r="H27" s="94"/>
      <c r="I27" s="90">
        <f>ROUND(AVERAGE(I17:M26),2)</f>
        <v>29.91</v>
      </c>
      <c r="J27" s="95"/>
      <c r="K27" s="95"/>
      <c r="L27" s="95"/>
      <c r="M27" s="96"/>
      <c r="N27" s="47"/>
      <c r="O27" s="28"/>
      <c r="P27" s="28"/>
      <c r="Q27" s="28"/>
      <c r="R27" s="28"/>
      <c r="S27" s="28"/>
      <c r="T27" s="28"/>
      <c r="U27" s="28"/>
      <c r="V27" s="28"/>
      <c r="W27" s="28"/>
      <c r="AA27" s="66">
        <f ca="1">G7+G7*J9/100*0.9*(RAND()-RAND())</f>
        <v>29.631363597162753</v>
      </c>
      <c r="AB27" s="66"/>
      <c r="AC27" s="66"/>
      <c r="AD27" s="66"/>
      <c r="AE27" s="66"/>
    </row>
    <row r="28" spans="1:31">
      <c r="A28" s="76" t="s">
        <v>15</v>
      </c>
      <c r="B28" s="85"/>
      <c r="C28" s="86"/>
      <c r="D28" s="106" t="str">
        <f>'Исход. данные'!$B$5</f>
        <v>Пупкин В.В.</v>
      </c>
      <c r="E28" s="107"/>
      <c r="F28" s="107"/>
      <c r="G28" s="107"/>
      <c r="H28" s="107"/>
      <c r="I28" s="107"/>
      <c r="J28" s="107"/>
      <c r="K28" s="107"/>
      <c r="L28" s="107"/>
      <c r="M28" s="108"/>
      <c r="N28" s="51"/>
      <c r="O28" s="51"/>
      <c r="P28" s="51"/>
      <c r="Q28" s="51"/>
      <c r="R28" s="51"/>
      <c r="S28" s="51"/>
      <c r="T28" s="51"/>
      <c r="U28" s="28"/>
      <c r="V28" s="28"/>
      <c r="W28" s="28"/>
    </row>
    <row r="29" spans="1:31">
      <c r="A29" s="62"/>
      <c r="B29" s="62"/>
      <c r="C29" s="62"/>
      <c r="D29" s="62"/>
      <c r="E29" s="62"/>
      <c r="F29" s="62"/>
      <c r="G29" s="62"/>
      <c r="H29" s="62"/>
      <c r="I29" s="62"/>
      <c r="J29" s="62"/>
      <c r="K29" s="62"/>
      <c r="L29" s="62"/>
      <c r="M29" s="62"/>
      <c r="N29" s="62"/>
      <c r="O29" s="62"/>
      <c r="P29" s="62"/>
      <c r="Q29" s="62"/>
      <c r="R29" s="62"/>
      <c r="S29" s="62"/>
      <c r="T29" s="62"/>
      <c r="U29" s="62"/>
      <c r="V29" s="62"/>
      <c r="W29" s="62"/>
    </row>
    <row r="30" spans="1:31">
      <c r="A30" s="97" t="s">
        <v>11</v>
      </c>
      <c r="B30" s="98"/>
      <c r="C30" s="99"/>
      <c r="D30" s="76" t="str">
        <f>"Объем дозирования " &amp; G8 &amp; " мкл"</f>
        <v>Объем дозирования 300 мкл</v>
      </c>
      <c r="E30" s="85"/>
      <c r="F30" s="85"/>
      <c r="G30" s="85"/>
      <c r="H30" s="85"/>
      <c r="I30" s="85"/>
      <c r="J30" s="85"/>
      <c r="K30" s="85"/>
      <c r="L30" s="85"/>
      <c r="M30" s="86"/>
      <c r="V30" s="18"/>
    </row>
    <row r="31" spans="1:31">
      <c r="A31" s="100"/>
      <c r="B31" s="101"/>
      <c r="C31" s="102"/>
      <c r="D31" s="76" t="s">
        <v>42</v>
      </c>
      <c r="E31" s="85"/>
      <c r="F31" s="85"/>
      <c r="G31" s="85"/>
      <c r="H31" s="86"/>
      <c r="I31" s="76" t="s">
        <v>13</v>
      </c>
      <c r="J31" s="85"/>
      <c r="K31" s="85"/>
      <c r="L31" s="85"/>
      <c r="M31" s="86"/>
      <c r="Q31" s="18"/>
      <c r="S31" s="2"/>
    </row>
    <row r="32" spans="1:31">
      <c r="A32" s="76">
        <v>1</v>
      </c>
      <c r="B32" s="85"/>
      <c r="C32" s="86"/>
      <c r="D32" s="103">
        <v>0.29880000000000001</v>
      </c>
      <c r="E32" s="104"/>
      <c r="F32" s="104"/>
      <c r="G32" s="104"/>
      <c r="H32" s="105"/>
      <c r="I32" s="90">
        <f>D32*1000*'Исход. данные'!$B$6</f>
        <v>299.72628000000003</v>
      </c>
      <c r="J32" s="95"/>
      <c r="K32" s="95"/>
      <c r="L32" s="95"/>
      <c r="M32" s="96"/>
      <c r="Q32" s="18"/>
      <c r="AA32" s="65">
        <f ca="1">ROUND(NORMINV(RAND(), $AA$42, $AA$42*$M$8/100*0.8)/(1000*'Исход. данные'!$B$6), 4)</f>
        <v>0.29970000000000002</v>
      </c>
      <c r="AB32" s="65"/>
      <c r="AC32" s="65"/>
      <c r="AD32" s="65"/>
      <c r="AE32" s="65"/>
    </row>
    <row r="33" spans="1:31">
      <c r="A33" s="76">
        <v>2</v>
      </c>
      <c r="B33" s="85"/>
      <c r="C33" s="86"/>
      <c r="D33" s="103">
        <v>0.29949999999999999</v>
      </c>
      <c r="E33" s="104"/>
      <c r="F33" s="104"/>
      <c r="G33" s="104"/>
      <c r="H33" s="105"/>
      <c r="I33" s="90">
        <f>D33*1000*'Исход. данные'!$B$6</f>
        <v>300.42845000000005</v>
      </c>
      <c r="J33" s="95"/>
      <c r="K33" s="95"/>
      <c r="L33" s="95"/>
      <c r="M33" s="96"/>
      <c r="Q33" s="18"/>
      <c r="S33" s="2"/>
      <c r="AA33" s="65">
        <f ca="1">ROUND(NORMINV(RAND(), $AA$42, $AA$42*$M$8/100*0.8)/(1000*'Исход. данные'!$B$6), 4)</f>
        <v>0.30009999999999998</v>
      </c>
      <c r="AB33" s="65"/>
      <c r="AC33" s="65"/>
      <c r="AD33" s="65"/>
      <c r="AE33" s="65"/>
    </row>
    <row r="34" spans="1:31">
      <c r="A34" s="76">
        <v>3</v>
      </c>
      <c r="B34" s="85"/>
      <c r="C34" s="86"/>
      <c r="D34" s="103">
        <v>0.29849999999999999</v>
      </c>
      <c r="E34" s="104"/>
      <c r="F34" s="104"/>
      <c r="G34" s="104"/>
      <c r="H34" s="105"/>
      <c r="I34" s="90">
        <f>D34*1000*'Исход. данные'!$B$6</f>
        <v>299.42535000000004</v>
      </c>
      <c r="J34" s="95"/>
      <c r="K34" s="95"/>
      <c r="L34" s="95"/>
      <c r="M34" s="96"/>
      <c r="Q34" s="18"/>
      <c r="AA34" s="65">
        <f ca="1">ROUND(NORMINV(RAND(), $AA$42, $AA$42*$M$8/100*0.8)/(1000*'Исход. данные'!$B$6), 4)</f>
        <v>0.29970000000000002</v>
      </c>
      <c r="AB34" s="65"/>
      <c r="AC34" s="65"/>
      <c r="AD34" s="65"/>
      <c r="AE34" s="65"/>
    </row>
    <row r="35" spans="1:31">
      <c r="A35" s="76">
        <v>4</v>
      </c>
      <c r="B35" s="85"/>
      <c r="C35" s="86"/>
      <c r="D35" s="103">
        <v>0.29880000000000001</v>
      </c>
      <c r="E35" s="104"/>
      <c r="F35" s="104"/>
      <c r="G35" s="104"/>
      <c r="H35" s="105"/>
      <c r="I35" s="90">
        <f>D35*1000*'Исход. данные'!$B$6</f>
        <v>299.72628000000003</v>
      </c>
      <c r="J35" s="95"/>
      <c r="K35" s="95"/>
      <c r="L35" s="95"/>
      <c r="M35" s="96"/>
      <c r="Q35" s="18"/>
      <c r="AA35" s="65">
        <f ca="1">ROUND(NORMINV(RAND(), $AA$42, $AA$42*$M$8/100*0.8)/(1000*'Исход. данные'!$B$6), 4)</f>
        <v>0.29949999999999999</v>
      </c>
      <c r="AB35" s="65"/>
      <c r="AC35" s="65"/>
      <c r="AD35" s="65"/>
      <c r="AE35" s="65"/>
    </row>
    <row r="36" spans="1:31">
      <c r="A36" s="76">
        <v>5</v>
      </c>
      <c r="B36" s="85"/>
      <c r="C36" s="86"/>
      <c r="D36" s="103">
        <v>0.29870000000000002</v>
      </c>
      <c r="E36" s="104"/>
      <c r="F36" s="104"/>
      <c r="G36" s="104"/>
      <c r="H36" s="105"/>
      <c r="I36" s="90">
        <f>D36*1000*'Исход. данные'!$B$6</f>
        <v>299.62597000000005</v>
      </c>
      <c r="J36" s="95"/>
      <c r="K36" s="95"/>
      <c r="L36" s="95"/>
      <c r="M36" s="96"/>
      <c r="Q36" s="18"/>
      <c r="AA36" s="65">
        <f ca="1">ROUND(NORMINV(RAND(), $AA$42, $AA$42*$M$8/100*0.8)/(1000*'Исход. данные'!$B$6), 4)</f>
        <v>0.29959999999999998</v>
      </c>
      <c r="AB36" s="65"/>
      <c r="AC36" s="65"/>
      <c r="AD36" s="65"/>
      <c r="AE36" s="65"/>
    </row>
    <row r="37" spans="1:31">
      <c r="A37" s="76">
        <v>6</v>
      </c>
      <c r="B37" s="85"/>
      <c r="C37" s="86"/>
      <c r="D37" s="103">
        <v>0.30030000000000001</v>
      </c>
      <c r="E37" s="104"/>
      <c r="F37" s="104"/>
      <c r="G37" s="104"/>
      <c r="H37" s="105"/>
      <c r="I37" s="90">
        <f>D37*1000*'Исход. данные'!$B$6</f>
        <v>301.23093000000006</v>
      </c>
      <c r="J37" s="95"/>
      <c r="K37" s="95"/>
      <c r="L37" s="95"/>
      <c r="M37" s="96"/>
      <c r="Q37" s="18"/>
      <c r="Y37" s="26"/>
      <c r="AA37" s="65">
        <f ca="1">ROUND(NORMINV(RAND(), $AA$42, $AA$42*$M$8/100*0.8)/(1000*'Исход. данные'!$B$6), 4)</f>
        <v>0.29909999999999998</v>
      </c>
      <c r="AB37" s="65"/>
      <c r="AC37" s="65"/>
      <c r="AD37" s="65"/>
      <c r="AE37" s="65"/>
    </row>
    <row r="38" spans="1:31">
      <c r="A38" s="76">
        <v>7</v>
      </c>
      <c r="B38" s="85"/>
      <c r="C38" s="86"/>
      <c r="D38" s="103">
        <v>0.29909999999999998</v>
      </c>
      <c r="E38" s="104"/>
      <c r="F38" s="104"/>
      <c r="G38" s="104"/>
      <c r="H38" s="105"/>
      <c r="I38" s="90">
        <f>D38*1000*'Исход. данные'!$B$6</f>
        <v>300.02720999999997</v>
      </c>
      <c r="J38" s="95"/>
      <c r="K38" s="95"/>
      <c r="L38" s="95"/>
      <c r="M38" s="96"/>
      <c r="Q38" s="18"/>
      <c r="AA38" s="65">
        <f ca="1">ROUND(NORMINV(RAND(), $AA$42, $AA$42*$M$8/100*0.8)/(1000*'Исход. данные'!$B$6), 4)</f>
        <v>0.2989</v>
      </c>
      <c r="AB38" s="65"/>
      <c r="AC38" s="65"/>
      <c r="AD38" s="65"/>
      <c r="AE38" s="65"/>
    </row>
    <row r="39" spans="1:31">
      <c r="A39" s="76">
        <v>8</v>
      </c>
      <c r="B39" s="85"/>
      <c r="C39" s="86"/>
      <c r="D39" s="103">
        <v>0.29880000000000001</v>
      </c>
      <c r="E39" s="104"/>
      <c r="F39" s="104"/>
      <c r="G39" s="104"/>
      <c r="H39" s="105"/>
      <c r="I39" s="90">
        <f>D39*1000*'Исход. данные'!$B$6</f>
        <v>299.72628000000003</v>
      </c>
      <c r="J39" s="95"/>
      <c r="K39" s="95"/>
      <c r="L39" s="95"/>
      <c r="M39" s="96"/>
      <c r="Q39" s="18"/>
      <c r="AA39" s="65">
        <f ca="1">ROUND(NORMINV(RAND(), $AA$42, $AA$42*$M$8/100*0.8)/(1000*'Исход. данные'!$B$6), 4)</f>
        <v>0.29899999999999999</v>
      </c>
      <c r="AB39" s="65"/>
      <c r="AC39" s="65"/>
      <c r="AD39" s="65"/>
      <c r="AE39" s="65"/>
    </row>
    <row r="40" spans="1:31">
      <c r="A40" s="76">
        <v>9</v>
      </c>
      <c r="B40" s="85"/>
      <c r="C40" s="86"/>
      <c r="D40" s="103">
        <v>0.2984</v>
      </c>
      <c r="E40" s="104"/>
      <c r="F40" s="104"/>
      <c r="G40" s="104"/>
      <c r="H40" s="105"/>
      <c r="I40" s="90">
        <f>D40*1000*'Исход. данные'!$B$6</f>
        <v>299.32504</v>
      </c>
      <c r="J40" s="95"/>
      <c r="K40" s="95"/>
      <c r="L40" s="95"/>
      <c r="M40" s="96"/>
      <c r="Q40" s="18"/>
      <c r="AA40" s="65">
        <f ca="1">ROUND(NORMINV(RAND(), $AA$42, $AA$42*$M$8/100*0.8)/(1000*'Исход. данные'!$B$6), 4)</f>
        <v>0.29949999999999999</v>
      </c>
      <c r="AB40" s="65"/>
      <c r="AC40" s="65"/>
      <c r="AD40" s="65"/>
      <c r="AE40" s="65"/>
    </row>
    <row r="41" spans="1:31">
      <c r="A41" s="76">
        <v>10</v>
      </c>
      <c r="B41" s="85"/>
      <c r="C41" s="86"/>
      <c r="D41" s="103">
        <v>0.2984</v>
      </c>
      <c r="E41" s="104"/>
      <c r="F41" s="104"/>
      <c r="G41" s="104"/>
      <c r="H41" s="105"/>
      <c r="I41" s="90">
        <f>D41*1000*'Исход. данные'!$B$6</f>
        <v>299.32504</v>
      </c>
      <c r="J41" s="95"/>
      <c r="K41" s="95"/>
      <c r="L41" s="95"/>
      <c r="M41" s="96"/>
      <c r="Q41" s="18"/>
      <c r="AA41" s="65">
        <f ca="1">ROUND(NORMINV(RAND(), $AA$42, $AA$42*$M$8/100*0.8)/(1000*'Исход. данные'!$B$6), 4)</f>
        <v>0.29980000000000001</v>
      </c>
      <c r="AB41" s="65"/>
      <c r="AC41" s="65"/>
      <c r="AD41" s="65"/>
      <c r="AE41" s="65"/>
    </row>
    <row r="42" spans="1:31">
      <c r="A42" s="76" t="s">
        <v>14</v>
      </c>
      <c r="B42" s="85"/>
      <c r="C42" s="86"/>
      <c r="D42" s="109">
        <f>AVERAGE(D32:H41)</f>
        <v>0.29893000000000003</v>
      </c>
      <c r="E42" s="110"/>
      <c r="F42" s="110"/>
      <c r="G42" s="110"/>
      <c r="H42" s="110"/>
      <c r="I42" s="111">
        <f>ROUND(AVERAGE(I32:M41), 2)</f>
        <v>299.86</v>
      </c>
      <c r="J42" s="111"/>
      <c r="K42" s="111"/>
      <c r="L42" s="111"/>
      <c r="M42" s="111"/>
      <c r="N42" s="8"/>
      <c r="O42" s="8"/>
      <c r="P42" s="8"/>
      <c r="Q42" s="8"/>
      <c r="R42" s="8"/>
      <c r="S42" s="8"/>
      <c r="T42" s="8"/>
      <c r="U42" s="8"/>
      <c r="V42" s="8"/>
      <c r="W42" s="8"/>
      <c r="X42" s="8"/>
      <c r="AA42" s="66">
        <f ca="1">G8+G8*J10/100*0.9*(RAND()-RAND())</f>
        <v>300.62449957534278</v>
      </c>
      <c r="AB42" s="66"/>
      <c r="AC42" s="66"/>
      <c r="AD42" s="66"/>
      <c r="AE42" s="66"/>
    </row>
    <row r="43" spans="1:31">
      <c r="A43" s="74" t="s">
        <v>15</v>
      </c>
      <c r="B43" s="74"/>
      <c r="C43" s="74"/>
      <c r="D43" s="112" t="str">
        <f>'Исход. данные'!$B$5</f>
        <v>Пупкин В.В.</v>
      </c>
      <c r="E43" s="112"/>
      <c r="F43" s="112"/>
      <c r="G43" s="112"/>
      <c r="H43" s="112"/>
      <c r="I43" s="112"/>
      <c r="J43" s="112"/>
      <c r="K43" s="112"/>
      <c r="L43" s="112"/>
      <c r="M43" s="112"/>
      <c r="N43" s="45"/>
      <c r="O43" s="45"/>
      <c r="P43" s="45"/>
      <c r="Q43" s="45"/>
      <c r="R43" s="45"/>
      <c r="S43" s="45"/>
      <c r="T43" s="8"/>
      <c r="U43" s="8"/>
      <c r="V43" s="8"/>
      <c r="W43" s="8"/>
      <c r="X43" s="8"/>
    </row>
    <row r="44" spans="1:31">
      <c r="A44" s="107" t="s">
        <v>16</v>
      </c>
      <c r="B44" s="107"/>
      <c r="C44" s="107"/>
      <c r="D44" s="107"/>
      <c r="E44" s="107"/>
      <c r="F44" s="107"/>
      <c r="G44" s="107"/>
      <c r="H44" s="107"/>
      <c r="I44" s="107"/>
      <c r="J44" s="107"/>
      <c r="K44" s="107"/>
      <c r="L44" s="107"/>
      <c r="M44" s="107"/>
      <c r="N44" s="16"/>
      <c r="O44" s="16"/>
      <c r="P44" s="16"/>
      <c r="Q44" s="16"/>
      <c r="R44" s="16"/>
      <c r="S44" s="16"/>
      <c r="T44" s="16"/>
      <c r="U44" s="16"/>
      <c r="V44" s="16"/>
      <c r="W44" s="16"/>
    </row>
    <row r="45" spans="1:31" ht="15" customHeight="1">
      <c r="A45" s="124" t="s">
        <v>5</v>
      </c>
      <c r="B45" s="125"/>
      <c r="C45" s="125"/>
      <c r="D45" s="115" t="s">
        <v>55</v>
      </c>
      <c r="E45" s="116"/>
      <c r="F45" s="116"/>
      <c r="G45" s="116"/>
      <c r="H45" s="117"/>
      <c r="I45" s="113" t="s">
        <v>57</v>
      </c>
      <c r="J45" s="113"/>
      <c r="K45" s="113"/>
      <c r="L45" s="113"/>
      <c r="M45" s="113"/>
      <c r="AA45">
        <f>IF(ABS(D46)&gt;J9, 0, IF(ABS(D47)&gt;J10, 0, IF(I46&gt;M7, 0, IF(I47&gt;M8, 0, 1))))</f>
        <v>1</v>
      </c>
    </row>
    <row r="46" spans="1:31">
      <c r="A46" s="76">
        <f>G7</f>
        <v>30</v>
      </c>
      <c r="B46" s="85"/>
      <c r="C46" s="86"/>
      <c r="D46" s="118">
        <f>ROUND(((I27-A46)/A46*100),2)</f>
        <v>-0.3</v>
      </c>
      <c r="E46" s="119"/>
      <c r="F46" s="119"/>
      <c r="G46" s="119"/>
      <c r="H46" s="120"/>
      <c r="I46" s="114">
        <f>ROUND(STDEV(I17:I26)*100/I27,2)</f>
        <v>0.98</v>
      </c>
      <c r="J46" s="114"/>
      <c r="K46" s="114"/>
      <c r="L46" s="114"/>
      <c r="M46" s="114"/>
    </row>
    <row r="47" spans="1:31">
      <c r="A47" s="76">
        <f>G8</f>
        <v>300</v>
      </c>
      <c r="B47" s="85"/>
      <c r="C47" s="86"/>
      <c r="D47" s="118">
        <f>ROUND(((I42-A47)/A47*100),2)</f>
        <v>-0.05</v>
      </c>
      <c r="E47" s="119"/>
      <c r="F47" s="119"/>
      <c r="G47" s="119"/>
      <c r="H47" s="120"/>
      <c r="I47" s="114">
        <f>ROUND(STDEV(I32:I41)*100/I42,2)</f>
        <v>0.2</v>
      </c>
      <c r="J47" s="114"/>
      <c r="K47" s="114"/>
      <c r="L47" s="114"/>
      <c r="M47" s="114"/>
      <c r="N47" s="37"/>
      <c r="Q47" s="8"/>
    </row>
    <row r="48" spans="1:31" ht="15.75">
      <c r="A48" s="121" t="s">
        <v>17</v>
      </c>
      <c r="B48" s="121"/>
      <c r="C48" s="121"/>
      <c r="D48" s="121"/>
      <c r="E48" s="121"/>
      <c r="F48" s="121"/>
      <c r="G48" s="122" t="s">
        <v>18</v>
      </c>
      <c r="H48" s="122"/>
      <c r="I48" s="122"/>
      <c r="J48" s="122"/>
      <c r="K48" s="122"/>
      <c r="L48" s="122"/>
      <c r="M48" s="122"/>
      <c r="N48" s="44"/>
      <c r="O48" s="44"/>
      <c r="P48" s="44"/>
      <c r="Q48" s="44"/>
      <c r="R48" s="44"/>
      <c r="S48" s="44"/>
      <c r="T48" s="44"/>
      <c r="U48" s="44"/>
      <c r="V48" s="44"/>
      <c r="W48" s="44"/>
      <c r="X48" s="8"/>
    </row>
    <row r="49" spans="1:24">
      <c r="A49" s="79" t="s">
        <v>15</v>
      </c>
      <c r="B49" s="79"/>
      <c r="C49" s="79"/>
      <c r="D49" s="79"/>
      <c r="E49" s="79"/>
      <c r="F49" s="79"/>
      <c r="G49" s="107" t="str">
        <f>'Исход. данные'!$B$5</f>
        <v>Пупкин В.В.</v>
      </c>
      <c r="H49" s="107"/>
      <c r="I49" s="107"/>
      <c r="J49" s="107"/>
      <c r="K49" s="107"/>
      <c r="L49" s="107"/>
      <c r="M49" s="107"/>
      <c r="N49" s="16"/>
      <c r="O49" s="16"/>
      <c r="P49" s="16"/>
      <c r="Q49" s="16"/>
      <c r="R49" s="16"/>
      <c r="S49" s="16"/>
      <c r="T49" s="16"/>
      <c r="U49" s="16"/>
      <c r="V49" s="16"/>
      <c r="W49" s="16"/>
      <c r="X49" s="8"/>
    </row>
    <row r="50" spans="1:24">
      <c r="A50" s="62"/>
      <c r="B50" s="62"/>
      <c r="C50" s="62"/>
      <c r="D50" s="62"/>
      <c r="E50" s="62"/>
      <c r="F50" s="62"/>
      <c r="G50" s="123" t="s">
        <v>58</v>
      </c>
      <c r="H50" s="123"/>
      <c r="I50" s="123"/>
      <c r="J50" s="123"/>
      <c r="K50" s="123"/>
      <c r="L50" s="123"/>
      <c r="M50" s="123"/>
      <c r="N50" s="48"/>
      <c r="O50" s="48"/>
      <c r="P50" s="48"/>
      <c r="Q50" s="63"/>
      <c r="R50" s="63"/>
      <c r="S50" s="63"/>
      <c r="T50" s="63"/>
      <c r="U50" s="63"/>
      <c r="V50" s="63"/>
      <c r="W50" s="63"/>
    </row>
  </sheetData>
  <mergeCells count="152">
    <mergeCell ref="A1:M1"/>
    <mergeCell ref="A2:M2"/>
    <mergeCell ref="A3:G3"/>
    <mergeCell ref="I3:M3"/>
    <mergeCell ref="Q3:W3"/>
    <mergeCell ref="A4:G4"/>
    <mergeCell ref="I4:M4"/>
    <mergeCell ref="Q4:W4"/>
    <mergeCell ref="A5:M5"/>
    <mergeCell ref="A6:C6"/>
    <mergeCell ref="D6:F6"/>
    <mergeCell ref="G6:I6"/>
    <mergeCell ref="J6:L6"/>
    <mergeCell ref="A7:C7"/>
    <mergeCell ref="D7:F7"/>
    <mergeCell ref="G7:I7"/>
    <mergeCell ref="J7:L7"/>
    <mergeCell ref="A10:C10"/>
    <mergeCell ref="D10:F10"/>
    <mergeCell ref="G10:I10"/>
    <mergeCell ref="J10:L10"/>
    <mergeCell ref="A11:J11"/>
    <mergeCell ref="K11:M11"/>
    <mergeCell ref="A8:C8"/>
    <mergeCell ref="D8:F8"/>
    <mergeCell ref="G8:I8"/>
    <mergeCell ref="J8:L8"/>
    <mergeCell ref="A9:C9"/>
    <mergeCell ref="D9:F9"/>
    <mergeCell ref="G9:I9"/>
    <mergeCell ref="J9:L9"/>
    <mergeCell ref="A15:C16"/>
    <mergeCell ref="D15:M15"/>
    <mergeCell ref="D16:H16"/>
    <mergeCell ref="I16:M16"/>
    <mergeCell ref="A17:C17"/>
    <mergeCell ref="D17:H17"/>
    <mergeCell ref="I17:M17"/>
    <mergeCell ref="A12:J12"/>
    <mergeCell ref="K12:M12"/>
    <mergeCell ref="A13:J13"/>
    <mergeCell ref="K13:M13"/>
    <mergeCell ref="A14:J14"/>
    <mergeCell ref="K14:M14"/>
    <mergeCell ref="AA17:AE17"/>
    <mergeCell ref="A18:C18"/>
    <mergeCell ref="D18:H18"/>
    <mergeCell ref="I18:M18"/>
    <mergeCell ref="AA18:AE18"/>
    <mergeCell ref="A19:C19"/>
    <mergeCell ref="D19:H19"/>
    <mergeCell ref="I19:M19"/>
    <mergeCell ref="AA19:AE19"/>
    <mergeCell ref="A22:C22"/>
    <mergeCell ref="D22:H22"/>
    <mergeCell ref="I22:M22"/>
    <mergeCell ref="AA22:AE22"/>
    <mergeCell ref="A23:C23"/>
    <mergeCell ref="D23:H23"/>
    <mergeCell ref="I23:M23"/>
    <mergeCell ref="AA23:AE23"/>
    <mergeCell ref="A20:C20"/>
    <mergeCell ref="D20:H20"/>
    <mergeCell ref="I20:M20"/>
    <mergeCell ref="AA20:AE20"/>
    <mergeCell ref="A21:C21"/>
    <mergeCell ref="D21:H21"/>
    <mergeCell ref="I21:M21"/>
    <mergeCell ref="AA21:AE21"/>
    <mergeCell ref="AA26:AE26"/>
    <mergeCell ref="A27:C27"/>
    <mergeCell ref="D27:H27"/>
    <mergeCell ref="I27:M27"/>
    <mergeCell ref="AA27:AE27"/>
    <mergeCell ref="A24:C24"/>
    <mergeCell ref="D24:H24"/>
    <mergeCell ref="I24:M24"/>
    <mergeCell ref="AA24:AE24"/>
    <mergeCell ref="A25:C25"/>
    <mergeCell ref="D25:H25"/>
    <mergeCell ref="I25:M25"/>
    <mergeCell ref="AA25:AE25"/>
    <mergeCell ref="A28:C28"/>
    <mergeCell ref="D28:M28"/>
    <mergeCell ref="A30:C31"/>
    <mergeCell ref="D30:M30"/>
    <mergeCell ref="D31:H31"/>
    <mergeCell ref="I31:M31"/>
    <mergeCell ref="A26:C26"/>
    <mergeCell ref="D26:H26"/>
    <mergeCell ref="I26:M26"/>
    <mergeCell ref="A34:C34"/>
    <mergeCell ref="D34:H34"/>
    <mergeCell ref="I34:M34"/>
    <mergeCell ref="AA34:AE34"/>
    <mergeCell ref="A35:C35"/>
    <mergeCell ref="D35:H35"/>
    <mergeCell ref="I35:M35"/>
    <mergeCell ref="AA35:AE35"/>
    <mergeCell ref="A32:C32"/>
    <mergeCell ref="D32:H32"/>
    <mergeCell ref="I32:M32"/>
    <mergeCell ref="AA32:AE32"/>
    <mergeCell ref="A33:C33"/>
    <mergeCell ref="D33:H33"/>
    <mergeCell ref="I33:M33"/>
    <mergeCell ref="AA33:AE33"/>
    <mergeCell ref="A38:C38"/>
    <mergeCell ref="D38:H38"/>
    <mergeCell ref="I38:M38"/>
    <mergeCell ref="AA38:AE38"/>
    <mergeCell ref="A39:C39"/>
    <mergeCell ref="D39:H39"/>
    <mergeCell ref="I39:M39"/>
    <mergeCell ref="AA39:AE39"/>
    <mergeCell ref="A36:C36"/>
    <mergeCell ref="D36:H36"/>
    <mergeCell ref="I36:M36"/>
    <mergeCell ref="AA36:AE36"/>
    <mergeCell ref="A37:C37"/>
    <mergeCell ref="D37:H37"/>
    <mergeCell ref="I37:M37"/>
    <mergeCell ref="AA37:AE37"/>
    <mergeCell ref="A42:C42"/>
    <mergeCell ref="D42:H42"/>
    <mergeCell ref="I42:M42"/>
    <mergeCell ref="AA42:AE42"/>
    <mergeCell ref="A43:C43"/>
    <mergeCell ref="D43:M43"/>
    <mergeCell ref="A40:C40"/>
    <mergeCell ref="D40:H40"/>
    <mergeCell ref="I40:M40"/>
    <mergeCell ref="AA40:AE40"/>
    <mergeCell ref="A41:C41"/>
    <mergeCell ref="D41:H41"/>
    <mergeCell ref="I41:M41"/>
    <mergeCell ref="AA41:AE41"/>
    <mergeCell ref="G50:M50"/>
    <mergeCell ref="A47:C47"/>
    <mergeCell ref="D47:H47"/>
    <mergeCell ref="I47:M47"/>
    <mergeCell ref="A48:F48"/>
    <mergeCell ref="G48:M48"/>
    <mergeCell ref="A49:F49"/>
    <mergeCell ref="G49:M49"/>
    <mergeCell ref="A44:M44"/>
    <mergeCell ref="A45:C45"/>
    <mergeCell ref="D45:H45"/>
    <mergeCell ref="I45:M45"/>
    <mergeCell ref="A46:C46"/>
    <mergeCell ref="D46:H46"/>
    <mergeCell ref="I46:M46"/>
  </mergeCells>
  <conditionalFormatting sqref="D46">
    <cfRule type="expression" dxfId="123" priority="4">
      <formula>ABS($D$46)&gt;--MID($J$7,2,5)</formula>
    </cfRule>
  </conditionalFormatting>
  <conditionalFormatting sqref="D47">
    <cfRule type="expression" dxfId="122" priority="3">
      <formula>ABS($D$47)&gt;--MID($J$8,2,5)</formula>
    </cfRule>
  </conditionalFormatting>
  <conditionalFormatting sqref="I46">
    <cfRule type="cellIs" dxfId="121" priority="2" operator="greaterThan">
      <formula>$M$7</formula>
    </cfRule>
  </conditionalFormatting>
  <conditionalFormatting sqref="I47">
    <cfRule type="cellIs" dxfId="120" priority="1" operator="greaterThan">
      <formula>$M$8</formula>
    </cfRule>
  </conditionalFormatting>
  <pageMargins left="0.7" right="0.7" top="0.75" bottom="0.75" header="0.3" footer="0.3"/>
  <pageSetup paperSize="9" orientation="portrait" r:id="rId1"/>
</worksheet>
</file>

<file path=xl/worksheets/sheet47.xml><?xml version="1.0" encoding="utf-8"?>
<worksheet xmlns="http://schemas.openxmlformats.org/spreadsheetml/2006/main" xmlns:r="http://schemas.openxmlformats.org/officeDocument/2006/relationships">
  <sheetPr codeName="Лист83">
    <tabColor rgb="FF00B0F0"/>
  </sheetPr>
  <dimension ref="A1:AE50"/>
  <sheetViews>
    <sheetView zoomScale="90" zoomScaleNormal="90" workbookViewId="0">
      <selection activeCell="D32" sqref="D32:H41"/>
    </sheetView>
  </sheetViews>
  <sheetFormatPr defaultRowHeight="15"/>
  <cols>
    <col min="1" max="1" width="6.7109375" customWidth="1"/>
    <col min="2" max="2" width="6.5703125" customWidth="1"/>
    <col min="3" max="3" width="5.5703125" customWidth="1"/>
    <col min="4" max="4" width="7" customWidth="1"/>
    <col min="5" max="7" width="3.7109375" customWidth="1"/>
    <col min="8" max="8" width="11.7109375" customWidth="1"/>
    <col min="9" max="9" width="2.7109375" customWidth="1"/>
    <col min="10" max="10" width="6.7109375" customWidth="1"/>
    <col min="11" max="12" width="3.7109375" customWidth="1"/>
    <col min="13" max="13" width="14.7109375" customWidth="1"/>
    <col min="14" max="14" width="5.7109375" customWidth="1"/>
    <col min="15" max="16" width="0" hidden="1" customWidth="1"/>
    <col min="17" max="17" width="0.42578125" customWidth="1"/>
    <col min="18" max="23" width="0" hidden="1" customWidth="1"/>
    <col min="27" max="27" width="9.28515625" hidden="1" customWidth="1"/>
    <col min="28" max="31" width="9.140625" hidden="1" customWidth="1"/>
  </cols>
  <sheetData>
    <row r="1" spans="1:24">
      <c r="A1" s="67" t="s">
        <v>32</v>
      </c>
      <c r="B1" s="67"/>
      <c r="C1" s="67"/>
      <c r="D1" s="67"/>
      <c r="E1" s="67"/>
      <c r="F1" s="67"/>
      <c r="G1" s="67"/>
      <c r="H1" s="67"/>
      <c r="I1" s="67"/>
      <c r="J1" s="67"/>
      <c r="K1" s="67"/>
      <c r="L1" s="67"/>
      <c r="M1" s="67"/>
      <c r="N1" s="38"/>
      <c r="O1" s="38"/>
      <c r="P1" s="38"/>
      <c r="Q1" s="38"/>
      <c r="R1" s="38"/>
      <c r="S1" s="38"/>
      <c r="T1" s="38"/>
      <c r="U1" s="38"/>
      <c r="V1" s="38"/>
      <c r="W1" s="28"/>
    </row>
    <row r="2" spans="1:24">
      <c r="A2" s="71" t="s">
        <v>33</v>
      </c>
      <c r="B2" s="71"/>
      <c r="C2" s="71"/>
      <c r="D2" s="71"/>
      <c r="E2" s="71"/>
      <c r="F2" s="71"/>
      <c r="G2" s="71"/>
      <c r="H2" s="71"/>
      <c r="I2" s="71"/>
      <c r="J2" s="71"/>
      <c r="K2" s="71"/>
      <c r="L2" s="71"/>
      <c r="M2" s="71"/>
      <c r="N2" s="7"/>
      <c r="O2" s="7"/>
      <c r="P2" s="7"/>
      <c r="Q2" s="7"/>
      <c r="R2" s="7"/>
      <c r="S2" s="7"/>
      <c r="T2" s="7"/>
      <c r="U2" s="7"/>
      <c r="V2" s="7"/>
      <c r="W2" s="7"/>
    </row>
    <row r="3" spans="1:24" ht="15.75">
      <c r="A3" s="68" t="s">
        <v>62</v>
      </c>
      <c r="B3" s="68"/>
      <c r="C3" s="68"/>
      <c r="D3" s="68"/>
      <c r="E3" s="68"/>
      <c r="F3" s="68"/>
      <c r="G3" s="68"/>
      <c r="H3" s="62"/>
      <c r="I3" s="72">
        <v>43480920</v>
      </c>
      <c r="J3" s="72"/>
      <c r="K3" s="72"/>
      <c r="L3" s="72"/>
      <c r="M3" s="72"/>
      <c r="N3" s="16"/>
      <c r="O3" s="23"/>
      <c r="P3" s="62"/>
      <c r="Q3" s="69"/>
      <c r="R3" s="69"/>
      <c r="S3" s="69"/>
      <c r="T3" s="69"/>
      <c r="U3" s="69"/>
      <c r="V3" s="69"/>
      <c r="W3" s="69"/>
    </row>
    <row r="4" spans="1:24">
      <c r="A4" s="70" t="s">
        <v>0</v>
      </c>
      <c r="B4" s="70"/>
      <c r="C4" s="70"/>
      <c r="D4" s="70"/>
      <c r="E4" s="70"/>
      <c r="F4" s="70"/>
      <c r="G4" s="70"/>
      <c r="H4" s="62"/>
      <c r="I4" s="70" t="s">
        <v>1</v>
      </c>
      <c r="J4" s="70"/>
      <c r="K4" s="70"/>
      <c r="L4" s="70"/>
      <c r="M4" s="70"/>
      <c r="N4" s="46"/>
      <c r="O4" s="42"/>
      <c r="P4" s="62"/>
      <c r="Q4" s="69"/>
      <c r="R4" s="69"/>
      <c r="S4" s="69"/>
      <c r="T4" s="69"/>
      <c r="U4" s="69"/>
      <c r="V4" s="69"/>
      <c r="W4" s="69"/>
    </row>
    <row r="5" spans="1:24">
      <c r="A5" s="73" t="s">
        <v>2</v>
      </c>
      <c r="B5" s="73"/>
      <c r="C5" s="73"/>
      <c r="D5" s="73"/>
      <c r="E5" s="73"/>
      <c r="F5" s="73"/>
      <c r="G5" s="73"/>
      <c r="H5" s="73"/>
      <c r="I5" s="73"/>
      <c r="J5" s="73"/>
      <c r="K5" s="73"/>
      <c r="L5" s="73"/>
      <c r="M5" s="73"/>
      <c r="N5" s="14"/>
      <c r="O5" s="14"/>
      <c r="P5" s="14"/>
      <c r="Q5" s="14"/>
      <c r="R5" s="14"/>
      <c r="S5" s="14"/>
      <c r="T5" s="14"/>
      <c r="U5" s="14"/>
      <c r="V5" s="14"/>
      <c r="W5" s="14"/>
    </row>
    <row r="6" spans="1:24">
      <c r="A6" s="77" t="s">
        <v>3</v>
      </c>
      <c r="B6" s="77"/>
      <c r="C6" s="77"/>
      <c r="D6" s="77" t="s">
        <v>4</v>
      </c>
      <c r="E6" s="77"/>
      <c r="F6" s="77"/>
      <c r="G6" s="77" t="s">
        <v>5</v>
      </c>
      <c r="H6" s="77"/>
      <c r="I6" s="77"/>
      <c r="J6" s="77" t="s">
        <v>55</v>
      </c>
      <c r="K6" s="77"/>
      <c r="L6" s="78"/>
      <c r="M6" s="61" t="s">
        <v>56</v>
      </c>
      <c r="N6" s="35"/>
      <c r="O6" s="31"/>
      <c r="P6" s="32"/>
      <c r="Q6" s="28"/>
      <c r="R6" s="28"/>
      <c r="S6" s="28"/>
      <c r="T6" s="28"/>
      <c r="U6" s="28"/>
      <c r="V6" s="28"/>
      <c r="W6" s="28"/>
    </row>
    <row r="7" spans="1:24">
      <c r="A7" s="74">
        <v>8</v>
      </c>
      <c r="B7" s="74"/>
      <c r="C7" s="74"/>
      <c r="D7" s="75" t="str">
        <f>G7 &amp; " - " &amp; G8</f>
        <v>30 - 300</v>
      </c>
      <c r="E7" s="75"/>
      <c r="F7" s="75"/>
      <c r="G7" s="74">
        <v>30</v>
      </c>
      <c r="H7" s="74"/>
      <c r="I7" s="74"/>
      <c r="J7" s="74" t="s">
        <v>6</v>
      </c>
      <c r="K7" s="74"/>
      <c r="L7" s="76"/>
      <c r="M7" s="64">
        <v>1</v>
      </c>
      <c r="N7" s="36"/>
      <c r="O7" s="33"/>
      <c r="P7" s="34"/>
      <c r="Q7" s="28"/>
      <c r="R7" s="28"/>
      <c r="S7" s="28"/>
      <c r="T7" s="28"/>
      <c r="U7" s="28"/>
      <c r="V7" s="28"/>
      <c r="W7" s="28"/>
    </row>
    <row r="8" spans="1:24">
      <c r="A8" s="74"/>
      <c r="B8" s="74"/>
      <c r="C8" s="74"/>
      <c r="D8" s="74"/>
      <c r="E8" s="74"/>
      <c r="F8" s="74"/>
      <c r="G8" s="74">
        <v>300</v>
      </c>
      <c r="H8" s="74"/>
      <c r="I8" s="74"/>
      <c r="J8" s="74" t="s">
        <v>23</v>
      </c>
      <c r="K8" s="74"/>
      <c r="L8" s="76"/>
      <c r="M8" s="64">
        <v>0.3</v>
      </c>
      <c r="N8" s="16"/>
      <c r="O8" s="27"/>
      <c r="P8" s="30"/>
      <c r="Q8" s="28"/>
      <c r="R8" s="28"/>
      <c r="S8" s="28"/>
      <c r="T8" s="28"/>
      <c r="U8" s="28"/>
      <c r="V8" s="28"/>
      <c r="W8" s="28"/>
    </row>
    <row r="9" spans="1:24">
      <c r="A9" s="74"/>
      <c r="B9" s="74"/>
      <c r="C9" s="74"/>
      <c r="D9" s="74"/>
      <c r="E9" s="74"/>
      <c r="F9" s="74"/>
      <c r="G9" s="74"/>
      <c r="H9" s="74"/>
      <c r="I9" s="74"/>
      <c r="J9" s="80">
        <f>--MID(J7,2,3)</f>
        <v>2</v>
      </c>
      <c r="K9" s="80"/>
      <c r="L9" s="81"/>
      <c r="M9" s="60"/>
      <c r="N9" s="16"/>
      <c r="O9" s="27"/>
      <c r="P9" s="30"/>
      <c r="Q9" s="28"/>
      <c r="R9" s="28"/>
      <c r="S9" s="28"/>
      <c r="T9" s="28"/>
      <c r="U9" s="28"/>
      <c r="V9" s="28"/>
      <c r="W9" s="28"/>
    </row>
    <row r="10" spans="1:24">
      <c r="A10" s="74"/>
      <c r="B10" s="74"/>
      <c r="C10" s="74"/>
      <c r="D10" s="74"/>
      <c r="E10" s="74"/>
      <c r="F10" s="74"/>
      <c r="G10" s="74"/>
      <c r="H10" s="74"/>
      <c r="I10" s="74"/>
      <c r="J10" s="82">
        <f>--MID(J8,2,3)</f>
        <v>0.6</v>
      </c>
      <c r="K10" s="82"/>
      <c r="L10" s="83"/>
      <c r="M10" s="60"/>
      <c r="N10" s="16"/>
      <c r="O10" s="52"/>
      <c r="P10" s="54"/>
      <c r="Q10" s="28"/>
      <c r="R10" s="28"/>
      <c r="S10" s="28"/>
      <c r="T10" s="28"/>
      <c r="U10" s="28"/>
      <c r="V10" s="28"/>
      <c r="W10" s="28"/>
    </row>
    <row r="11" spans="1:24">
      <c r="A11" s="79" t="s">
        <v>7</v>
      </c>
      <c r="B11" s="79"/>
      <c r="C11" s="79"/>
      <c r="D11" s="79"/>
      <c r="E11" s="79"/>
      <c r="F11" s="79"/>
      <c r="G11" s="79"/>
      <c r="H11" s="79"/>
      <c r="I11" s="79"/>
      <c r="J11" s="79"/>
      <c r="K11" s="84" t="str">
        <f>'Исход. данные'!$B$1</f>
        <v>18.10.2024г.</v>
      </c>
      <c r="L11" s="84"/>
      <c r="M11" s="84"/>
      <c r="N11" s="15"/>
      <c r="O11" s="15"/>
      <c r="P11" s="15"/>
      <c r="Q11" s="15"/>
      <c r="R11" s="15"/>
      <c r="S11" s="15"/>
      <c r="T11" s="15"/>
      <c r="U11" s="15"/>
      <c r="V11" s="15"/>
      <c r="W11" s="15"/>
      <c r="X11" s="8"/>
    </row>
    <row r="12" spans="1:24">
      <c r="A12" s="79" t="s">
        <v>8</v>
      </c>
      <c r="B12" s="79"/>
      <c r="C12" s="79"/>
      <c r="D12" s="79"/>
      <c r="E12" s="79"/>
      <c r="F12" s="79"/>
      <c r="G12" s="79"/>
      <c r="H12" s="79"/>
      <c r="I12" s="79"/>
      <c r="J12" s="79"/>
      <c r="K12" s="85" t="str">
        <f>'Исход. данные'!$B$2</f>
        <v>ВР-300S № 181024</v>
      </c>
      <c r="L12" s="85"/>
      <c r="M12" s="85"/>
      <c r="N12" s="16"/>
      <c r="O12" s="16"/>
      <c r="P12" s="16"/>
      <c r="Q12" s="16"/>
      <c r="R12" s="16"/>
      <c r="S12" s="16"/>
      <c r="T12" s="16"/>
      <c r="U12" s="16"/>
      <c r="V12" s="16"/>
      <c r="W12" s="16"/>
      <c r="X12" s="8"/>
    </row>
    <row r="13" spans="1:24">
      <c r="A13" s="79" t="s">
        <v>9</v>
      </c>
      <c r="B13" s="79"/>
      <c r="C13" s="79"/>
      <c r="D13" s="79"/>
      <c r="E13" s="79"/>
      <c r="F13" s="79"/>
      <c r="G13" s="79"/>
      <c r="H13" s="79"/>
      <c r="I13" s="79"/>
      <c r="J13" s="79"/>
      <c r="K13" s="85">
        <f>'Исход. данные'!$B$3</f>
        <v>21.2</v>
      </c>
      <c r="L13" s="85"/>
      <c r="M13" s="85"/>
      <c r="N13" s="16"/>
      <c r="O13" s="16"/>
      <c r="P13" s="16"/>
      <c r="Q13" s="16"/>
      <c r="R13" s="16"/>
      <c r="S13" s="16"/>
      <c r="T13" s="16"/>
      <c r="U13" s="16"/>
      <c r="V13" s="16"/>
      <c r="W13" s="16"/>
      <c r="X13" s="8"/>
    </row>
    <row r="14" spans="1:24">
      <c r="A14" s="79" t="s">
        <v>10</v>
      </c>
      <c r="B14" s="79"/>
      <c r="C14" s="79"/>
      <c r="D14" s="79"/>
      <c r="E14" s="79"/>
      <c r="F14" s="79"/>
      <c r="G14" s="79"/>
      <c r="H14" s="79"/>
      <c r="I14" s="79"/>
      <c r="J14" s="79"/>
      <c r="K14" s="85">
        <f>'Исход. данные'!$B$4</f>
        <v>60.7</v>
      </c>
      <c r="L14" s="85"/>
      <c r="M14" s="85"/>
      <c r="N14" s="16"/>
      <c r="O14" s="16"/>
      <c r="P14" s="16"/>
      <c r="Q14" s="16"/>
      <c r="R14" s="16"/>
      <c r="S14" s="16"/>
      <c r="T14" s="16"/>
      <c r="U14" s="16"/>
      <c r="V14" s="16"/>
      <c r="W14" s="16"/>
      <c r="X14" s="8"/>
    </row>
    <row r="15" spans="1:24">
      <c r="A15" s="97" t="s">
        <v>11</v>
      </c>
      <c r="B15" s="98"/>
      <c r="C15" s="99"/>
      <c r="D15" s="76" t="str">
        <f>"Объем дозирования " &amp; G7 &amp; " мкл"</f>
        <v>Объем дозирования 30 мкл</v>
      </c>
      <c r="E15" s="85"/>
      <c r="F15" s="85"/>
      <c r="G15" s="85"/>
      <c r="H15" s="85"/>
      <c r="I15" s="85"/>
      <c r="J15" s="85"/>
      <c r="K15" s="85"/>
      <c r="L15" s="85"/>
      <c r="M15" s="86"/>
      <c r="N15" s="47"/>
      <c r="O15" s="28"/>
      <c r="P15" s="28"/>
      <c r="Q15" s="28"/>
      <c r="R15" s="28"/>
      <c r="S15" s="28"/>
      <c r="T15" s="28"/>
      <c r="U15" s="28"/>
      <c r="V15" s="28"/>
      <c r="W15" s="28"/>
    </row>
    <row r="16" spans="1:24">
      <c r="A16" s="100"/>
      <c r="B16" s="101"/>
      <c r="C16" s="102"/>
      <c r="D16" s="76" t="s">
        <v>42</v>
      </c>
      <c r="E16" s="85"/>
      <c r="F16" s="85"/>
      <c r="G16" s="85"/>
      <c r="H16" s="86"/>
      <c r="I16" s="76" t="s">
        <v>13</v>
      </c>
      <c r="J16" s="85"/>
      <c r="K16" s="85"/>
      <c r="L16" s="85"/>
      <c r="M16" s="86"/>
      <c r="N16" s="28"/>
      <c r="O16" s="28"/>
      <c r="P16" s="28"/>
      <c r="Q16" s="28"/>
      <c r="R16" s="28"/>
      <c r="S16" s="28"/>
      <c r="T16" s="28"/>
      <c r="U16" s="28"/>
      <c r="V16" s="28"/>
      <c r="W16" s="28"/>
    </row>
    <row r="17" spans="1:31">
      <c r="A17" s="76">
        <v>1</v>
      </c>
      <c r="B17" s="85"/>
      <c r="C17" s="86"/>
      <c r="D17" s="87">
        <v>2.9899999999999999E-2</v>
      </c>
      <c r="E17" s="88"/>
      <c r="F17" s="88"/>
      <c r="G17" s="88"/>
      <c r="H17" s="89"/>
      <c r="I17" s="90">
        <f>D17*1000*'Исход. данные'!$B$6</f>
        <v>29.992690000000003</v>
      </c>
      <c r="J17" s="91"/>
      <c r="K17" s="91"/>
      <c r="L17" s="91"/>
      <c r="M17" s="92"/>
      <c r="N17" s="28"/>
      <c r="O17" s="28"/>
      <c r="P17" s="28"/>
      <c r="Q17" s="28"/>
      <c r="R17" s="28"/>
      <c r="S17" s="28"/>
      <c r="T17" s="28"/>
      <c r="U17" s="28"/>
      <c r="V17" s="28"/>
      <c r="W17" s="28"/>
      <c r="AA17" s="65">
        <f ca="1">ROUND(NORMINV(RAND(), $AA$27, $AA$27*$M$7/100*0.8)/(1000*'Исход. данные'!$B$6), 4)</f>
        <v>3.0200000000000001E-2</v>
      </c>
      <c r="AB17" s="65"/>
      <c r="AC17" s="65"/>
      <c r="AD17" s="65"/>
      <c r="AE17" s="65"/>
    </row>
    <row r="18" spans="1:31">
      <c r="A18" s="76">
        <v>2</v>
      </c>
      <c r="B18" s="85"/>
      <c r="C18" s="86"/>
      <c r="D18" s="87">
        <v>0.03</v>
      </c>
      <c r="E18" s="93"/>
      <c r="F18" s="93"/>
      <c r="G18" s="93"/>
      <c r="H18" s="94"/>
      <c r="I18" s="90">
        <f>D18*1000*'Исход. данные'!$B$6</f>
        <v>30.093000000000004</v>
      </c>
      <c r="J18" s="95"/>
      <c r="K18" s="95"/>
      <c r="L18" s="95"/>
      <c r="M18" s="96"/>
      <c r="N18" s="28"/>
      <c r="O18" s="28"/>
      <c r="P18" s="28"/>
      <c r="Q18" s="28"/>
      <c r="R18" s="28"/>
      <c r="S18" s="28"/>
      <c r="T18" s="28"/>
      <c r="U18" s="28"/>
      <c r="V18" s="28"/>
      <c r="W18" s="28"/>
      <c r="AA18" s="65">
        <f ca="1">ROUND(NORMINV(RAND(), $AA$27, $AA$27*$M$7/100*0.8)/(1000*'Исход. данные'!$B$6), 4)</f>
        <v>2.98E-2</v>
      </c>
      <c r="AB18" s="65"/>
      <c r="AC18" s="65"/>
      <c r="AD18" s="65"/>
      <c r="AE18" s="65"/>
    </row>
    <row r="19" spans="1:31">
      <c r="A19" s="76">
        <v>3</v>
      </c>
      <c r="B19" s="85"/>
      <c r="C19" s="86"/>
      <c r="D19" s="87">
        <v>2.9899999999999999E-2</v>
      </c>
      <c r="E19" s="93"/>
      <c r="F19" s="93"/>
      <c r="G19" s="93"/>
      <c r="H19" s="94"/>
      <c r="I19" s="90">
        <f>D19*1000*'Исход. данные'!$B$6</f>
        <v>29.992690000000003</v>
      </c>
      <c r="J19" s="95"/>
      <c r="K19" s="95"/>
      <c r="L19" s="95"/>
      <c r="M19" s="96"/>
      <c r="N19" s="28"/>
      <c r="O19" s="28"/>
      <c r="P19" s="28"/>
      <c r="Q19" s="28"/>
      <c r="R19" s="28"/>
      <c r="S19" s="28"/>
      <c r="T19" s="28"/>
      <c r="U19" s="28"/>
      <c r="V19" s="28"/>
      <c r="W19" s="28"/>
      <c r="AA19" s="65">
        <f ca="1">ROUND(NORMINV(RAND(), $AA$27, $AA$27*$M$7/100*0.8)/(1000*'Исход. данные'!$B$6), 4)</f>
        <v>2.9600000000000001E-2</v>
      </c>
      <c r="AB19" s="65"/>
      <c r="AC19" s="65"/>
      <c r="AD19" s="65"/>
      <c r="AE19" s="65"/>
    </row>
    <row r="20" spans="1:31">
      <c r="A20" s="76">
        <v>4</v>
      </c>
      <c r="B20" s="85"/>
      <c r="C20" s="86"/>
      <c r="D20" s="87">
        <v>3.0200000000000001E-2</v>
      </c>
      <c r="E20" s="93"/>
      <c r="F20" s="93"/>
      <c r="G20" s="93"/>
      <c r="H20" s="94"/>
      <c r="I20" s="90">
        <f>D20*1000*'Исход. данные'!$B$6</f>
        <v>30.293620000000004</v>
      </c>
      <c r="J20" s="95"/>
      <c r="K20" s="95"/>
      <c r="L20" s="95"/>
      <c r="M20" s="96"/>
      <c r="N20" s="28"/>
      <c r="O20" s="28"/>
      <c r="P20" s="28"/>
      <c r="Q20" s="28"/>
      <c r="R20" s="28"/>
      <c r="S20" s="28"/>
      <c r="T20" s="28"/>
      <c r="U20" s="28"/>
      <c r="V20" s="28"/>
      <c r="W20" s="28"/>
      <c r="AA20" s="65">
        <f ca="1">ROUND(NORMINV(RAND(), $AA$27, $AA$27*$M$7/100*0.8)/(1000*'Исход. данные'!$B$6), 4)</f>
        <v>0.03</v>
      </c>
      <c r="AB20" s="65"/>
      <c r="AC20" s="65"/>
      <c r="AD20" s="65"/>
      <c r="AE20" s="65"/>
    </row>
    <row r="21" spans="1:31">
      <c r="A21" s="76">
        <v>5</v>
      </c>
      <c r="B21" s="85"/>
      <c r="C21" s="86"/>
      <c r="D21" s="87">
        <v>0.03</v>
      </c>
      <c r="E21" s="93"/>
      <c r="F21" s="93"/>
      <c r="G21" s="93"/>
      <c r="H21" s="94"/>
      <c r="I21" s="90">
        <f>D21*1000*'Исход. данные'!$B$6</f>
        <v>30.093000000000004</v>
      </c>
      <c r="J21" s="95"/>
      <c r="K21" s="95"/>
      <c r="L21" s="95"/>
      <c r="M21" s="96"/>
      <c r="N21" s="28"/>
      <c r="O21" s="28"/>
      <c r="P21" s="28"/>
      <c r="Q21" s="28"/>
      <c r="R21" s="28"/>
      <c r="S21" s="28"/>
      <c r="T21" s="28"/>
      <c r="U21" s="28"/>
      <c r="V21" s="28"/>
      <c r="W21" s="28"/>
      <c r="AA21" s="65">
        <f ca="1">ROUND(NORMINV(RAND(), $AA$27, $AA$27*$M$7/100*0.8)/(1000*'Исход. данные'!$B$6), 4)</f>
        <v>2.98E-2</v>
      </c>
      <c r="AB21" s="65"/>
      <c r="AC21" s="65"/>
      <c r="AD21" s="65"/>
      <c r="AE21" s="65"/>
    </row>
    <row r="22" spans="1:31">
      <c r="A22" s="76">
        <v>6</v>
      </c>
      <c r="B22" s="85"/>
      <c r="C22" s="86"/>
      <c r="D22" s="87">
        <v>3.0200000000000001E-2</v>
      </c>
      <c r="E22" s="93"/>
      <c r="F22" s="93"/>
      <c r="G22" s="93"/>
      <c r="H22" s="94"/>
      <c r="I22" s="90">
        <f>D22*1000*'Исход. данные'!$B$6</f>
        <v>30.293620000000004</v>
      </c>
      <c r="J22" s="95"/>
      <c r="K22" s="95"/>
      <c r="L22" s="95"/>
      <c r="M22" s="96"/>
      <c r="N22" s="28"/>
      <c r="O22" s="28"/>
      <c r="P22" s="28"/>
      <c r="Q22" s="28"/>
      <c r="R22" s="28"/>
      <c r="S22" s="28"/>
      <c r="T22" s="28"/>
      <c r="U22" s="28"/>
      <c r="V22" s="28"/>
      <c r="W22" s="28"/>
      <c r="Z22" s="18"/>
      <c r="AA22" s="65">
        <f ca="1">ROUND(NORMINV(RAND(), $AA$27, $AA$27*$M$7/100*0.8)/(1000*'Исход. данные'!$B$6), 4)</f>
        <v>2.9600000000000001E-2</v>
      </c>
      <c r="AB22" s="65"/>
      <c r="AC22" s="65"/>
      <c r="AD22" s="65"/>
      <c r="AE22" s="65"/>
    </row>
    <row r="23" spans="1:31">
      <c r="A23" s="76">
        <v>7</v>
      </c>
      <c r="B23" s="85"/>
      <c r="C23" s="86"/>
      <c r="D23" s="87">
        <v>3.0499999999999999E-2</v>
      </c>
      <c r="E23" s="93"/>
      <c r="F23" s="93"/>
      <c r="G23" s="93"/>
      <c r="H23" s="94"/>
      <c r="I23" s="90">
        <f>D23*1000*'Исход. данные'!$B$6</f>
        <v>30.594550000000002</v>
      </c>
      <c r="J23" s="95"/>
      <c r="K23" s="95"/>
      <c r="L23" s="95"/>
      <c r="M23" s="96"/>
      <c r="N23" s="28"/>
      <c r="O23" s="28"/>
      <c r="P23" s="28"/>
      <c r="Q23" s="28"/>
      <c r="R23" s="28"/>
      <c r="S23" s="28"/>
      <c r="T23" s="28"/>
      <c r="U23" s="28"/>
      <c r="V23" s="28"/>
      <c r="W23" s="28"/>
      <c r="Z23" s="18"/>
      <c r="AA23" s="65">
        <f ca="1">ROUND(NORMINV(RAND(), $AA$27, $AA$27*$M$7/100*0.8)/(1000*'Исход. данные'!$B$6), 4)</f>
        <v>2.98E-2</v>
      </c>
      <c r="AB23" s="65"/>
      <c r="AC23" s="65"/>
      <c r="AD23" s="65"/>
      <c r="AE23" s="65"/>
    </row>
    <row r="24" spans="1:31">
      <c r="A24" s="76">
        <v>8</v>
      </c>
      <c r="B24" s="85"/>
      <c r="C24" s="86"/>
      <c r="D24" s="87">
        <v>3.0300000000000001E-2</v>
      </c>
      <c r="E24" s="93"/>
      <c r="F24" s="93"/>
      <c r="G24" s="93"/>
      <c r="H24" s="94"/>
      <c r="I24" s="90">
        <f>D24*1000*'Исход. данные'!$B$6</f>
        <v>30.393930000000005</v>
      </c>
      <c r="J24" s="95"/>
      <c r="K24" s="95"/>
      <c r="L24" s="95"/>
      <c r="M24" s="96"/>
      <c r="N24" s="28"/>
      <c r="O24" s="28"/>
      <c r="P24" s="28"/>
      <c r="Q24" s="28"/>
      <c r="R24" s="28"/>
      <c r="S24" s="28"/>
      <c r="T24" s="28"/>
      <c r="U24" s="28"/>
      <c r="V24" s="28"/>
      <c r="W24" s="28"/>
      <c r="AA24" s="65">
        <f ca="1">ROUND(NORMINV(RAND(), $AA$27, $AA$27*$M$7/100*0.8)/(1000*'Исход. данные'!$B$6), 4)</f>
        <v>2.98E-2</v>
      </c>
      <c r="AB24" s="65"/>
      <c r="AC24" s="65"/>
      <c r="AD24" s="65"/>
      <c r="AE24" s="65"/>
    </row>
    <row r="25" spans="1:31">
      <c r="A25" s="76">
        <v>9</v>
      </c>
      <c r="B25" s="85"/>
      <c r="C25" s="86"/>
      <c r="D25" s="87">
        <v>3.0099999999999998E-2</v>
      </c>
      <c r="E25" s="93"/>
      <c r="F25" s="93"/>
      <c r="G25" s="93"/>
      <c r="H25" s="94"/>
      <c r="I25" s="90">
        <f>D25*1000*'Исход. данные'!$B$6</f>
        <v>30.19331</v>
      </c>
      <c r="J25" s="95"/>
      <c r="K25" s="95"/>
      <c r="L25" s="95"/>
      <c r="M25" s="96"/>
      <c r="N25" s="28"/>
      <c r="O25" s="28"/>
      <c r="P25" s="28"/>
      <c r="Q25" s="28"/>
      <c r="R25" s="28"/>
      <c r="S25" s="28"/>
      <c r="T25" s="28"/>
      <c r="U25" s="28"/>
      <c r="V25" s="29"/>
      <c r="W25" s="28"/>
      <c r="AA25" s="65">
        <f ca="1">ROUND(NORMINV(RAND(), $AA$27, $AA$27*$M$7/100*0.8)/(1000*'Исход. данные'!$B$6), 4)</f>
        <v>2.98E-2</v>
      </c>
      <c r="AB25" s="65"/>
      <c r="AC25" s="65"/>
      <c r="AD25" s="65"/>
      <c r="AE25" s="65"/>
    </row>
    <row r="26" spans="1:31">
      <c r="A26" s="76">
        <v>10</v>
      </c>
      <c r="B26" s="85"/>
      <c r="C26" s="86"/>
      <c r="D26" s="87">
        <v>3.0300000000000001E-2</v>
      </c>
      <c r="E26" s="93"/>
      <c r="F26" s="93"/>
      <c r="G26" s="93"/>
      <c r="H26" s="94"/>
      <c r="I26" s="90">
        <f>D26*1000*'Исход. данные'!$B$6</f>
        <v>30.393930000000005</v>
      </c>
      <c r="J26" s="95"/>
      <c r="K26" s="95"/>
      <c r="L26" s="95"/>
      <c r="M26" s="96"/>
      <c r="N26" s="28"/>
      <c r="O26" s="28"/>
      <c r="P26" s="28"/>
      <c r="Q26" s="28"/>
      <c r="R26" s="28"/>
      <c r="S26" s="28"/>
      <c r="T26" s="28"/>
      <c r="U26" s="28"/>
      <c r="V26" s="28"/>
      <c r="W26" s="28"/>
      <c r="AA26" s="65">
        <f ca="1">ROUND(NORMINV(RAND(), $AA$27, $AA$27*$M$7/100*0.8)/(1000*'Исход. данные'!$B$6), 4)</f>
        <v>2.9899999999999999E-2</v>
      </c>
      <c r="AB26" s="65"/>
      <c r="AC26" s="65"/>
      <c r="AD26" s="65"/>
      <c r="AE26" s="65"/>
    </row>
    <row r="27" spans="1:31">
      <c r="A27" s="76" t="s">
        <v>14</v>
      </c>
      <c r="B27" s="85"/>
      <c r="C27" s="86"/>
      <c r="D27" s="87">
        <f>AVERAGE(D17:H26)</f>
        <v>3.014E-2</v>
      </c>
      <c r="E27" s="93"/>
      <c r="F27" s="93"/>
      <c r="G27" s="93"/>
      <c r="H27" s="94"/>
      <c r="I27" s="90">
        <f>ROUND(AVERAGE(I17:M26),2)</f>
        <v>30.23</v>
      </c>
      <c r="J27" s="95"/>
      <c r="K27" s="95"/>
      <c r="L27" s="95"/>
      <c r="M27" s="96"/>
      <c r="N27" s="47"/>
      <c r="O27" s="28"/>
      <c r="P27" s="28"/>
      <c r="Q27" s="28"/>
      <c r="R27" s="28"/>
      <c r="S27" s="28"/>
      <c r="T27" s="28"/>
      <c r="U27" s="28"/>
      <c r="V27" s="28"/>
      <c r="W27" s="28"/>
      <c r="AA27" s="66">
        <f ca="1">G7+G7*J9/100*0.9*(RAND()-RAND())</f>
        <v>29.988866680961632</v>
      </c>
      <c r="AB27" s="66"/>
      <c r="AC27" s="66"/>
      <c r="AD27" s="66"/>
      <c r="AE27" s="66"/>
    </row>
    <row r="28" spans="1:31">
      <c r="A28" s="76" t="s">
        <v>15</v>
      </c>
      <c r="B28" s="85"/>
      <c r="C28" s="86"/>
      <c r="D28" s="106" t="str">
        <f>'Исход. данные'!$B$5</f>
        <v>Пупкин В.В.</v>
      </c>
      <c r="E28" s="107"/>
      <c r="F28" s="107"/>
      <c r="G28" s="107"/>
      <c r="H28" s="107"/>
      <c r="I28" s="107"/>
      <c r="J28" s="107"/>
      <c r="K28" s="107"/>
      <c r="L28" s="107"/>
      <c r="M28" s="108"/>
      <c r="N28" s="51"/>
      <c r="O28" s="51"/>
      <c r="P28" s="51"/>
      <c r="Q28" s="51"/>
      <c r="R28" s="51"/>
      <c r="S28" s="51"/>
      <c r="T28" s="51"/>
      <c r="U28" s="28"/>
      <c r="V28" s="28"/>
      <c r="W28" s="28"/>
    </row>
    <row r="29" spans="1:31">
      <c r="A29" s="62"/>
      <c r="B29" s="62"/>
      <c r="C29" s="62"/>
      <c r="D29" s="62"/>
      <c r="E29" s="62"/>
      <c r="F29" s="62"/>
      <c r="G29" s="62"/>
      <c r="H29" s="62"/>
      <c r="I29" s="62"/>
      <c r="J29" s="62"/>
      <c r="K29" s="62"/>
      <c r="L29" s="62"/>
      <c r="M29" s="62"/>
      <c r="N29" s="62"/>
      <c r="O29" s="62"/>
      <c r="P29" s="62"/>
      <c r="Q29" s="62"/>
      <c r="R29" s="62"/>
      <c r="S29" s="62"/>
      <c r="T29" s="62"/>
      <c r="U29" s="62"/>
      <c r="V29" s="62"/>
      <c r="W29" s="62"/>
    </row>
    <row r="30" spans="1:31">
      <c r="A30" s="97" t="s">
        <v>11</v>
      </c>
      <c r="B30" s="98"/>
      <c r="C30" s="99"/>
      <c r="D30" s="76" t="str">
        <f>"Объем дозирования " &amp; G8 &amp; " мкл"</f>
        <v>Объем дозирования 300 мкл</v>
      </c>
      <c r="E30" s="85"/>
      <c r="F30" s="85"/>
      <c r="G30" s="85"/>
      <c r="H30" s="85"/>
      <c r="I30" s="85"/>
      <c r="J30" s="85"/>
      <c r="K30" s="85"/>
      <c r="L30" s="85"/>
      <c r="M30" s="86"/>
      <c r="V30" s="18"/>
    </row>
    <row r="31" spans="1:31">
      <c r="A31" s="100"/>
      <c r="B31" s="101"/>
      <c r="C31" s="102"/>
      <c r="D31" s="76" t="s">
        <v>42</v>
      </c>
      <c r="E31" s="85"/>
      <c r="F31" s="85"/>
      <c r="G31" s="85"/>
      <c r="H31" s="86"/>
      <c r="I31" s="76" t="s">
        <v>13</v>
      </c>
      <c r="J31" s="85"/>
      <c r="K31" s="85"/>
      <c r="L31" s="85"/>
      <c r="M31" s="86"/>
      <c r="Q31" s="18"/>
      <c r="S31" s="2"/>
    </row>
    <row r="32" spans="1:31">
      <c r="A32" s="76">
        <v>1</v>
      </c>
      <c r="B32" s="85"/>
      <c r="C32" s="86"/>
      <c r="D32" s="103">
        <v>0.30020000000000002</v>
      </c>
      <c r="E32" s="104"/>
      <c r="F32" s="104"/>
      <c r="G32" s="104"/>
      <c r="H32" s="105"/>
      <c r="I32" s="90">
        <f>D32*1000*'Исход. данные'!$B$6</f>
        <v>301.13062000000008</v>
      </c>
      <c r="J32" s="95"/>
      <c r="K32" s="95"/>
      <c r="L32" s="95"/>
      <c r="M32" s="96"/>
      <c r="Q32" s="18"/>
      <c r="AA32" s="65">
        <f ca="1">ROUND(NORMINV(RAND(), $AA$42, $AA$42*$M$8/100*0.8)/(1000*'Исход. данные'!$B$6), 4)</f>
        <v>0.29980000000000001</v>
      </c>
      <c r="AB32" s="65"/>
      <c r="AC32" s="65"/>
      <c r="AD32" s="65"/>
      <c r="AE32" s="65"/>
    </row>
    <row r="33" spans="1:31">
      <c r="A33" s="76">
        <v>2</v>
      </c>
      <c r="B33" s="85"/>
      <c r="C33" s="86"/>
      <c r="D33" s="103">
        <v>0.3</v>
      </c>
      <c r="E33" s="104"/>
      <c r="F33" s="104"/>
      <c r="G33" s="104"/>
      <c r="H33" s="105"/>
      <c r="I33" s="90">
        <f>D33*1000*'Исход. данные'!$B$6</f>
        <v>300.93</v>
      </c>
      <c r="J33" s="95"/>
      <c r="K33" s="95"/>
      <c r="L33" s="95"/>
      <c r="M33" s="96"/>
      <c r="Q33" s="18"/>
      <c r="S33" s="2"/>
      <c r="AA33" s="65">
        <f ca="1">ROUND(NORMINV(RAND(), $AA$42, $AA$42*$M$8/100*0.8)/(1000*'Исход. данные'!$B$6), 4)</f>
        <v>0.29930000000000001</v>
      </c>
      <c r="AB33" s="65"/>
      <c r="AC33" s="65"/>
      <c r="AD33" s="65"/>
      <c r="AE33" s="65"/>
    </row>
    <row r="34" spans="1:31">
      <c r="A34" s="76">
        <v>3</v>
      </c>
      <c r="B34" s="85"/>
      <c r="C34" s="86"/>
      <c r="D34" s="103">
        <v>0.29830000000000001</v>
      </c>
      <c r="E34" s="104"/>
      <c r="F34" s="104"/>
      <c r="G34" s="104"/>
      <c r="H34" s="105"/>
      <c r="I34" s="90">
        <f>D34*1000*'Исход. данные'!$B$6</f>
        <v>299.22473000000002</v>
      </c>
      <c r="J34" s="95"/>
      <c r="K34" s="95"/>
      <c r="L34" s="95"/>
      <c r="M34" s="96"/>
      <c r="Q34" s="18"/>
      <c r="AA34" s="65">
        <f ca="1">ROUND(NORMINV(RAND(), $AA$42, $AA$42*$M$8/100*0.8)/(1000*'Исход. данные'!$B$6), 4)</f>
        <v>0.30009999999999998</v>
      </c>
      <c r="AB34" s="65"/>
      <c r="AC34" s="65"/>
      <c r="AD34" s="65"/>
      <c r="AE34" s="65"/>
    </row>
    <row r="35" spans="1:31">
      <c r="A35" s="76">
        <v>4</v>
      </c>
      <c r="B35" s="85"/>
      <c r="C35" s="86"/>
      <c r="D35" s="103">
        <v>0.3004</v>
      </c>
      <c r="E35" s="104"/>
      <c r="F35" s="104"/>
      <c r="G35" s="104"/>
      <c r="H35" s="105"/>
      <c r="I35" s="90">
        <f>D35*1000*'Исход. данные'!$B$6</f>
        <v>301.33123999999998</v>
      </c>
      <c r="J35" s="95"/>
      <c r="K35" s="95"/>
      <c r="L35" s="95"/>
      <c r="M35" s="96"/>
      <c r="Q35" s="18"/>
      <c r="AA35" s="65">
        <f ca="1">ROUND(NORMINV(RAND(), $AA$42, $AA$42*$M$8/100*0.8)/(1000*'Исход. данные'!$B$6), 4)</f>
        <v>0.29920000000000002</v>
      </c>
      <c r="AB35" s="65"/>
      <c r="AC35" s="65"/>
      <c r="AD35" s="65"/>
      <c r="AE35" s="65"/>
    </row>
    <row r="36" spans="1:31">
      <c r="A36" s="76">
        <v>5</v>
      </c>
      <c r="B36" s="85"/>
      <c r="C36" s="86"/>
      <c r="D36" s="103">
        <v>0.29930000000000001</v>
      </c>
      <c r="E36" s="104"/>
      <c r="F36" s="104"/>
      <c r="G36" s="104"/>
      <c r="H36" s="105"/>
      <c r="I36" s="90">
        <f>D36*1000*'Исход. данные'!$B$6</f>
        <v>300.22783000000004</v>
      </c>
      <c r="J36" s="95"/>
      <c r="K36" s="95"/>
      <c r="L36" s="95"/>
      <c r="M36" s="96"/>
      <c r="Q36" s="18"/>
      <c r="AA36" s="65">
        <f ca="1">ROUND(NORMINV(RAND(), $AA$42, $AA$42*$M$8/100*0.8)/(1000*'Исход. данные'!$B$6), 4)</f>
        <v>0.29909999999999998</v>
      </c>
      <c r="AB36" s="65"/>
      <c r="AC36" s="65"/>
      <c r="AD36" s="65"/>
      <c r="AE36" s="65"/>
    </row>
    <row r="37" spans="1:31">
      <c r="A37" s="76">
        <v>6</v>
      </c>
      <c r="B37" s="85"/>
      <c r="C37" s="86"/>
      <c r="D37" s="103">
        <v>0.29920000000000002</v>
      </c>
      <c r="E37" s="104"/>
      <c r="F37" s="104"/>
      <c r="G37" s="104"/>
      <c r="H37" s="105"/>
      <c r="I37" s="90">
        <f>D37*1000*'Исход. данные'!$B$6</f>
        <v>300.12752000000006</v>
      </c>
      <c r="J37" s="95"/>
      <c r="K37" s="95"/>
      <c r="L37" s="95"/>
      <c r="M37" s="96"/>
      <c r="Q37" s="18"/>
      <c r="Y37" s="26"/>
      <c r="AA37" s="65">
        <f ca="1">ROUND(NORMINV(RAND(), $AA$42, $AA$42*$M$8/100*0.8)/(1000*'Исход. данные'!$B$6), 4)</f>
        <v>0.29849999999999999</v>
      </c>
      <c r="AB37" s="65"/>
      <c r="AC37" s="65"/>
      <c r="AD37" s="65"/>
      <c r="AE37" s="65"/>
    </row>
    <row r="38" spans="1:31">
      <c r="A38" s="76">
        <v>7</v>
      </c>
      <c r="B38" s="85"/>
      <c r="C38" s="86"/>
      <c r="D38" s="103">
        <v>0.29980000000000001</v>
      </c>
      <c r="E38" s="104"/>
      <c r="F38" s="104"/>
      <c r="G38" s="104"/>
      <c r="H38" s="105"/>
      <c r="I38" s="90">
        <f>D38*1000*'Исход. данные'!$B$6</f>
        <v>300.72938000000005</v>
      </c>
      <c r="J38" s="95"/>
      <c r="K38" s="95"/>
      <c r="L38" s="95"/>
      <c r="M38" s="96"/>
      <c r="Q38" s="18"/>
      <c r="AA38" s="65">
        <f ca="1">ROUND(NORMINV(RAND(), $AA$42, $AA$42*$M$8/100*0.8)/(1000*'Исход. данные'!$B$6), 4)</f>
        <v>0.29859999999999998</v>
      </c>
      <c r="AB38" s="65"/>
      <c r="AC38" s="65"/>
      <c r="AD38" s="65"/>
      <c r="AE38" s="65"/>
    </row>
    <row r="39" spans="1:31">
      <c r="A39" s="76">
        <v>8</v>
      </c>
      <c r="B39" s="85"/>
      <c r="C39" s="86"/>
      <c r="D39" s="103">
        <v>0.30020000000000002</v>
      </c>
      <c r="E39" s="104"/>
      <c r="F39" s="104"/>
      <c r="G39" s="104"/>
      <c r="H39" s="105"/>
      <c r="I39" s="90">
        <f>D39*1000*'Исход. данные'!$B$6</f>
        <v>301.13062000000008</v>
      </c>
      <c r="J39" s="95"/>
      <c r="K39" s="95"/>
      <c r="L39" s="95"/>
      <c r="M39" s="96"/>
      <c r="Q39" s="18"/>
      <c r="AA39" s="65">
        <f ca="1">ROUND(NORMINV(RAND(), $AA$42, $AA$42*$M$8/100*0.8)/(1000*'Исход. данные'!$B$6), 4)</f>
        <v>0.29959999999999998</v>
      </c>
      <c r="AB39" s="65"/>
      <c r="AC39" s="65"/>
      <c r="AD39" s="65"/>
      <c r="AE39" s="65"/>
    </row>
    <row r="40" spans="1:31">
      <c r="A40" s="76">
        <v>9</v>
      </c>
      <c r="B40" s="85"/>
      <c r="C40" s="86"/>
      <c r="D40" s="103">
        <v>0.30109999999999998</v>
      </c>
      <c r="E40" s="104"/>
      <c r="F40" s="104"/>
      <c r="G40" s="104"/>
      <c r="H40" s="105"/>
      <c r="I40" s="90">
        <f>D40*1000*'Исход. данные'!$B$6</f>
        <v>302.03341</v>
      </c>
      <c r="J40" s="95"/>
      <c r="K40" s="95"/>
      <c r="L40" s="95"/>
      <c r="M40" s="96"/>
      <c r="Q40" s="18"/>
      <c r="AA40" s="65">
        <f ca="1">ROUND(NORMINV(RAND(), $AA$42, $AA$42*$M$8/100*0.8)/(1000*'Исход. данные'!$B$6), 4)</f>
        <v>0.29830000000000001</v>
      </c>
      <c r="AB40" s="65"/>
      <c r="AC40" s="65"/>
      <c r="AD40" s="65"/>
      <c r="AE40" s="65"/>
    </row>
    <row r="41" spans="1:31">
      <c r="A41" s="76">
        <v>10</v>
      </c>
      <c r="B41" s="85"/>
      <c r="C41" s="86"/>
      <c r="D41" s="103">
        <v>0.29970000000000002</v>
      </c>
      <c r="E41" s="104"/>
      <c r="F41" s="104"/>
      <c r="G41" s="104"/>
      <c r="H41" s="105"/>
      <c r="I41" s="90">
        <f>D41*1000*'Исход. данные'!$B$6</f>
        <v>300.62907000000007</v>
      </c>
      <c r="J41" s="95"/>
      <c r="K41" s="95"/>
      <c r="L41" s="95"/>
      <c r="M41" s="96"/>
      <c r="Q41" s="18"/>
      <c r="AA41" s="65">
        <f ca="1">ROUND(NORMINV(RAND(), $AA$42, $AA$42*$M$8/100*0.8)/(1000*'Исход. данные'!$B$6), 4)</f>
        <v>0.29870000000000002</v>
      </c>
      <c r="AB41" s="65"/>
      <c r="AC41" s="65"/>
      <c r="AD41" s="65"/>
      <c r="AE41" s="65"/>
    </row>
    <row r="42" spans="1:31">
      <c r="A42" s="76" t="s">
        <v>14</v>
      </c>
      <c r="B42" s="85"/>
      <c r="C42" s="86"/>
      <c r="D42" s="109">
        <f>AVERAGE(D32:H41)</f>
        <v>0.29982000000000003</v>
      </c>
      <c r="E42" s="110"/>
      <c r="F42" s="110"/>
      <c r="G42" s="110"/>
      <c r="H42" s="110"/>
      <c r="I42" s="111">
        <f>ROUND(AVERAGE(I32:M41), 2)</f>
        <v>300.75</v>
      </c>
      <c r="J42" s="111"/>
      <c r="K42" s="111"/>
      <c r="L42" s="111"/>
      <c r="M42" s="111"/>
      <c r="N42" s="8"/>
      <c r="O42" s="8"/>
      <c r="P42" s="8"/>
      <c r="Q42" s="8"/>
      <c r="R42" s="8"/>
      <c r="S42" s="8"/>
      <c r="T42" s="8"/>
      <c r="U42" s="8"/>
      <c r="V42" s="8"/>
      <c r="W42" s="8"/>
      <c r="X42" s="8"/>
      <c r="AA42" s="66">
        <f ca="1">G8+G8*J10/100*0.9*(RAND()-RAND())</f>
        <v>299.81579681801702</v>
      </c>
      <c r="AB42" s="66"/>
      <c r="AC42" s="66"/>
      <c r="AD42" s="66"/>
      <c r="AE42" s="66"/>
    </row>
    <row r="43" spans="1:31">
      <c r="A43" s="74" t="s">
        <v>15</v>
      </c>
      <c r="B43" s="74"/>
      <c r="C43" s="74"/>
      <c r="D43" s="112" t="str">
        <f>'Исход. данные'!$B$5</f>
        <v>Пупкин В.В.</v>
      </c>
      <c r="E43" s="112"/>
      <c r="F43" s="112"/>
      <c r="G43" s="112"/>
      <c r="H43" s="112"/>
      <c r="I43" s="112"/>
      <c r="J43" s="112"/>
      <c r="K43" s="112"/>
      <c r="L43" s="112"/>
      <c r="M43" s="112"/>
      <c r="N43" s="45"/>
      <c r="O43" s="45"/>
      <c r="P43" s="45"/>
      <c r="Q43" s="45"/>
      <c r="R43" s="45"/>
      <c r="S43" s="45"/>
      <c r="T43" s="8"/>
      <c r="U43" s="8"/>
      <c r="V43" s="8"/>
      <c r="W43" s="8"/>
      <c r="X43" s="8"/>
    </row>
    <row r="44" spans="1:31">
      <c r="A44" s="107" t="s">
        <v>16</v>
      </c>
      <c r="B44" s="107"/>
      <c r="C44" s="107"/>
      <c r="D44" s="107"/>
      <c r="E44" s="107"/>
      <c r="F44" s="107"/>
      <c r="G44" s="107"/>
      <c r="H44" s="107"/>
      <c r="I44" s="107"/>
      <c r="J44" s="107"/>
      <c r="K44" s="107"/>
      <c r="L44" s="107"/>
      <c r="M44" s="107"/>
      <c r="N44" s="16"/>
      <c r="O44" s="16"/>
      <c r="P44" s="16"/>
      <c r="Q44" s="16"/>
      <c r="R44" s="16"/>
      <c r="S44" s="16"/>
      <c r="T44" s="16"/>
      <c r="U44" s="16"/>
      <c r="V44" s="16"/>
      <c r="W44" s="16"/>
    </row>
    <row r="45" spans="1:31" ht="15" customHeight="1">
      <c r="A45" s="124" t="s">
        <v>5</v>
      </c>
      <c r="B45" s="125"/>
      <c r="C45" s="125"/>
      <c r="D45" s="115" t="s">
        <v>55</v>
      </c>
      <c r="E45" s="116"/>
      <c r="F45" s="116"/>
      <c r="G45" s="116"/>
      <c r="H45" s="117"/>
      <c r="I45" s="113" t="s">
        <v>57</v>
      </c>
      <c r="J45" s="113"/>
      <c r="K45" s="113"/>
      <c r="L45" s="113"/>
      <c r="M45" s="113"/>
      <c r="AA45">
        <f>IF(ABS(D46)&gt;J9, 0, IF(ABS(D47)&gt;J10, 0, IF(I46&gt;M7, 0, IF(I47&gt;M8, 0, 1))))</f>
        <v>1</v>
      </c>
    </row>
    <row r="46" spans="1:31">
      <c r="A46" s="76">
        <f>G7</f>
        <v>30</v>
      </c>
      <c r="B46" s="85"/>
      <c r="C46" s="86"/>
      <c r="D46" s="118">
        <f>ROUND(((I27-A46)/A46*100),2)</f>
        <v>0.77</v>
      </c>
      <c r="E46" s="119"/>
      <c r="F46" s="119"/>
      <c r="G46" s="119"/>
      <c r="H46" s="120"/>
      <c r="I46" s="114">
        <f>ROUND(STDEV(I17:I26)*100/I27,2)</f>
        <v>0.65</v>
      </c>
      <c r="J46" s="114"/>
      <c r="K46" s="114"/>
      <c r="L46" s="114"/>
      <c r="M46" s="114"/>
    </row>
    <row r="47" spans="1:31">
      <c r="A47" s="76">
        <f>G8</f>
        <v>300</v>
      </c>
      <c r="B47" s="85"/>
      <c r="C47" s="86"/>
      <c r="D47" s="118">
        <f>ROUND(((I42-A47)/A47*100),2)</f>
        <v>0.25</v>
      </c>
      <c r="E47" s="119"/>
      <c r="F47" s="119"/>
      <c r="G47" s="119"/>
      <c r="H47" s="120"/>
      <c r="I47" s="114">
        <f>ROUND(STDEV(I32:I41)*100/I42,2)</f>
        <v>0.26</v>
      </c>
      <c r="J47" s="114"/>
      <c r="K47" s="114"/>
      <c r="L47" s="114"/>
      <c r="M47" s="114"/>
      <c r="N47" s="37"/>
      <c r="Q47" s="8"/>
    </row>
    <row r="48" spans="1:31" ht="15.75">
      <c r="A48" s="121" t="s">
        <v>17</v>
      </c>
      <c r="B48" s="121"/>
      <c r="C48" s="121"/>
      <c r="D48" s="121"/>
      <c r="E48" s="121"/>
      <c r="F48" s="121"/>
      <c r="G48" s="122" t="s">
        <v>18</v>
      </c>
      <c r="H48" s="122"/>
      <c r="I48" s="122"/>
      <c r="J48" s="122"/>
      <c r="K48" s="122"/>
      <c r="L48" s="122"/>
      <c r="M48" s="122"/>
      <c r="N48" s="44"/>
      <c r="O48" s="44"/>
      <c r="P48" s="44"/>
      <c r="Q48" s="44"/>
      <c r="R48" s="44"/>
      <c r="S48" s="44"/>
      <c r="T48" s="44"/>
      <c r="U48" s="44"/>
      <c r="V48" s="44"/>
      <c r="W48" s="44"/>
      <c r="X48" s="8"/>
    </row>
    <row r="49" spans="1:24">
      <c r="A49" s="79" t="s">
        <v>15</v>
      </c>
      <c r="B49" s="79"/>
      <c r="C49" s="79"/>
      <c r="D49" s="79"/>
      <c r="E49" s="79"/>
      <c r="F49" s="79"/>
      <c r="G49" s="107" t="str">
        <f>'Исход. данные'!$B$5</f>
        <v>Пупкин В.В.</v>
      </c>
      <c r="H49" s="107"/>
      <c r="I49" s="107"/>
      <c r="J49" s="107"/>
      <c r="K49" s="107"/>
      <c r="L49" s="107"/>
      <c r="M49" s="107"/>
      <c r="N49" s="16"/>
      <c r="O49" s="16"/>
      <c r="P49" s="16"/>
      <c r="Q49" s="16"/>
      <c r="R49" s="16"/>
      <c r="S49" s="16"/>
      <c r="T49" s="16"/>
      <c r="U49" s="16"/>
      <c r="V49" s="16"/>
      <c r="W49" s="16"/>
      <c r="X49" s="8"/>
    </row>
    <row r="50" spans="1:24">
      <c r="A50" s="62"/>
      <c r="B50" s="62"/>
      <c r="C50" s="62"/>
      <c r="D50" s="62"/>
      <c r="E50" s="62"/>
      <c r="F50" s="62"/>
      <c r="G50" s="123" t="s">
        <v>58</v>
      </c>
      <c r="H50" s="123"/>
      <c r="I50" s="123"/>
      <c r="J50" s="123"/>
      <c r="K50" s="123"/>
      <c r="L50" s="123"/>
      <c r="M50" s="123"/>
      <c r="N50" s="48"/>
      <c r="O50" s="48"/>
      <c r="P50" s="48"/>
      <c r="Q50" s="63"/>
      <c r="R50" s="63"/>
      <c r="S50" s="63"/>
      <c r="T50" s="63"/>
      <c r="U50" s="63"/>
      <c r="V50" s="63"/>
      <c r="W50" s="63"/>
    </row>
  </sheetData>
  <mergeCells count="152">
    <mergeCell ref="A1:M1"/>
    <mergeCell ref="A2:M2"/>
    <mergeCell ref="A3:G3"/>
    <mergeCell ref="I3:M3"/>
    <mergeCell ref="Q3:W3"/>
    <mergeCell ref="A4:G4"/>
    <mergeCell ref="I4:M4"/>
    <mergeCell ref="Q4:W4"/>
    <mergeCell ref="A5:M5"/>
    <mergeCell ref="A6:C6"/>
    <mergeCell ref="D6:F6"/>
    <mergeCell ref="G6:I6"/>
    <mergeCell ref="J6:L6"/>
    <mergeCell ref="A7:C7"/>
    <mergeCell ref="D7:F7"/>
    <mergeCell ref="G7:I7"/>
    <mergeCell ref="J7:L7"/>
    <mergeCell ref="A10:C10"/>
    <mergeCell ref="D10:F10"/>
    <mergeCell ref="G10:I10"/>
    <mergeCell ref="J10:L10"/>
    <mergeCell ref="A11:J11"/>
    <mergeCell ref="K11:M11"/>
    <mergeCell ref="A8:C8"/>
    <mergeCell ref="D8:F8"/>
    <mergeCell ref="G8:I8"/>
    <mergeCell ref="J8:L8"/>
    <mergeCell ref="A9:C9"/>
    <mergeCell ref="D9:F9"/>
    <mergeCell ref="G9:I9"/>
    <mergeCell ref="J9:L9"/>
    <mergeCell ref="A15:C16"/>
    <mergeCell ref="D15:M15"/>
    <mergeCell ref="D16:H16"/>
    <mergeCell ref="I16:M16"/>
    <mergeCell ref="A17:C17"/>
    <mergeCell ref="D17:H17"/>
    <mergeCell ref="I17:M17"/>
    <mergeCell ref="A12:J12"/>
    <mergeCell ref="K12:M12"/>
    <mergeCell ref="A13:J13"/>
    <mergeCell ref="K13:M13"/>
    <mergeCell ref="A14:J14"/>
    <mergeCell ref="K14:M14"/>
    <mergeCell ref="AA17:AE17"/>
    <mergeCell ref="A18:C18"/>
    <mergeCell ref="D18:H18"/>
    <mergeCell ref="I18:M18"/>
    <mergeCell ref="AA18:AE18"/>
    <mergeCell ref="A19:C19"/>
    <mergeCell ref="D19:H19"/>
    <mergeCell ref="I19:M19"/>
    <mergeCell ref="AA19:AE19"/>
    <mergeCell ref="A22:C22"/>
    <mergeCell ref="D22:H22"/>
    <mergeCell ref="I22:M22"/>
    <mergeCell ref="AA22:AE22"/>
    <mergeCell ref="A23:C23"/>
    <mergeCell ref="D23:H23"/>
    <mergeCell ref="I23:M23"/>
    <mergeCell ref="AA23:AE23"/>
    <mergeCell ref="A20:C20"/>
    <mergeCell ref="D20:H20"/>
    <mergeCell ref="I20:M20"/>
    <mergeCell ref="AA20:AE20"/>
    <mergeCell ref="A21:C21"/>
    <mergeCell ref="D21:H21"/>
    <mergeCell ref="I21:M21"/>
    <mergeCell ref="AA21:AE21"/>
    <mergeCell ref="AA26:AE26"/>
    <mergeCell ref="A27:C27"/>
    <mergeCell ref="D27:H27"/>
    <mergeCell ref="I27:M27"/>
    <mergeCell ref="AA27:AE27"/>
    <mergeCell ref="A24:C24"/>
    <mergeCell ref="D24:H24"/>
    <mergeCell ref="I24:M24"/>
    <mergeCell ref="AA24:AE24"/>
    <mergeCell ref="A25:C25"/>
    <mergeCell ref="D25:H25"/>
    <mergeCell ref="I25:M25"/>
    <mergeCell ref="AA25:AE25"/>
    <mergeCell ref="A28:C28"/>
    <mergeCell ref="D28:M28"/>
    <mergeCell ref="A30:C31"/>
    <mergeCell ref="D30:M30"/>
    <mergeCell ref="D31:H31"/>
    <mergeCell ref="I31:M31"/>
    <mergeCell ref="A26:C26"/>
    <mergeCell ref="D26:H26"/>
    <mergeCell ref="I26:M26"/>
    <mergeCell ref="A34:C34"/>
    <mergeCell ref="D34:H34"/>
    <mergeCell ref="I34:M34"/>
    <mergeCell ref="AA34:AE34"/>
    <mergeCell ref="A35:C35"/>
    <mergeCell ref="D35:H35"/>
    <mergeCell ref="I35:M35"/>
    <mergeCell ref="AA35:AE35"/>
    <mergeCell ref="A32:C32"/>
    <mergeCell ref="D32:H32"/>
    <mergeCell ref="I32:M32"/>
    <mergeCell ref="AA32:AE32"/>
    <mergeCell ref="A33:C33"/>
    <mergeCell ref="D33:H33"/>
    <mergeCell ref="I33:M33"/>
    <mergeCell ref="AA33:AE33"/>
    <mergeCell ref="A38:C38"/>
    <mergeCell ref="D38:H38"/>
    <mergeCell ref="I38:M38"/>
    <mergeCell ref="AA38:AE38"/>
    <mergeCell ref="A39:C39"/>
    <mergeCell ref="D39:H39"/>
    <mergeCell ref="I39:M39"/>
    <mergeCell ref="AA39:AE39"/>
    <mergeCell ref="A36:C36"/>
    <mergeCell ref="D36:H36"/>
    <mergeCell ref="I36:M36"/>
    <mergeCell ref="AA36:AE36"/>
    <mergeCell ref="A37:C37"/>
    <mergeCell ref="D37:H37"/>
    <mergeCell ref="I37:M37"/>
    <mergeCell ref="AA37:AE37"/>
    <mergeCell ref="A42:C42"/>
    <mergeCell ref="D42:H42"/>
    <mergeCell ref="I42:M42"/>
    <mergeCell ref="AA42:AE42"/>
    <mergeCell ref="A43:C43"/>
    <mergeCell ref="D43:M43"/>
    <mergeCell ref="A40:C40"/>
    <mergeCell ref="D40:H40"/>
    <mergeCell ref="I40:M40"/>
    <mergeCell ref="AA40:AE40"/>
    <mergeCell ref="A41:C41"/>
    <mergeCell ref="D41:H41"/>
    <mergeCell ref="I41:M41"/>
    <mergeCell ref="AA41:AE41"/>
    <mergeCell ref="G50:M50"/>
    <mergeCell ref="A47:C47"/>
    <mergeCell ref="D47:H47"/>
    <mergeCell ref="I47:M47"/>
    <mergeCell ref="A48:F48"/>
    <mergeCell ref="G48:M48"/>
    <mergeCell ref="A49:F49"/>
    <mergeCell ref="G49:M49"/>
    <mergeCell ref="A44:M44"/>
    <mergeCell ref="A45:C45"/>
    <mergeCell ref="D45:H45"/>
    <mergeCell ref="I45:M45"/>
    <mergeCell ref="A46:C46"/>
    <mergeCell ref="D46:H46"/>
    <mergeCell ref="I46:M46"/>
  </mergeCells>
  <conditionalFormatting sqref="D46">
    <cfRule type="expression" dxfId="119" priority="4">
      <formula>ABS($D$46)&gt;--MID($J$7,2,5)</formula>
    </cfRule>
  </conditionalFormatting>
  <conditionalFormatting sqref="D47">
    <cfRule type="expression" dxfId="118" priority="3">
      <formula>ABS($D$47)&gt;--MID($J$8,2,5)</formula>
    </cfRule>
  </conditionalFormatting>
  <conditionalFormatting sqref="I46">
    <cfRule type="cellIs" dxfId="117" priority="2" operator="greaterThan">
      <formula>$M$7</formula>
    </cfRule>
  </conditionalFormatting>
  <conditionalFormatting sqref="I47">
    <cfRule type="cellIs" dxfId="116" priority="1" operator="greaterThan">
      <formula>$M$8</formula>
    </cfRule>
  </conditionalFormatting>
  <pageMargins left="0.7" right="0.7" top="0.75" bottom="0.75" header="0.3" footer="0.3"/>
  <pageSetup paperSize="9" orientation="portrait" r:id="rId1"/>
</worksheet>
</file>

<file path=xl/worksheets/sheet48.xml><?xml version="1.0" encoding="utf-8"?>
<worksheet xmlns="http://schemas.openxmlformats.org/spreadsheetml/2006/main" xmlns:r="http://schemas.openxmlformats.org/officeDocument/2006/relationships">
  <sheetPr codeName="Лист84">
    <tabColor rgb="FF00B0F0"/>
  </sheetPr>
  <dimension ref="A1:AE50"/>
  <sheetViews>
    <sheetView zoomScale="90" zoomScaleNormal="90" workbookViewId="0">
      <selection activeCell="D32" sqref="D32:H41"/>
    </sheetView>
  </sheetViews>
  <sheetFormatPr defaultRowHeight="15"/>
  <cols>
    <col min="1" max="1" width="6.7109375" customWidth="1"/>
    <col min="2" max="2" width="6.5703125" customWidth="1"/>
    <col min="3" max="3" width="5.5703125" customWidth="1"/>
    <col min="4" max="4" width="7" customWidth="1"/>
    <col min="5" max="7" width="3.7109375" customWidth="1"/>
    <col min="8" max="8" width="11.7109375" customWidth="1"/>
    <col min="9" max="9" width="2.7109375" customWidth="1"/>
    <col min="10" max="10" width="6.7109375" customWidth="1"/>
    <col min="11" max="12" width="3.7109375" customWidth="1"/>
    <col min="13" max="13" width="14.7109375" customWidth="1"/>
    <col min="14" max="14" width="5.7109375" customWidth="1"/>
    <col min="15" max="16" width="0" hidden="1" customWidth="1"/>
    <col min="17" max="17" width="0.42578125" customWidth="1"/>
    <col min="18" max="23" width="0" hidden="1" customWidth="1"/>
    <col min="27" max="27" width="9.28515625" hidden="1" customWidth="1"/>
    <col min="28" max="31" width="9.140625" hidden="1" customWidth="1"/>
  </cols>
  <sheetData>
    <row r="1" spans="1:24">
      <c r="A1" s="67" t="s">
        <v>32</v>
      </c>
      <c r="B1" s="67"/>
      <c r="C1" s="67"/>
      <c r="D1" s="67"/>
      <c r="E1" s="67"/>
      <c r="F1" s="67"/>
      <c r="G1" s="67"/>
      <c r="H1" s="67"/>
      <c r="I1" s="67"/>
      <c r="J1" s="67"/>
      <c r="K1" s="67"/>
      <c r="L1" s="67"/>
      <c r="M1" s="67"/>
      <c r="N1" s="38"/>
      <c r="O1" s="38"/>
      <c r="P1" s="38"/>
      <c r="Q1" s="38"/>
      <c r="R1" s="38"/>
      <c r="S1" s="38"/>
      <c r="T1" s="38"/>
      <c r="U1" s="38"/>
      <c r="V1" s="38"/>
      <c r="W1" s="28"/>
    </row>
    <row r="2" spans="1:24">
      <c r="A2" s="71" t="s">
        <v>33</v>
      </c>
      <c r="B2" s="71"/>
      <c r="C2" s="71"/>
      <c r="D2" s="71"/>
      <c r="E2" s="71"/>
      <c r="F2" s="71"/>
      <c r="G2" s="71"/>
      <c r="H2" s="71"/>
      <c r="I2" s="71"/>
      <c r="J2" s="71"/>
      <c r="K2" s="71"/>
      <c r="L2" s="71"/>
      <c r="M2" s="71"/>
      <c r="N2" s="7"/>
      <c r="O2" s="7"/>
      <c r="P2" s="7"/>
      <c r="Q2" s="7"/>
      <c r="R2" s="7"/>
      <c r="S2" s="7"/>
      <c r="T2" s="7"/>
      <c r="U2" s="7"/>
      <c r="V2" s="7"/>
      <c r="W2" s="7"/>
    </row>
    <row r="3" spans="1:24" ht="15.75">
      <c r="A3" s="68" t="s">
        <v>62</v>
      </c>
      <c r="B3" s="68"/>
      <c r="C3" s="68"/>
      <c r="D3" s="68"/>
      <c r="E3" s="68"/>
      <c r="F3" s="68"/>
      <c r="G3" s="68"/>
      <c r="H3" s="62"/>
      <c r="I3" s="72">
        <v>43389034</v>
      </c>
      <c r="J3" s="72"/>
      <c r="K3" s="72"/>
      <c r="L3" s="72"/>
      <c r="M3" s="72"/>
      <c r="N3" s="16"/>
      <c r="O3" s="23"/>
      <c r="P3" s="62"/>
      <c r="Q3" s="69"/>
      <c r="R3" s="69"/>
      <c r="S3" s="69"/>
      <c r="T3" s="69"/>
      <c r="U3" s="69"/>
      <c r="V3" s="69"/>
      <c r="W3" s="69"/>
    </row>
    <row r="4" spans="1:24">
      <c r="A4" s="70" t="s">
        <v>0</v>
      </c>
      <c r="B4" s="70"/>
      <c r="C4" s="70"/>
      <c r="D4" s="70"/>
      <c r="E4" s="70"/>
      <c r="F4" s="70"/>
      <c r="G4" s="70"/>
      <c r="H4" s="62"/>
      <c r="I4" s="70" t="s">
        <v>1</v>
      </c>
      <c r="J4" s="70"/>
      <c r="K4" s="70"/>
      <c r="L4" s="70"/>
      <c r="M4" s="70"/>
      <c r="N4" s="46"/>
      <c r="O4" s="42"/>
      <c r="P4" s="62"/>
      <c r="Q4" s="69"/>
      <c r="R4" s="69"/>
      <c r="S4" s="69"/>
      <c r="T4" s="69"/>
      <c r="U4" s="69"/>
      <c r="V4" s="69"/>
      <c r="W4" s="69"/>
    </row>
    <row r="5" spans="1:24">
      <c r="A5" s="73" t="s">
        <v>2</v>
      </c>
      <c r="B5" s="73"/>
      <c r="C5" s="73"/>
      <c r="D5" s="73"/>
      <c r="E5" s="73"/>
      <c r="F5" s="73"/>
      <c r="G5" s="73"/>
      <c r="H5" s="73"/>
      <c r="I5" s="73"/>
      <c r="J5" s="73"/>
      <c r="K5" s="73"/>
      <c r="L5" s="73"/>
      <c r="M5" s="73"/>
      <c r="N5" s="14"/>
      <c r="O5" s="14"/>
      <c r="P5" s="14"/>
      <c r="Q5" s="14"/>
      <c r="R5" s="14"/>
      <c r="S5" s="14"/>
      <c r="T5" s="14"/>
      <c r="U5" s="14"/>
      <c r="V5" s="14"/>
      <c r="W5" s="14"/>
    </row>
    <row r="6" spans="1:24">
      <c r="A6" s="77" t="s">
        <v>3</v>
      </c>
      <c r="B6" s="77"/>
      <c r="C6" s="77"/>
      <c r="D6" s="77" t="s">
        <v>4</v>
      </c>
      <c r="E6" s="77"/>
      <c r="F6" s="77"/>
      <c r="G6" s="77" t="s">
        <v>5</v>
      </c>
      <c r="H6" s="77"/>
      <c r="I6" s="77"/>
      <c r="J6" s="77" t="s">
        <v>55</v>
      </c>
      <c r="K6" s="77"/>
      <c r="L6" s="78"/>
      <c r="M6" s="61" t="s">
        <v>56</v>
      </c>
      <c r="N6" s="35"/>
      <c r="O6" s="31"/>
      <c r="P6" s="32"/>
      <c r="Q6" s="28"/>
      <c r="R6" s="28"/>
      <c r="S6" s="28"/>
      <c r="T6" s="28"/>
      <c r="U6" s="28"/>
      <c r="V6" s="28"/>
      <c r="W6" s="28"/>
    </row>
    <row r="7" spans="1:24">
      <c r="A7" s="74">
        <v>8</v>
      </c>
      <c r="B7" s="74"/>
      <c r="C7" s="74"/>
      <c r="D7" s="75" t="str">
        <f>G7 &amp; " - " &amp; G8</f>
        <v>30 - 300</v>
      </c>
      <c r="E7" s="75"/>
      <c r="F7" s="75"/>
      <c r="G7" s="74">
        <v>30</v>
      </c>
      <c r="H7" s="74"/>
      <c r="I7" s="74"/>
      <c r="J7" s="74" t="s">
        <v>6</v>
      </c>
      <c r="K7" s="74"/>
      <c r="L7" s="76"/>
      <c r="M7" s="64">
        <v>1</v>
      </c>
      <c r="N7" s="36"/>
      <c r="O7" s="33"/>
      <c r="P7" s="34"/>
      <c r="Q7" s="28"/>
      <c r="R7" s="28"/>
      <c r="S7" s="28"/>
      <c r="T7" s="28"/>
      <c r="U7" s="28"/>
      <c r="V7" s="28"/>
      <c r="W7" s="28"/>
    </row>
    <row r="8" spans="1:24">
      <c r="A8" s="74"/>
      <c r="B8" s="74"/>
      <c r="C8" s="74"/>
      <c r="D8" s="74"/>
      <c r="E8" s="74"/>
      <c r="F8" s="74"/>
      <c r="G8" s="74">
        <v>300</v>
      </c>
      <c r="H8" s="74"/>
      <c r="I8" s="74"/>
      <c r="J8" s="74" t="s">
        <v>23</v>
      </c>
      <c r="K8" s="74"/>
      <c r="L8" s="76"/>
      <c r="M8" s="64">
        <v>0.3</v>
      </c>
      <c r="N8" s="16"/>
      <c r="O8" s="27"/>
      <c r="P8" s="30"/>
      <c r="Q8" s="28"/>
      <c r="R8" s="28"/>
      <c r="S8" s="28"/>
      <c r="T8" s="28"/>
      <c r="U8" s="28"/>
      <c r="V8" s="28"/>
      <c r="W8" s="28"/>
    </row>
    <row r="9" spans="1:24">
      <c r="A9" s="74"/>
      <c r="B9" s="74"/>
      <c r="C9" s="74"/>
      <c r="D9" s="74"/>
      <c r="E9" s="74"/>
      <c r="F9" s="74"/>
      <c r="G9" s="74"/>
      <c r="H9" s="74"/>
      <c r="I9" s="74"/>
      <c r="J9" s="80">
        <f>--MID(J7,2,3)</f>
        <v>2</v>
      </c>
      <c r="K9" s="80"/>
      <c r="L9" s="81"/>
      <c r="M9" s="60"/>
      <c r="N9" s="16"/>
      <c r="O9" s="27"/>
      <c r="P9" s="30"/>
      <c r="Q9" s="28"/>
      <c r="R9" s="28"/>
      <c r="S9" s="28"/>
      <c r="T9" s="28"/>
      <c r="U9" s="28"/>
      <c r="V9" s="28"/>
      <c r="W9" s="28"/>
    </row>
    <row r="10" spans="1:24">
      <c r="A10" s="74"/>
      <c r="B10" s="74"/>
      <c r="C10" s="74"/>
      <c r="D10" s="74"/>
      <c r="E10" s="74"/>
      <c r="F10" s="74"/>
      <c r="G10" s="74"/>
      <c r="H10" s="74"/>
      <c r="I10" s="74"/>
      <c r="J10" s="82">
        <f>--MID(J8,2,3)</f>
        <v>0.6</v>
      </c>
      <c r="K10" s="82"/>
      <c r="L10" s="83"/>
      <c r="M10" s="60"/>
      <c r="N10" s="16"/>
      <c r="O10" s="52"/>
      <c r="P10" s="54"/>
      <c r="Q10" s="28"/>
      <c r="R10" s="28"/>
      <c r="S10" s="28"/>
      <c r="T10" s="28"/>
      <c r="U10" s="28"/>
      <c r="V10" s="28"/>
      <c r="W10" s="28"/>
    </row>
    <row r="11" spans="1:24">
      <c r="A11" s="79" t="s">
        <v>7</v>
      </c>
      <c r="B11" s="79"/>
      <c r="C11" s="79"/>
      <c r="D11" s="79"/>
      <c r="E11" s="79"/>
      <c r="F11" s="79"/>
      <c r="G11" s="79"/>
      <c r="H11" s="79"/>
      <c r="I11" s="79"/>
      <c r="J11" s="79"/>
      <c r="K11" s="84" t="str">
        <f>'Исход. данные'!$B$1</f>
        <v>18.10.2024г.</v>
      </c>
      <c r="L11" s="84"/>
      <c r="M11" s="84"/>
      <c r="N11" s="15"/>
      <c r="O11" s="15"/>
      <c r="P11" s="15"/>
      <c r="Q11" s="15"/>
      <c r="R11" s="15"/>
      <c r="S11" s="15"/>
      <c r="T11" s="15"/>
      <c r="U11" s="15"/>
      <c r="V11" s="15"/>
      <c r="W11" s="15"/>
      <c r="X11" s="8"/>
    </row>
    <row r="12" spans="1:24">
      <c r="A12" s="79" t="s">
        <v>8</v>
      </c>
      <c r="B12" s="79"/>
      <c r="C12" s="79"/>
      <c r="D12" s="79"/>
      <c r="E12" s="79"/>
      <c r="F12" s="79"/>
      <c r="G12" s="79"/>
      <c r="H12" s="79"/>
      <c r="I12" s="79"/>
      <c r="J12" s="79"/>
      <c r="K12" s="85" t="str">
        <f>'Исход. данные'!$B$2</f>
        <v>ВР-300S № 181024</v>
      </c>
      <c r="L12" s="85"/>
      <c r="M12" s="85"/>
      <c r="N12" s="16"/>
      <c r="O12" s="16"/>
      <c r="P12" s="16"/>
      <c r="Q12" s="16"/>
      <c r="R12" s="16"/>
      <c r="S12" s="16"/>
      <c r="T12" s="16"/>
      <c r="U12" s="16"/>
      <c r="V12" s="16"/>
      <c r="W12" s="16"/>
      <c r="X12" s="8"/>
    </row>
    <row r="13" spans="1:24">
      <c r="A13" s="79" t="s">
        <v>9</v>
      </c>
      <c r="B13" s="79"/>
      <c r="C13" s="79"/>
      <c r="D13" s="79"/>
      <c r="E13" s="79"/>
      <c r="F13" s="79"/>
      <c r="G13" s="79"/>
      <c r="H13" s="79"/>
      <c r="I13" s="79"/>
      <c r="J13" s="79"/>
      <c r="K13" s="85">
        <f>'Исход. данные'!$B$3</f>
        <v>21.2</v>
      </c>
      <c r="L13" s="85"/>
      <c r="M13" s="85"/>
      <c r="N13" s="16"/>
      <c r="O13" s="16"/>
      <c r="P13" s="16"/>
      <c r="Q13" s="16"/>
      <c r="R13" s="16"/>
      <c r="S13" s="16"/>
      <c r="T13" s="16"/>
      <c r="U13" s="16"/>
      <c r="V13" s="16"/>
      <c r="W13" s="16"/>
      <c r="X13" s="8"/>
    </row>
    <row r="14" spans="1:24">
      <c r="A14" s="79" t="s">
        <v>10</v>
      </c>
      <c r="B14" s="79"/>
      <c r="C14" s="79"/>
      <c r="D14" s="79"/>
      <c r="E14" s="79"/>
      <c r="F14" s="79"/>
      <c r="G14" s="79"/>
      <c r="H14" s="79"/>
      <c r="I14" s="79"/>
      <c r="J14" s="79"/>
      <c r="K14" s="85">
        <f>'Исход. данные'!$B$4</f>
        <v>60.7</v>
      </c>
      <c r="L14" s="85"/>
      <c r="M14" s="85"/>
      <c r="N14" s="16"/>
      <c r="O14" s="16"/>
      <c r="P14" s="16"/>
      <c r="Q14" s="16"/>
      <c r="R14" s="16"/>
      <c r="S14" s="16"/>
      <c r="T14" s="16"/>
      <c r="U14" s="16"/>
      <c r="V14" s="16"/>
      <c r="W14" s="16"/>
      <c r="X14" s="8"/>
    </row>
    <row r="15" spans="1:24">
      <c r="A15" s="97" t="s">
        <v>11</v>
      </c>
      <c r="B15" s="98"/>
      <c r="C15" s="99"/>
      <c r="D15" s="76" t="str">
        <f>"Объем дозирования " &amp; G7 &amp; " мкл"</f>
        <v>Объем дозирования 30 мкл</v>
      </c>
      <c r="E15" s="85"/>
      <c r="F15" s="85"/>
      <c r="G15" s="85"/>
      <c r="H15" s="85"/>
      <c r="I15" s="85"/>
      <c r="J15" s="85"/>
      <c r="K15" s="85"/>
      <c r="L15" s="85"/>
      <c r="M15" s="86"/>
      <c r="N15" s="47"/>
      <c r="O15" s="28"/>
      <c r="P15" s="28"/>
      <c r="Q15" s="28"/>
      <c r="R15" s="28"/>
      <c r="S15" s="28"/>
      <c r="T15" s="28"/>
      <c r="U15" s="28"/>
      <c r="V15" s="28"/>
      <c r="W15" s="28"/>
    </row>
    <row r="16" spans="1:24">
      <c r="A16" s="100"/>
      <c r="B16" s="101"/>
      <c r="C16" s="102"/>
      <c r="D16" s="76" t="s">
        <v>42</v>
      </c>
      <c r="E16" s="85"/>
      <c r="F16" s="85"/>
      <c r="G16" s="85"/>
      <c r="H16" s="86"/>
      <c r="I16" s="76" t="s">
        <v>13</v>
      </c>
      <c r="J16" s="85"/>
      <c r="K16" s="85"/>
      <c r="L16" s="85"/>
      <c r="M16" s="86"/>
      <c r="N16" s="28"/>
      <c r="O16" s="28"/>
      <c r="P16" s="28"/>
      <c r="Q16" s="28"/>
      <c r="R16" s="28"/>
      <c r="S16" s="28"/>
      <c r="T16" s="28"/>
      <c r="U16" s="28"/>
      <c r="V16" s="28"/>
      <c r="W16" s="28"/>
    </row>
    <row r="17" spans="1:31">
      <c r="A17" s="76">
        <v>1</v>
      </c>
      <c r="B17" s="85"/>
      <c r="C17" s="86"/>
      <c r="D17" s="87">
        <v>3.0200000000000001E-2</v>
      </c>
      <c r="E17" s="88"/>
      <c r="F17" s="88"/>
      <c r="G17" s="88"/>
      <c r="H17" s="89"/>
      <c r="I17" s="90">
        <f>D17*1000*'Исход. данные'!$B$6</f>
        <v>30.293620000000004</v>
      </c>
      <c r="J17" s="91"/>
      <c r="K17" s="91"/>
      <c r="L17" s="91"/>
      <c r="M17" s="92"/>
      <c r="N17" s="28"/>
      <c r="O17" s="28"/>
      <c r="P17" s="28"/>
      <c r="Q17" s="28"/>
      <c r="R17" s="28"/>
      <c r="S17" s="28"/>
      <c r="T17" s="28"/>
      <c r="U17" s="28"/>
      <c r="V17" s="28"/>
      <c r="W17" s="28"/>
      <c r="AA17" s="65">
        <f ca="1">ROUND(NORMINV(RAND(), $AA$27, $AA$27*$M$7/100*0.8)/(1000*'Исход. данные'!$B$6), 4)</f>
        <v>2.9600000000000001E-2</v>
      </c>
      <c r="AB17" s="65"/>
      <c r="AC17" s="65"/>
      <c r="AD17" s="65"/>
      <c r="AE17" s="65"/>
    </row>
    <row r="18" spans="1:31">
      <c r="A18" s="76">
        <v>2</v>
      </c>
      <c r="B18" s="85"/>
      <c r="C18" s="86"/>
      <c r="D18" s="87">
        <v>3.0099999999999998E-2</v>
      </c>
      <c r="E18" s="93"/>
      <c r="F18" s="93"/>
      <c r="G18" s="93"/>
      <c r="H18" s="94"/>
      <c r="I18" s="90">
        <f>D18*1000*'Исход. данные'!$B$6</f>
        <v>30.19331</v>
      </c>
      <c r="J18" s="95"/>
      <c r="K18" s="95"/>
      <c r="L18" s="95"/>
      <c r="M18" s="96"/>
      <c r="N18" s="28"/>
      <c r="O18" s="28"/>
      <c r="P18" s="28"/>
      <c r="Q18" s="28"/>
      <c r="R18" s="28"/>
      <c r="S18" s="28"/>
      <c r="T18" s="28"/>
      <c r="U18" s="28"/>
      <c r="V18" s="28"/>
      <c r="W18" s="28"/>
      <c r="AA18" s="65">
        <f ca="1">ROUND(NORMINV(RAND(), $AA$27, $AA$27*$M$7/100*0.8)/(1000*'Исход. данные'!$B$6), 4)</f>
        <v>3.0099999999999998E-2</v>
      </c>
      <c r="AB18" s="65"/>
      <c r="AC18" s="65"/>
      <c r="AD18" s="65"/>
      <c r="AE18" s="65"/>
    </row>
    <row r="19" spans="1:31">
      <c r="A19" s="76">
        <v>3</v>
      </c>
      <c r="B19" s="85"/>
      <c r="C19" s="86"/>
      <c r="D19" s="87">
        <v>2.9700000000000001E-2</v>
      </c>
      <c r="E19" s="93"/>
      <c r="F19" s="93"/>
      <c r="G19" s="93"/>
      <c r="H19" s="94"/>
      <c r="I19" s="90">
        <f>D19*1000*'Исход. данные'!$B$6</f>
        <v>29.792070000000002</v>
      </c>
      <c r="J19" s="95"/>
      <c r="K19" s="95"/>
      <c r="L19" s="95"/>
      <c r="M19" s="96"/>
      <c r="N19" s="28"/>
      <c r="O19" s="28"/>
      <c r="P19" s="28"/>
      <c r="Q19" s="28"/>
      <c r="R19" s="28"/>
      <c r="S19" s="28"/>
      <c r="T19" s="28"/>
      <c r="U19" s="28"/>
      <c r="V19" s="28"/>
      <c r="W19" s="28"/>
      <c r="AA19" s="65">
        <f ca="1">ROUND(NORMINV(RAND(), $AA$27, $AA$27*$M$7/100*0.8)/(1000*'Исход. данные'!$B$6), 4)</f>
        <v>2.9700000000000001E-2</v>
      </c>
      <c r="AB19" s="65"/>
      <c r="AC19" s="65"/>
      <c r="AD19" s="65"/>
      <c r="AE19" s="65"/>
    </row>
    <row r="20" spans="1:31">
      <c r="A20" s="76">
        <v>4</v>
      </c>
      <c r="B20" s="85"/>
      <c r="C20" s="86"/>
      <c r="D20" s="87">
        <v>2.98E-2</v>
      </c>
      <c r="E20" s="93"/>
      <c r="F20" s="93"/>
      <c r="G20" s="93"/>
      <c r="H20" s="94"/>
      <c r="I20" s="90">
        <f>D20*1000*'Исход. данные'!$B$6</f>
        <v>29.892380000000003</v>
      </c>
      <c r="J20" s="95"/>
      <c r="K20" s="95"/>
      <c r="L20" s="95"/>
      <c r="M20" s="96"/>
      <c r="N20" s="28"/>
      <c r="O20" s="28"/>
      <c r="P20" s="28"/>
      <c r="Q20" s="28"/>
      <c r="R20" s="28"/>
      <c r="S20" s="28"/>
      <c r="T20" s="28"/>
      <c r="U20" s="28"/>
      <c r="V20" s="28"/>
      <c r="W20" s="28"/>
      <c r="AA20" s="65">
        <f ca="1">ROUND(NORMINV(RAND(), $AA$27, $AA$27*$M$7/100*0.8)/(1000*'Исход. данные'!$B$6), 4)</f>
        <v>0.03</v>
      </c>
      <c r="AB20" s="65"/>
      <c r="AC20" s="65"/>
      <c r="AD20" s="65"/>
      <c r="AE20" s="65"/>
    </row>
    <row r="21" spans="1:31">
      <c r="A21" s="76">
        <v>5</v>
      </c>
      <c r="B21" s="85"/>
      <c r="C21" s="86"/>
      <c r="D21" s="87">
        <v>3.0200000000000001E-2</v>
      </c>
      <c r="E21" s="93"/>
      <c r="F21" s="93"/>
      <c r="G21" s="93"/>
      <c r="H21" s="94"/>
      <c r="I21" s="90">
        <f>D21*1000*'Исход. данные'!$B$6</f>
        <v>30.293620000000004</v>
      </c>
      <c r="J21" s="95"/>
      <c r="K21" s="95"/>
      <c r="L21" s="95"/>
      <c r="M21" s="96"/>
      <c r="N21" s="28"/>
      <c r="O21" s="28"/>
      <c r="P21" s="28"/>
      <c r="Q21" s="28"/>
      <c r="R21" s="28"/>
      <c r="S21" s="28"/>
      <c r="T21" s="28"/>
      <c r="U21" s="28"/>
      <c r="V21" s="28"/>
      <c r="W21" s="28"/>
      <c r="AA21" s="65">
        <f ca="1">ROUND(NORMINV(RAND(), $AA$27, $AA$27*$M$7/100*0.8)/(1000*'Исход. данные'!$B$6), 4)</f>
        <v>2.9600000000000001E-2</v>
      </c>
      <c r="AB21" s="65"/>
      <c r="AC21" s="65"/>
      <c r="AD21" s="65"/>
      <c r="AE21" s="65"/>
    </row>
    <row r="22" spans="1:31">
      <c r="A22" s="76">
        <v>6</v>
      </c>
      <c r="B22" s="85"/>
      <c r="C22" s="86"/>
      <c r="D22" s="87">
        <v>3.0099999999999998E-2</v>
      </c>
      <c r="E22" s="93"/>
      <c r="F22" s="93"/>
      <c r="G22" s="93"/>
      <c r="H22" s="94"/>
      <c r="I22" s="90">
        <f>D22*1000*'Исход. данные'!$B$6</f>
        <v>30.19331</v>
      </c>
      <c r="J22" s="95"/>
      <c r="K22" s="95"/>
      <c r="L22" s="95"/>
      <c r="M22" s="96"/>
      <c r="N22" s="28"/>
      <c r="O22" s="28"/>
      <c r="P22" s="28"/>
      <c r="Q22" s="28"/>
      <c r="R22" s="28"/>
      <c r="S22" s="28"/>
      <c r="T22" s="28"/>
      <c r="U22" s="28"/>
      <c r="V22" s="28"/>
      <c r="W22" s="28"/>
      <c r="Z22" s="18"/>
      <c r="AA22" s="65">
        <f ca="1">ROUND(NORMINV(RAND(), $AA$27, $AA$27*$M$7/100*0.8)/(1000*'Исход. данные'!$B$6), 4)</f>
        <v>2.9700000000000001E-2</v>
      </c>
      <c r="AB22" s="65"/>
      <c r="AC22" s="65"/>
      <c r="AD22" s="65"/>
      <c r="AE22" s="65"/>
    </row>
    <row r="23" spans="1:31">
      <c r="A23" s="76">
        <v>7</v>
      </c>
      <c r="B23" s="85"/>
      <c r="C23" s="86"/>
      <c r="D23" s="87">
        <v>2.9499999999999998E-2</v>
      </c>
      <c r="E23" s="93"/>
      <c r="F23" s="93"/>
      <c r="G23" s="93"/>
      <c r="H23" s="94"/>
      <c r="I23" s="90">
        <f>D23*1000*'Исход. данные'!$B$6</f>
        <v>29.591450000000002</v>
      </c>
      <c r="J23" s="95"/>
      <c r="K23" s="95"/>
      <c r="L23" s="95"/>
      <c r="M23" s="96"/>
      <c r="N23" s="28"/>
      <c r="O23" s="28"/>
      <c r="P23" s="28"/>
      <c r="Q23" s="28"/>
      <c r="R23" s="28"/>
      <c r="S23" s="28"/>
      <c r="T23" s="28"/>
      <c r="U23" s="28"/>
      <c r="V23" s="28"/>
      <c r="W23" s="28"/>
      <c r="Z23" s="18"/>
      <c r="AA23" s="65">
        <f ca="1">ROUND(NORMINV(RAND(), $AA$27, $AA$27*$M$7/100*0.8)/(1000*'Исход. данные'!$B$6), 4)</f>
        <v>2.9499999999999998E-2</v>
      </c>
      <c r="AB23" s="65"/>
      <c r="AC23" s="65"/>
      <c r="AD23" s="65"/>
      <c r="AE23" s="65"/>
    </row>
    <row r="24" spans="1:31">
      <c r="A24" s="76">
        <v>8</v>
      </c>
      <c r="B24" s="85"/>
      <c r="C24" s="86"/>
      <c r="D24" s="87">
        <v>0.03</v>
      </c>
      <c r="E24" s="93"/>
      <c r="F24" s="93"/>
      <c r="G24" s="93"/>
      <c r="H24" s="94"/>
      <c r="I24" s="90">
        <f>D24*1000*'Исход. данные'!$B$6</f>
        <v>30.093000000000004</v>
      </c>
      <c r="J24" s="95"/>
      <c r="K24" s="95"/>
      <c r="L24" s="95"/>
      <c r="M24" s="96"/>
      <c r="N24" s="28"/>
      <c r="O24" s="28"/>
      <c r="P24" s="28"/>
      <c r="Q24" s="28"/>
      <c r="R24" s="28"/>
      <c r="S24" s="28"/>
      <c r="T24" s="28"/>
      <c r="U24" s="28"/>
      <c r="V24" s="28"/>
      <c r="W24" s="28"/>
      <c r="AA24" s="65">
        <f ca="1">ROUND(NORMINV(RAND(), $AA$27, $AA$27*$M$7/100*0.8)/(1000*'Исход. данные'!$B$6), 4)</f>
        <v>3.04E-2</v>
      </c>
      <c r="AB24" s="65"/>
      <c r="AC24" s="65"/>
      <c r="AD24" s="65"/>
      <c r="AE24" s="65"/>
    </row>
    <row r="25" spans="1:31">
      <c r="A25" s="76">
        <v>9</v>
      </c>
      <c r="B25" s="85"/>
      <c r="C25" s="86"/>
      <c r="D25" s="87">
        <v>2.9899999999999999E-2</v>
      </c>
      <c r="E25" s="93"/>
      <c r="F25" s="93"/>
      <c r="G25" s="93"/>
      <c r="H25" s="94"/>
      <c r="I25" s="90">
        <f>D25*1000*'Исход. данные'!$B$6</f>
        <v>29.992690000000003</v>
      </c>
      <c r="J25" s="95"/>
      <c r="K25" s="95"/>
      <c r="L25" s="95"/>
      <c r="M25" s="96"/>
      <c r="N25" s="28"/>
      <c r="O25" s="28"/>
      <c r="P25" s="28"/>
      <c r="Q25" s="28"/>
      <c r="R25" s="28"/>
      <c r="S25" s="28"/>
      <c r="T25" s="28"/>
      <c r="U25" s="28"/>
      <c r="V25" s="29"/>
      <c r="W25" s="28"/>
      <c r="AA25" s="65">
        <f ca="1">ROUND(NORMINV(RAND(), $AA$27, $AA$27*$M$7/100*0.8)/(1000*'Исход. данные'!$B$6), 4)</f>
        <v>2.9899999999999999E-2</v>
      </c>
      <c r="AB25" s="65"/>
      <c r="AC25" s="65"/>
      <c r="AD25" s="65"/>
      <c r="AE25" s="65"/>
    </row>
    <row r="26" spans="1:31">
      <c r="A26" s="76">
        <v>10</v>
      </c>
      <c r="B26" s="85"/>
      <c r="C26" s="86"/>
      <c r="D26" s="87">
        <v>2.98E-2</v>
      </c>
      <c r="E26" s="93"/>
      <c r="F26" s="93"/>
      <c r="G26" s="93"/>
      <c r="H26" s="94"/>
      <c r="I26" s="90">
        <f>D26*1000*'Исход. данные'!$B$6</f>
        <v>29.892380000000003</v>
      </c>
      <c r="J26" s="95"/>
      <c r="K26" s="95"/>
      <c r="L26" s="95"/>
      <c r="M26" s="96"/>
      <c r="N26" s="28"/>
      <c r="O26" s="28"/>
      <c r="P26" s="28"/>
      <c r="Q26" s="28"/>
      <c r="R26" s="28"/>
      <c r="S26" s="28"/>
      <c r="T26" s="28"/>
      <c r="U26" s="28"/>
      <c r="V26" s="28"/>
      <c r="W26" s="28"/>
      <c r="AA26" s="65">
        <f ca="1">ROUND(NORMINV(RAND(), $AA$27, $AA$27*$M$7/100*0.8)/(1000*'Исход. данные'!$B$6), 4)</f>
        <v>0.03</v>
      </c>
      <c r="AB26" s="65"/>
      <c r="AC26" s="65"/>
      <c r="AD26" s="65"/>
      <c r="AE26" s="65"/>
    </row>
    <row r="27" spans="1:31">
      <c r="A27" s="76" t="s">
        <v>14</v>
      </c>
      <c r="B27" s="85"/>
      <c r="C27" s="86"/>
      <c r="D27" s="87">
        <f>AVERAGE(D17:H26)</f>
        <v>2.9929999999999995E-2</v>
      </c>
      <c r="E27" s="93"/>
      <c r="F27" s="93"/>
      <c r="G27" s="93"/>
      <c r="H27" s="94"/>
      <c r="I27" s="90">
        <f>ROUND(AVERAGE(I17:M26),2)</f>
        <v>30.02</v>
      </c>
      <c r="J27" s="95"/>
      <c r="K27" s="95"/>
      <c r="L27" s="95"/>
      <c r="M27" s="96"/>
      <c r="N27" s="47"/>
      <c r="O27" s="28"/>
      <c r="P27" s="28"/>
      <c r="Q27" s="28"/>
      <c r="R27" s="28"/>
      <c r="S27" s="28"/>
      <c r="T27" s="28"/>
      <c r="U27" s="28"/>
      <c r="V27" s="28"/>
      <c r="W27" s="28"/>
      <c r="AA27" s="66">
        <f ca="1">G7+G7*J9/100*0.9*(RAND()-RAND())</f>
        <v>29.994894354176367</v>
      </c>
      <c r="AB27" s="66"/>
      <c r="AC27" s="66"/>
      <c r="AD27" s="66"/>
      <c r="AE27" s="66"/>
    </row>
    <row r="28" spans="1:31">
      <c r="A28" s="76" t="s">
        <v>15</v>
      </c>
      <c r="B28" s="85"/>
      <c r="C28" s="86"/>
      <c r="D28" s="106" t="str">
        <f>'Исход. данные'!$B$5</f>
        <v>Пупкин В.В.</v>
      </c>
      <c r="E28" s="107"/>
      <c r="F28" s="107"/>
      <c r="G28" s="107"/>
      <c r="H28" s="107"/>
      <c r="I28" s="107"/>
      <c r="J28" s="107"/>
      <c r="K28" s="107"/>
      <c r="L28" s="107"/>
      <c r="M28" s="108"/>
      <c r="N28" s="51"/>
      <c r="O28" s="51"/>
      <c r="P28" s="51"/>
      <c r="Q28" s="51"/>
      <c r="R28" s="51"/>
      <c r="S28" s="51"/>
      <c r="T28" s="51"/>
      <c r="U28" s="28"/>
      <c r="V28" s="28"/>
      <c r="W28" s="28"/>
    </row>
    <row r="29" spans="1:31">
      <c r="A29" s="62"/>
      <c r="B29" s="62"/>
      <c r="C29" s="62"/>
      <c r="D29" s="62"/>
      <c r="E29" s="62"/>
      <c r="F29" s="62"/>
      <c r="G29" s="62"/>
      <c r="H29" s="62"/>
      <c r="I29" s="62"/>
      <c r="J29" s="62"/>
      <c r="K29" s="62"/>
      <c r="L29" s="62"/>
      <c r="M29" s="62"/>
      <c r="N29" s="62"/>
      <c r="O29" s="62"/>
      <c r="P29" s="62"/>
      <c r="Q29" s="62"/>
      <c r="R29" s="62"/>
      <c r="S29" s="62"/>
      <c r="T29" s="62"/>
      <c r="U29" s="62"/>
      <c r="V29" s="62"/>
      <c r="W29" s="62"/>
    </row>
    <row r="30" spans="1:31">
      <c r="A30" s="97" t="s">
        <v>11</v>
      </c>
      <c r="B30" s="98"/>
      <c r="C30" s="99"/>
      <c r="D30" s="76" t="str">
        <f>"Объем дозирования " &amp; G8 &amp; " мкл"</f>
        <v>Объем дозирования 300 мкл</v>
      </c>
      <c r="E30" s="85"/>
      <c r="F30" s="85"/>
      <c r="G30" s="85"/>
      <c r="H30" s="85"/>
      <c r="I30" s="85"/>
      <c r="J30" s="85"/>
      <c r="K30" s="85"/>
      <c r="L30" s="85"/>
      <c r="M30" s="86"/>
      <c r="V30" s="18"/>
    </row>
    <row r="31" spans="1:31">
      <c r="A31" s="100"/>
      <c r="B31" s="101"/>
      <c r="C31" s="102"/>
      <c r="D31" s="76" t="s">
        <v>42</v>
      </c>
      <c r="E31" s="85"/>
      <c r="F31" s="85"/>
      <c r="G31" s="85"/>
      <c r="H31" s="86"/>
      <c r="I31" s="76" t="s">
        <v>13</v>
      </c>
      <c r="J31" s="85"/>
      <c r="K31" s="85"/>
      <c r="L31" s="85"/>
      <c r="M31" s="86"/>
      <c r="Q31" s="18"/>
      <c r="S31" s="2"/>
    </row>
    <row r="32" spans="1:31">
      <c r="A32" s="76">
        <v>1</v>
      </c>
      <c r="B32" s="85"/>
      <c r="C32" s="86"/>
      <c r="D32" s="103">
        <v>0.29830000000000001</v>
      </c>
      <c r="E32" s="104"/>
      <c r="F32" s="104"/>
      <c r="G32" s="104"/>
      <c r="H32" s="105"/>
      <c r="I32" s="90">
        <f>D32*1000*'Исход. данные'!$B$6</f>
        <v>299.22473000000002</v>
      </c>
      <c r="J32" s="95"/>
      <c r="K32" s="95"/>
      <c r="L32" s="95"/>
      <c r="M32" s="96"/>
      <c r="Q32" s="18"/>
      <c r="AA32" s="65">
        <f ca="1">ROUND(NORMINV(RAND(), $AA$42, $AA$42*$M$8/100*0.8)/(1000*'Исход. данные'!$B$6), 4)</f>
        <v>0.29820000000000002</v>
      </c>
      <c r="AB32" s="65"/>
      <c r="AC32" s="65"/>
      <c r="AD32" s="65"/>
      <c r="AE32" s="65"/>
    </row>
    <row r="33" spans="1:31">
      <c r="A33" s="76">
        <v>2</v>
      </c>
      <c r="B33" s="85"/>
      <c r="C33" s="86"/>
      <c r="D33" s="103">
        <v>0.2974</v>
      </c>
      <c r="E33" s="104"/>
      <c r="F33" s="104"/>
      <c r="G33" s="104"/>
      <c r="H33" s="105"/>
      <c r="I33" s="90">
        <f>D33*1000*'Исход. данные'!$B$6</f>
        <v>298.32193999999998</v>
      </c>
      <c r="J33" s="95"/>
      <c r="K33" s="95"/>
      <c r="L33" s="95"/>
      <c r="M33" s="96"/>
      <c r="Q33" s="18"/>
      <c r="S33" s="2"/>
      <c r="AA33" s="65">
        <f ca="1">ROUND(NORMINV(RAND(), $AA$42, $AA$42*$M$8/100*0.8)/(1000*'Исход. данные'!$B$6), 4)</f>
        <v>0.2984</v>
      </c>
      <c r="AB33" s="65"/>
      <c r="AC33" s="65"/>
      <c r="AD33" s="65"/>
      <c r="AE33" s="65"/>
    </row>
    <row r="34" spans="1:31">
      <c r="A34" s="76">
        <v>3</v>
      </c>
      <c r="B34" s="85"/>
      <c r="C34" s="86"/>
      <c r="D34" s="103">
        <v>0.2984</v>
      </c>
      <c r="E34" s="104"/>
      <c r="F34" s="104"/>
      <c r="G34" s="104"/>
      <c r="H34" s="105"/>
      <c r="I34" s="90">
        <f>D34*1000*'Исход. данные'!$B$6</f>
        <v>299.32504</v>
      </c>
      <c r="J34" s="95"/>
      <c r="K34" s="95"/>
      <c r="L34" s="95"/>
      <c r="M34" s="96"/>
      <c r="Q34" s="18"/>
      <c r="AA34" s="65">
        <f ca="1">ROUND(NORMINV(RAND(), $AA$42, $AA$42*$M$8/100*0.8)/(1000*'Исход. данные'!$B$6), 4)</f>
        <v>0.29830000000000001</v>
      </c>
      <c r="AB34" s="65"/>
      <c r="AC34" s="65"/>
      <c r="AD34" s="65"/>
      <c r="AE34" s="65"/>
    </row>
    <row r="35" spans="1:31">
      <c r="A35" s="76">
        <v>4</v>
      </c>
      <c r="B35" s="85"/>
      <c r="C35" s="86"/>
      <c r="D35" s="103">
        <v>0.29730000000000001</v>
      </c>
      <c r="E35" s="104"/>
      <c r="F35" s="104"/>
      <c r="G35" s="104"/>
      <c r="H35" s="105"/>
      <c r="I35" s="90">
        <f>D35*1000*'Исход. данные'!$B$6</f>
        <v>298.22163000000006</v>
      </c>
      <c r="J35" s="95"/>
      <c r="K35" s="95"/>
      <c r="L35" s="95"/>
      <c r="M35" s="96"/>
      <c r="Q35" s="18"/>
      <c r="AA35" s="65">
        <f ca="1">ROUND(NORMINV(RAND(), $AA$42, $AA$42*$M$8/100*0.8)/(1000*'Исход. данные'!$B$6), 4)</f>
        <v>0.29780000000000001</v>
      </c>
      <c r="AB35" s="65"/>
      <c r="AC35" s="65"/>
      <c r="AD35" s="65"/>
      <c r="AE35" s="65"/>
    </row>
    <row r="36" spans="1:31">
      <c r="A36" s="76">
        <v>5</v>
      </c>
      <c r="B36" s="85"/>
      <c r="C36" s="86"/>
      <c r="D36" s="103">
        <v>0.29809999999999998</v>
      </c>
      <c r="E36" s="104"/>
      <c r="F36" s="104"/>
      <c r="G36" s="104"/>
      <c r="H36" s="105"/>
      <c r="I36" s="90">
        <f>D36*1000*'Исход. данные'!$B$6</f>
        <v>299.02411000000001</v>
      </c>
      <c r="J36" s="95"/>
      <c r="K36" s="95"/>
      <c r="L36" s="95"/>
      <c r="M36" s="96"/>
      <c r="Q36" s="18"/>
      <c r="AA36" s="65">
        <f ca="1">ROUND(NORMINV(RAND(), $AA$42, $AA$42*$M$8/100*0.8)/(1000*'Исход. данные'!$B$6), 4)</f>
        <v>0.29770000000000002</v>
      </c>
      <c r="AB36" s="65"/>
      <c r="AC36" s="65"/>
      <c r="AD36" s="65"/>
      <c r="AE36" s="65"/>
    </row>
    <row r="37" spans="1:31">
      <c r="A37" s="76">
        <v>6</v>
      </c>
      <c r="B37" s="85"/>
      <c r="C37" s="86"/>
      <c r="D37" s="103">
        <v>0.29670000000000002</v>
      </c>
      <c r="E37" s="104"/>
      <c r="F37" s="104"/>
      <c r="G37" s="104"/>
      <c r="H37" s="105"/>
      <c r="I37" s="90">
        <f>D37*1000*'Исход. данные'!$B$6</f>
        <v>297.61977000000007</v>
      </c>
      <c r="J37" s="95"/>
      <c r="K37" s="95"/>
      <c r="L37" s="95"/>
      <c r="M37" s="96"/>
      <c r="Q37" s="18"/>
      <c r="Y37" s="26"/>
      <c r="AA37" s="65">
        <f ca="1">ROUND(NORMINV(RAND(), $AA$42, $AA$42*$M$8/100*0.8)/(1000*'Исход. данные'!$B$6), 4)</f>
        <v>0.29709999999999998</v>
      </c>
      <c r="AB37" s="65"/>
      <c r="AC37" s="65"/>
      <c r="AD37" s="65"/>
      <c r="AE37" s="65"/>
    </row>
    <row r="38" spans="1:31">
      <c r="A38" s="76">
        <v>7</v>
      </c>
      <c r="B38" s="85"/>
      <c r="C38" s="86"/>
      <c r="D38" s="103">
        <v>0.29730000000000001</v>
      </c>
      <c r="E38" s="104"/>
      <c r="F38" s="104"/>
      <c r="G38" s="104"/>
      <c r="H38" s="105"/>
      <c r="I38" s="90">
        <f>D38*1000*'Исход. данные'!$B$6</f>
        <v>298.22163000000006</v>
      </c>
      <c r="J38" s="95"/>
      <c r="K38" s="95"/>
      <c r="L38" s="95"/>
      <c r="M38" s="96"/>
      <c r="Q38" s="18"/>
      <c r="AA38" s="65">
        <f ca="1">ROUND(NORMINV(RAND(), $AA$42, $AA$42*$M$8/100*0.8)/(1000*'Исход. данные'!$B$6), 4)</f>
        <v>0.29859999999999998</v>
      </c>
      <c r="AB38" s="65"/>
      <c r="AC38" s="65"/>
      <c r="AD38" s="65"/>
      <c r="AE38" s="65"/>
    </row>
    <row r="39" spans="1:31">
      <c r="A39" s="76">
        <v>8</v>
      </c>
      <c r="B39" s="85"/>
      <c r="C39" s="86"/>
      <c r="D39" s="103">
        <v>0.29880000000000001</v>
      </c>
      <c r="E39" s="104"/>
      <c r="F39" s="104"/>
      <c r="G39" s="104"/>
      <c r="H39" s="105"/>
      <c r="I39" s="90">
        <f>D39*1000*'Исход. данные'!$B$6</f>
        <v>299.72628000000003</v>
      </c>
      <c r="J39" s="95"/>
      <c r="K39" s="95"/>
      <c r="L39" s="95"/>
      <c r="M39" s="96"/>
      <c r="Q39" s="18"/>
      <c r="AA39" s="65">
        <f ca="1">ROUND(NORMINV(RAND(), $AA$42, $AA$42*$M$8/100*0.8)/(1000*'Исход. данные'!$B$6), 4)</f>
        <v>0.29720000000000002</v>
      </c>
      <c r="AB39" s="65"/>
      <c r="AC39" s="65"/>
      <c r="AD39" s="65"/>
      <c r="AE39" s="65"/>
    </row>
    <row r="40" spans="1:31">
      <c r="A40" s="76">
        <v>9</v>
      </c>
      <c r="B40" s="85"/>
      <c r="C40" s="86"/>
      <c r="D40" s="103">
        <v>0.29780000000000001</v>
      </c>
      <c r="E40" s="104"/>
      <c r="F40" s="104"/>
      <c r="G40" s="104"/>
      <c r="H40" s="105"/>
      <c r="I40" s="90">
        <f>D40*1000*'Исход. данные'!$B$6</f>
        <v>298.72318000000007</v>
      </c>
      <c r="J40" s="95"/>
      <c r="K40" s="95"/>
      <c r="L40" s="95"/>
      <c r="M40" s="96"/>
      <c r="Q40" s="18"/>
      <c r="AA40" s="65">
        <f ca="1">ROUND(NORMINV(RAND(), $AA$42, $AA$42*$M$8/100*0.8)/(1000*'Исход. данные'!$B$6), 4)</f>
        <v>0.2974</v>
      </c>
      <c r="AB40" s="65"/>
      <c r="AC40" s="65"/>
      <c r="AD40" s="65"/>
      <c r="AE40" s="65"/>
    </row>
    <row r="41" spans="1:31">
      <c r="A41" s="76">
        <v>10</v>
      </c>
      <c r="B41" s="85"/>
      <c r="C41" s="86"/>
      <c r="D41" s="103">
        <v>0.2969</v>
      </c>
      <c r="E41" s="104"/>
      <c r="F41" s="104"/>
      <c r="G41" s="104"/>
      <c r="H41" s="105"/>
      <c r="I41" s="90">
        <f>D41*1000*'Исход. данные'!$B$6</f>
        <v>297.82039000000003</v>
      </c>
      <c r="J41" s="95"/>
      <c r="K41" s="95"/>
      <c r="L41" s="95"/>
      <c r="M41" s="96"/>
      <c r="Q41" s="18"/>
      <c r="AA41" s="65">
        <f ca="1">ROUND(NORMINV(RAND(), $AA$42, $AA$42*$M$8/100*0.8)/(1000*'Исход. данные'!$B$6), 4)</f>
        <v>0.29730000000000001</v>
      </c>
      <c r="AB41" s="65"/>
      <c r="AC41" s="65"/>
      <c r="AD41" s="65"/>
      <c r="AE41" s="65"/>
    </row>
    <row r="42" spans="1:31">
      <c r="A42" s="76" t="s">
        <v>14</v>
      </c>
      <c r="B42" s="85"/>
      <c r="C42" s="86"/>
      <c r="D42" s="109">
        <f>AVERAGE(D32:H41)</f>
        <v>0.29769999999999996</v>
      </c>
      <c r="E42" s="110"/>
      <c r="F42" s="110"/>
      <c r="G42" s="110"/>
      <c r="H42" s="110"/>
      <c r="I42" s="111">
        <f>ROUND(AVERAGE(I32:M41), 2)</f>
        <v>298.62</v>
      </c>
      <c r="J42" s="111"/>
      <c r="K42" s="111"/>
      <c r="L42" s="111"/>
      <c r="M42" s="111"/>
      <c r="N42" s="8"/>
      <c r="O42" s="8"/>
      <c r="P42" s="8"/>
      <c r="Q42" s="8"/>
      <c r="R42" s="8"/>
      <c r="S42" s="8"/>
      <c r="T42" s="8"/>
      <c r="U42" s="8"/>
      <c r="V42" s="8"/>
      <c r="W42" s="8"/>
      <c r="X42" s="8"/>
      <c r="AA42" s="66">
        <f ca="1">G8+G8*J10/100*0.9*(RAND()-RAND())</f>
        <v>298.69713854320236</v>
      </c>
      <c r="AB42" s="66"/>
      <c r="AC42" s="66"/>
      <c r="AD42" s="66"/>
      <c r="AE42" s="66"/>
    </row>
    <row r="43" spans="1:31">
      <c r="A43" s="74" t="s">
        <v>15</v>
      </c>
      <c r="B43" s="74"/>
      <c r="C43" s="74"/>
      <c r="D43" s="112" t="str">
        <f>'Исход. данные'!$B$5</f>
        <v>Пупкин В.В.</v>
      </c>
      <c r="E43" s="112"/>
      <c r="F43" s="112"/>
      <c r="G43" s="112"/>
      <c r="H43" s="112"/>
      <c r="I43" s="112"/>
      <c r="J43" s="112"/>
      <c r="K43" s="112"/>
      <c r="L43" s="112"/>
      <c r="M43" s="112"/>
      <c r="N43" s="45"/>
      <c r="O43" s="45"/>
      <c r="P43" s="45"/>
      <c r="Q43" s="45"/>
      <c r="R43" s="45"/>
      <c r="S43" s="45"/>
      <c r="T43" s="8"/>
      <c r="U43" s="8"/>
      <c r="V43" s="8"/>
      <c r="W43" s="8"/>
      <c r="X43" s="8"/>
    </row>
    <row r="44" spans="1:31">
      <c r="A44" s="107" t="s">
        <v>16</v>
      </c>
      <c r="B44" s="107"/>
      <c r="C44" s="107"/>
      <c r="D44" s="107"/>
      <c r="E44" s="107"/>
      <c r="F44" s="107"/>
      <c r="G44" s="107"/>
      <c r="H44" s="107"/>
      <c r="I44" s="107"/>
      <c r="J44" s="107"/>
      <c r="K44" s="107"/>
      <c r="L44" s="107"/>
      <c r="M44" s="107"/>
      <c r="N44" s="16"/>
      <c r="O44" s="16"/>
      <c r="P44" s="16"/>
      <c r="Q44" s="16"/>
      <c r="R44" s="16"/>
      <c r="S44" s="16"/>
      <c r="T44" s="16"/>
      <c r="U44" s="16"/>
      <c r="V44" s="16"/>
      <c r="W44" s="16"/>
    </row>
    <row r="45" spans="1:31" ht="15" customHeight="1">
      <c r="A45" s="124" t="s">
        <v>5</v>
      </c>
      <c r="B45" s="125"/>
      <c r="C45" s="125"/>
      <c r="D45" s="115" t="s">
        <v>55</v>
      </c>
      <c r="E45" s="116"/>
      <c r="F45" s="116"/>
      <c r="G45" s="116"/>
      <c r="H45" s="117"/>
      <c r="I45" s="113" t="s">
        <v>57</v>
      </c>
      <c r="J45" s="113"/>
      <c r="K45" s="113"/>
      <c r="L45" s="113"/>
      <c r="M45" s="113"/>
      <c r="AA45">
        <f>IF(ABS(D46)&gt;J9, 0, IF(ABS(D47)&gt;J10, 0, IF(I46&gt;M7, 0, IF(I47&gt;M8, 0, 1))))</f>
        <v>1</v>
      </c>
    </row>
    <row r="46" spans="1:31">
      <c r="A46" s="76">
        <f>G7</f>
        <v>30</v>
      </c>
      <c r="B46" s="85"/>
      <c r="C46" s="86"/>
      <c r="D46" s="118">
        <f>ROUND(((I27-A46)/A46*100),2)</f>
        <v>7.0000000000000007E-2</v>
      </c>
      <c r="E46" s="119"/>
      <c r="F46" s="119"/>
      <c r="G46" s="119"/>
      <c r="H46" s="120"/>
      <c r="I46" s="114">
        <f>ROUND(STDEV(I17:I26)*100/I27,2)</f>
        <v>0.77</v>
      </c>
      <c r="J46" s="114"/>
      <c r="K46" s="114"/>
      <c r="L46" s="114"/>
      <c r="M46" s="114"/>
    </row>
    <row r="47" spans="1:31">
      <c r="A47" s="76">
        <f>G8</f>
        <v>300</v>
      </c>
      <c r="B47" s="85"/>
      <c r="C47" s="86"/>
      <c r="D47" s="118">
        <f>ROUND(((I42-A47)/A47*100),2)</f>
        <v>-0.46</v>
      </c>
      <c r="E47" s="119"/>
      <c r="F47" s="119"/>
      <c r="G47" s="119"/>
      <c r="H47" s="120"/>
      <c r="I47" s="114">
        <f>ROUND(STDEV(I32:I41)*100/I42,2)</f>
        <v>0.23</v>
      </c>
      <c r="J47" s="114"/>
      <c r="K47" s="114"/>
      <c r="L47" s="114"/>
      <c r="M47" s="114"/>
      <c r="N47" s="37"/>
      <c r="Q47" s="8"/>
    </row>
    <row r="48" spans="1:31" ht="15.75">
      <c r="A48" s="121" t="s">
        <v>17</v>
      </c>
      <c r="B48" s="121"/>
      <c r="C48" s="121"/>
      <c r="D48" s="121"/>
      <c r="E48" s="121"/>
      <c r="F48" s="121"/>
      <c r="G48" s="122" t="s">
        <v>18</v>
      </c>
      <c r="H48" s="122"/>
      <c r="I48" s="122"/>
      <c r="J48" s="122"/>
      <c r="K48" s="122"/>
      <c r="L48" s="122"/>
      <c r="M48" s="122"/>
      <c r="N48" s="44"/>
      <c r="O48" s="44"/>
      <c r="P48" s="44"/>
      <c r="Q48" s="44"/>
      <c r="R48" s="44"/>
      <c r="S48" s="44"/>
      <c r="T48" s="44"/>
      <c r="U48" s="44"/>
      <c r="V48" s="44"/>
      <c r="W48" s="44"/>
      <c r="X48" s="8"/>
    </row>
    <row r="49" spans="1:24">
      <c r="A49" s="79" t="s">
        <v>15</v>
      </c>
      <c r="B49" s="79"/>
      <c r="C49" s="79"/>
      <c r="D49" s="79"/>
      <c r="E49" s="79"/>
      <c r="F49" s="79"/>
      <c r="G49" s="107" t="str">
        <f>'Исход. данные'!$B$5</f>
        <v>Пупкин В.В.</v>
      </c>
      <c r="H49" s="107"/>
      <c r="I49" s="107"/>
      <c r="J49" s="107"/>
      <c r="K49" s="107"/>
      <c r="L49" s="107"/>
      <c r="M49" s="107"/>
      <c r="N49" s="16"/>
      <c r="O49" s="16"/>
      <c r="P49" s="16"/>
      <c r="Q49" s="16"/>
      <c r="R49" s="16"/>
      <c r="S49" s="16"/>
      <c r="T49" s="16"/>
      <c r="U49" s="16"/>
      <c r="V49" s="16"/>
      <c r="W49" s="16"/>
      <c r="X49" s="8"/>
    </row>
    <row r="50" spans="1:24">
      <c r="A50" s="62"/>
      <c r="B50" s="62"/>
      <c r="C50" s="62"/>
      <c r="D50" s="62"/>
      <c r="E50" s="62"/>
      <c r="F50" s="62"/>
      <c r="G50" s="123" t="s">
        <v>58</v>
      </c>
      <c r="H50" s="123"/>
      <c r="I50" s="123"/>
      <c r="J50" s="123"/>
      <c r="K50" s="123"/>
      <c r="L50" s="123"/>
      <c r="M50" s="123"/>
      <c r="N50" s="48"/>
      <c r="O50" s="48"/>
      <c r="P50" s="48"/>
      <c r="Q50" s="63"/>
      <c r="R50" s="63"/>
      <c r="S50" s="63"/>
      <c r="T50" s="63"/>
      <c r="U50" s="63"/>
      <c r="V50" s="63"/>
      <c r="W50" s="63"/>
    </row>
  </sheetData>
  <mergeCells count="152">
    <mergeCell ref="A1:M1"/>
    <mergeCell ref="A2:M2"/>
    <mergeCell ref="A3:G3"/>
    <mergeCell ref="I3:M3"/>
    <mergeCell ref="Q3:W3"/>
    <mergeCell ref="A4:G4"/>
    <mergeCell ref="I4:M4"/>
    <mergeCell ref="Q4:W4"/>
    <mergeCell ref="A5:M5"/>
    <mergeCell ref="A6:C6"/>
    <mergeCell ref="D6:F6"/>
    <mergeCell ref="G6:I6"/>
    <mergeCell ref="J6:L6"/>
    <mergeCell ref="A7:C7"/>
    <mergeCell ref="D7:F7"/>
    <mergeCell ref="G7:I7"/>
    <mergeCell ref="J7:L7"/>
    <mergeCell ref="A10:C10"/>
    <mergeCell ref="D10:F10"/>
    <mergeCell ref="G10:I10"/>
    <mergeCell ref="J10:L10"/>
    <mergeCell ref="A11:J11"/>
    <mergeCell ref="K11:M11"/>
    <mergeCell ref="A8:C8"/>
    <mergeCell ref="D8:F8"/>
    <mergeCell ref="G8:I8"/>
    <mergeCell ref="J8:L8"/>
    <mergeCell ref="A9:C9"/>
    <mergeCell ref="D9:F9"/>
    <mergeCell ref="G9:I9"/>
    <mergeCell ref="J9:L9"/>
    <mergeCell ref="A15:C16"/>
    <mergeCell ref="D15:M15"/>
    <mergeCell ref="D16:H16"/>
    <mergeCell ref="I16:M16"/>
    <mergeCell ref="A17:C17"/>
    <mergeCell ref="D17:H17"/>
    <mergeCell ref="I17:M17"/>
    <mergeCell ref="A12:J12"/>
    <mergeCell ref="K12:M12"/>
    <mergeCell ref="A13:J13"/>
    <mergeCell ref="K13:M13"/>
    <mergeCell ref="A14:J14"/>
    <mergeCell ref="K14:M14"/>
    <mergeCell ref="AA17:AE17"/>
    <mergeCell ref="A18:C18"/>
    <mergeCell ref="D18:H18"/>
    <mergeCell ref="I18:M18"/>
    <mergeCell ref="AA18:AE18"/>
    <mergeCell ref="A19:C19"/>
    <mergeCell ref="D19:H19"/>
    <mergeCell ref="I19:M19"/>
    <mergeCell ref="AA19:AE19"/>
    <mergeCell ref="A22:C22"/>
    <mergeCell ref="D22:H22"/>
    <mergeCell ref="I22:M22"/>
    <mergeCell ref="AA22:AE22"/>
    <mergeCell ref="A23:C23"/>
    <mergeCell ref="D23:H23"/>
    <mergeCell ref="I23:M23"/>
    <mergeCell ref="AA23:AE23"/>
    <mergeCell ref="A20:C20"/>
    <mergeCell ref="D20:H20"/>
    <mergeCell ref="I20:M20"/>
    <mergeCell ref="AA20:AE20"/>
    <mergeCell ref="A21:C21"/>
    <mergeCell ref="D21:H21"/>
    <mergeCell ref="I21:M21"/>
    <mergeCell ref="AA21:AE21"/>
    <mergeCell ref="AA26:AE26"/>
    <mergeCell ref="A27:C27"/>
    <mergeCell ref="D27:H27"/>
    <mergeCell ref="I27:M27"/>
    <mergeCell ref="AA27:AE27"/>
    <mergeCell ref="A24:C24"/>
    <mergeCell ref="D24:H24"/>
    <mergeCell ref="I24:M24"/>
    <mergeCell ref="AA24:AE24"/>
    <mergeCell ref="A25:C25"/>
    <mergeCell ref="D25:H25"/>
    <mergeCell ref="I25:M25"/>
    <mergeCell ref="AA25:AE25"/>
    <mergeCell ref="A28:C28"/>
    <mergeCell ref="D28:M28"/>
    <mergeCell ref="A30:C31"/>
    <mergeCell ref="D30:M30"/>
    <mergeCell ref="D31:H31"/>
    <mergeCell ref="I31:M31"/>
    <mergeCell ref="A26:C26"/>
    <mergeCell ref="D26:H26"/>
    <mergeCell ref="I26:M26"/>
    <mergeCell ref="A34:C34"/>
    <mergeCell ref="D34:H34"/>
    <mergeCell ref="I34:M34"/>
    <mergeCell ref="AA34:AE34"/>
    <mergeCell ref="A35:C35"/>
    <mergeCell ref="D35:H35"/>
    <mergeCell ref="I35:M35"/>
    <mergeCell ref="AA35:AE35"/>
    <mergeCell ref="A32:C32"/>
    <mergeCell ref="D32:H32"/>
    <mergeCell ref="I32:M32"/>
    <mergeCell ref="AA32:AE32"/>
    <mergeCell ref="A33:C33"/>
    <mergeCell ref="D33:H33"/>
    <mergeCell ref="I33:M33"/>
    <mergeCell ref="AA33:AE33"/>
    <mergeCell ref="A38:C38"/>
    <mergeCell ref="D38:H38"/>
    <mergeCell ref="I38:M38"/>
    <mergeCell ref="AA38:AE38"/>
    <mergeCell ref="A39:C39"/>
    <mergeCell ref="D39:H39"/>
    <mergeCell ref="I39:M39"/>
    <mergeCell ref="AA39:AE39"/>
    <mergeCell ref="A36:C36"/>
    <mergeCell ref="D36:H36"/>
    <mergeCell ref="I36:M36"/>
    <mergeCell ref="AA36:AE36"/>
    <mergeCell ref="A37:C37"/>
    <mergeCell ref="D37:H37"/>
    <mergeCell ref="I37:M37"/>
    <mergeCell ref="AA37:AE37"/>
    <mergeCell ref="A42:C42"/>
    <mergeCell ref="D42:H42"/>
    <mergeCell ref="I42:M42"/>
    <mergeCell ref="AA42:AE42"/>
    <mergeCell ref="A43:C43"/>
    <mergeCell ref="D43:M43"/>
    <mergeCell ref="A40:C40"/>
    <mergeCell ref="D40:H40"/>
    <mergeCell ref="I40:M40"/>
    <mergeCell ref="AA40:AE40"/>
    <mergeCell ref="A41:C41"/>
    <mergeCell ref="D41:H41"/>
    <mergeCell ref="I41:M41"/>
    <mergeCell ref="AA41:AE41"/>
    <mergeCell ref="G50:M50"/>
    <mergeCell ref="A47:C47"/>
    <mergeCell ref="D47:H47"/>
    <mergeCell ref="I47:M47"/>
    <mergeCell ref="A48:F48"/>
    <mergeCell ref="G48:M48"/>
    <mergeCell ref="A49:F49"/>
    <mergeCell ref="G49:M49"/>
    <mergeCell ref="A44:M44"/>
    <mergeCell ref="A45:C45"/>
    <mergeCell ref="D45:H45"/>
    <mergeCell ref="I45:M45"/>
    <mergeCell ref="A46:C46"/>
    <mergeCell ref="D46:H46"/>
    <mergeCell ref="I46:M46"/>
  </mergeCells>
  <conditionalFormatting sqref="D46">
    <cfRule type="expression" dxfId="115" priority="4">
      <formula>ABS($D$46)&gt;--MID($J$7,2,5)</formula>
    </cfRule>
  </conditionalFormatting>
  <conditionalFormatting sqref="D47">
    <cfRule type="expression" dxfId="114" priority="3">
      <formula>ABS($D$47)&gt;--MID($J$8,2,5)</formula>
    </cfRule>
  </conditionalFormatting>
  <conditionalFormatting sqref="I46">
    <cfRule type="cellIs" dxfId="113" priority="2" operator="greaterThan">
      <formula>$M$7</formula>
    </cfRule>
  </conditionalFormatting>
  <conditionalFormatting sqref="I47">
    <cfRule type="cellIs" dxfId="112" priority="1" operator="greaterThan">
      <formula>$M$8</formula>
    </cfRule>
  </conditionalFormatting>
  <pageMargins left="0.7" right="0.7" top="0.75" bottom="0.75" header="0.3" footer="0.3"/>
  <pageSetup paperSize="9" orientation="portrait" r:id="rId1"/>
</worksheet>
</file>

<file path=xl/worksheets/sheet49.xml><?xml version="1.0" encoding="utf-8"?>
<worksheet xmlns="http://schemas.openxmlformats.org/spreadsheetml/2006/main" xmlns:r="http://schemas.openxmlformats.org/officeDocument/2006/relationships">
  <sheetPr codeName="Лист85">
    <tabColor rgb="FF00B0F0"/>
  </sheetPr>
  <dimension ref="A1:AE50"/>
  <sheetViews>
    <sheetView zoomScale="90" zoomScaleNormal="90" workbookViewId="0">
      <selection activeCell="D32" sqref="D32:H41"/>
    </sheetView>
  </sheetViews>
  <sheetFormatPr defaultRowHeight="15"/>
  <cols>
    <col min="1" max="1" width="6.7109375" customWidth="1"/>
    <col min="2" max="2" width="6.5703125" customWidth="1"/>
    <col min="3" max="3" width="5.5703125" customWidth="1"/>
    <col min="4" max="4" width="7" customWidth="1"/>
    <col min="5" max="7" width="3.7109375" customWidth="1"/>
    <col min="8" max="8" width="11.7109375" customWidth="1"/>
    <col min="9" max="9" width="2.7109375" customWidth="1"/>
    <col min="10" max="10" width="6.7109375" customWidth="1"/>
    <col min="11" max="12" width="3.7109375" customWidth="1"/>
    <col min="13" max="13" width="14.7109375" customWidth="1"/>
    <col min="14" max="14" width="5.7109375" customWidth="1"/>
    <col min="15" max="16" width="0" hidden="1" customWidth="1"/>
    <col min="17" max="17" width="0.42578125" customWidth="1"/>
    <col min="18" max="23" width="0" hidden="1" customWidth="1"/>
    <col min="27" max="27" width="9.28515625" hidden="1" customWidth="1"/>
    <col min="28" max="31" width="9.140625" hidden="1" customWidth="1"/>
  </cols>
  <sheetData>
    <row r="1" spans="1:24">
      <c r="A1" s="67" t="s">
        <v>32</v>
      </c>
      <c r="B1" s="67"/>
      <c r="C1" s="67"/>
      <c r="D1" s="67"/>
      <c r="E1" s="67"/>
      <c r="F1" s="67"/>
      <c r="G1" s="67"/>
      <c r="H1" s="67"/>
      <c r="I1" s="67"/>
      <c r="J1" s="67"/>
      <c r="K1" s="67"/>
      <c r="L1" s="67"/>
      <c r="M1" s="67"/>
      <c r="N1" s="38"/>
      <c r="O1" s="38"/>
      <c r="P1" s="38"/>
      <c r="Q1" s="38"/>
      <c r="R1" s="38"/>
      <c r="S1" s="38"/>
      <c r="T1" s="38"/>
      <c r="U1" s="38"/>
      <c r="V1" s="38"/>
      <c r="W1" s="28"/>
    </row>
    <row r="2" spans="1:24">
      <c r="A2" s="71" t="s">
        <v>33</v>
      </c>
      <c r="B2" s="71"/>
      <c r="C2" s="71"/>
      <c r="D2" s="71"/>
      <c r="E2" s="71"/>
      <c r="F2" s="71"/>
      <c r="G2" s="71"/>
      <c r="H2" s="71"/>
      <c r="I2" s="71"/>
      <c r="J2" s="71"/>
      <c r="K2" s="71"/>
      <c r="L2" s="71"/>
      <c r="M2" s="71"/>
      <c r="N2" s="7"/>
      <c r="O2" s="7"/>
      <c r="P2" s="7"/>
      <c r="Q2" s="7"/>
      <c r="R2" s="7"/>
      <c r="S2" s="7"/>
      <c r="T2" s="7"/>
      <c r="U2" s="7"/>
      <c r="V2" s="7"/>
      <c r="W2" s="7"/>
    </row>
    <row r="3" spans="1:24" ht="15.75">
      <c r="A3" s="68" t="s">
        <v>25</v>
      </c>
      <c r="B3" s="68"/>
      <c r="C3" s="68"/>
      <c r="D3" s="68"/>
      <c r="E3" s="68"/>
      <c r="F3" s="68"/>
      <c r="G3" s="68"/>
      <c r="H3" s="62"/>
      <c r="I3" s="72">
        <v>43381900</v>
      </c>
      <c r="J3" s="72"/>
      <c r="K3" s="72"/>
      <c r="L3" s="72"/>
      <c r="M3" s="72"/>
      <c r="N3" s="16"/>
      <c r="O3" s="23"/>
      <c r="P3" s="62"/>
      <c r="Q3" s="69"/>
      <c r="R3" s="69"/>
      <c r="S3" s="69"/>
      <c r="T3" s="69"/>
      <c r="U3" s="69"/>
      <c r="V3" s="69"/>
      <c r="W3" s="69"/>
    </row>
    <row r="4" spans="1:24">
      <c r="A4" s="70" t="s">
        <v>0</v>
      </c>
      <c r="B4" s="70"/>
      <c r="C4" s="70"/>
      <c r="D4" s="70"/>
      <c r="E4" s="70"/>
      <c r="F4" s="70"/>
      <c r="G4" s="70"/>
      <c r="H4" s="62"/>
      <c r="I4" s="70" t="s">
        <v>1</v>
      </c>
      <c r="J4" s="70"/>
      <c r="K4" s="70"/>
      <c r="L4" s="70"/>
      <c r="M4" s="70"/>
      <c r="N4" s="46"/>
      <c r="O4" s="42"/>
      <c r="P4" s="62"/>
      <c r="Q4" s="69"/>
      <c r="R4" s="69"/>
      <c r="S4" s="69"/>
      <c r="T4" s="69"/>
      <c r="U4" s="69"/>
      <c r="V4" s="69"/>
      <c r="W4" s="69"/>
    </row>
    <row r="5" spans="1:24">
      <c r="A5" s="73" t="s">
        <v>2</v>
      </c>
      <c r="B5" s="73"/>
      <c r="C5" s="73"/>
      <c r="D5" s="73"/>
      <c r="E5" s="73"/>
      <c r="F5" s="73"/>
      <c r="G5" s="73"/>
      <c r="H5" s="73"/>
      <c r="I5" s="73"/>
      <c r="J5" s="73"/>
      <c r="K5" s="73"/>
      <c r="L5" s="73"/>
      <c r="M5" s="73"/>
      <c r="N5" s="14"/>
      <c r="O5" s="14"/>
      <c r="P5" s="14"/>
      <c r="Q5" s="14"/>
      <c r="R5" s="14"/>
      <c r="S5" s="14"/>
      <c r="T5" s="14"/>
      <c r="U5" s="14"/>
      <c r="V5" s="14"/>
      <c r="W5" s="14"/>
    </row>
    <row r="6" spans="1:24">
      <c r="A6" s="77" t="s">
        <v>3</v>
      </c>
      <c r="B6" s="77"/>
      <c r="C6" s="77"/>
      <c r="D6" s="77" t="s">
        <v>4</v>
      </c>
      <c r="E6" s="77"/>
      <c r="F6" s="77"/>
      <c r="G6" s="77" t="s">
        <v>5</v>
      </c>
      <c r="H6" s="77"/>
      <c r="I6" s="77"/>
      <c r="J6" s="77" t="s">
        <v>55</v>
      </c>
      <c r="K6" s="77"/>
      <c r="L6" s="78"/>
      <c r="M6" s="61" t="s">
        <v>56</v>
      </c>
      <c r="N6" s="35"/>
      <c r="O6" s="31"/>
      <c r="P6" s="32"/>
      <c r="Q6" s="28"/>
      <c r="R6" s="28"/>
      <c r="S6" s="28"/>
      <c r="T6" s="28"/>
      <c r="U6" s="28"/>
      <c r="V6" s="28"/>
      <c r="W6" s="28"/>
    </row>
    <row r="7" spans="1:24">
      <c r="A7" s="74">
        <v>1</v>
      </c>
      <c r="B7" s="74"/>
      <c r="C7" s="74"/>
      <c r="D7" s="75" t="str">
        <f>G7 &amp; " - " &amp; G8</f>
        <v>1000 - 10000</v>
      </c>
      <c r="E7" s="75"/>
      <c r="F7" s="75"/>
      <c r="G7" s="74">
        <v>1000</v>
      </c>
      <c r="H7" s="74"/>
      <c r="I7" s="74"/>
      <c r="J7" s="74" t="s">
        <v>44</v>
      </c>
      <c r="K7" s="74"/>
      <c r="L7" s="76"/>
      <c r="M7" s="64">
        <v>0.6</v>
      </c>
      <c r="N7" s="36"/>
      <c r="O7" s="33"/>
      <c r="P7" s="34"/>
      <c r="Q7" s="28"/>
      <c r="R7" s="28"/>
      <c r="S7" s="28"/>
      <c r="T7" s="28"/>
      <c r="U7" s="28"/>
      <c r="V7" s="28"/>
      <c r="W7" s="28"/>
    </row>
    <row r="8" spans="1:24">
      <c r="A8" s="74"/>
      <c r="B8" s="74"/>
      <c r="C8" s="74"/>
      <c r="D8" s="74"/>
      <c r="E8" s="74"/>
      <c r="F8" s="74"/>
      <c r="G8" s="74">
        <v>10000</v>
      </c>
      <c r="H8" s="74"/>
      <c r="I8" s="74"/>
      <c r="J8" s="74" t="s">
        <v>23</v>
      </c>
      <c r="K8" s="74"/>
      <c r="L8" s="76"/>
      <c r="M8" s="64">
        <v>0.3</v>
      </c>
      <c r="N8" s="16"/>
      <c r="O8" s="27"/>
      <c r="P8" s="30"/>
      <c r="Q8" s="28"/>
      <c r="R8" s="28"/>
      <c r="S8" s="28"/>
      <c r="T8" s="28"/>
      <c r="U8" s="28"/>
      <c r="V8" s="28"/>
      <c r="W8" s="28"/>
    </row>
    <row r="9" spans="1:24">
      <c r="A9" s="74"/>
      <c r="B9" s="74"/>
      <c r="C9" s="74"/>
      <c r="D9" s="74"/>
      <c r="E9" s="74"/>
      <c r="F9" s="74"/>
      <c r="G9" s="74"/>
      <c r="H9" s="74"/>
      <c r="I9" s="74"/>
      <c r="J9" s="80">
        <f>--MID(J7,2,3)</f>
        <v>3</v>
      </c>
      <c r="K9" s="80"/>
      <c r="L9" s="81"/>
      <c r="M9" s="60"/>
      <c r="N9" s="16"/>
      <c r="O9" s="27"/>
      <c r="P9" s="30"/>
      <c r="Q9" s="28"/>
      <c r="R9" s="28"/>
      <c r="S9" s="28"/>
      <c r="T9" s="28"/>
      <c r="U9" s="28"/>
      <c r="V9" s="28"/>
      <c r="W9" s="28"/>
    </row>
    <row r="10" spans="1:24">
      <c r="A10" s="74"/>
      <c r="B10" s="74"/>
      <c r="C10" s="74"/>
      <c r="D10" s="74"/>
      <c r="E10" s="74"/>
      <c r="F10" s="74"/>
      <c r="G10" s="74"/>
      <c r="H10" s="74"/>
      <c r="I10" s="74"/>
      <c r="J10" s="82">
        <f>--MID(J8,2,3)</f>
        <v>0.6</v>
      </c>
      <c r="K10" s="82"/>
      <c r="L10" s="83"/>
      <c r="M10" s="60"/>
      <c r="N10" s="16"/>
      <c r="O10" s="52"/>
      <c r="P10" s="54"/>
      <c r="Q10" s="28"/>
      <c r="R10" s="28"/>
      <c r="S10" s="28"/>
      <c r="T10" s="28"/>
      <c r="U10" s="28"/>
      <c r="V10" s="28"/>
      <c r="W10" s="28"/>
    </row>
    <row r="11" spans="1:24">
      <c r="A11" s="79" t="s">
        <v>7</v>
      </c>
      <c r="B11" s="79"/>
      <c r="C11" s="79"/>
      <c r="D11" s="79"/>
      <c r="E11" s="79"/>
      <c r="F11" s="79"/>
      <c r="G11" s="79"/>
      <c r="H11" s="79"/>
      <c r="I11" s="79"/>
      <c r="J11" s="79"/>
      <c r="K11" s="84" t="str">
        <f>'Исход. данные'!$B$1</f>
        <v>18.10.2024г.</v>
      </c>
      <c r="L11" s="84"/>
      <c r="M11" s="84"/>
      <c r="N11" s="15"/>
      <c r="O11" s="15"/>
      <c r="P11" s="15"/>
      <c r="Q11" s="15"/>
      <c r="R11" s="15"/>
      <c r="S11" s="15"/>
      <c r="T11" s="15"/>
      <c r="U11" s="15"/>
      <c r="V11" s="15"/>
      <c r="W11" s="15"/>
      <c r="X11" s="8"/>
    </row>
    <row r="12" spans="1:24">
      <c r="A12" s="79" t="s">
        <v>8</v>
      </c>
      <c r="B12" s="79"/>
      <c r="C12" s="79"/>
      <c r="D12" s="79"/>
      <c r="E12" s="79"/>
      <c r="F12" s="79"/>
      <c r="G12" s="79"/>
      <c r="H12" s="79"/>
      <c r="I12" s="79"/>
      <c r="J12" s="79"/>
      <c r="K12" s="85" t="str">
        <f>'Исход. данные'!$B$2</f>
        <v>ВР-300S № 181024</v>
      </c>
      <c r="L12" s="85"/>
      <c r="M12" s="85"/>
      <c r="N12" s="16"/>
      <c r="O12" s="16"/>
      <c r="P12" s="16"/>
      <c r="Q12" s="16"/>
      <c r="R12" s="16"/>
      <c r="S12" s="16"/>
      <c r="T12" s="16"/>
      <c r="U12" s="16"/>
      <c r="V12" s="16"/>
      <c r="W12" s="16"/>
      <c r="X12" s="8"/>
    </row>
    <row r="13" spans="1:24">
      <c r="A13" s="79" t="s">
        <v>9</v>
      </c>
      <c r="B13" s="79"/>
      <c r="C13" s="79"/>
      <c r="D13" s="79"/>
      <c r="E13" s="79"/>
      <c r="F13" s="79"/>
      <c r="G13" s="79"/>
      <c r="H13" s="79"/>
      <c r="I13" s="79"/>
      <c r="J13" s="79"/>
      <c r="K13" s="85">
        <f>'Исход. данные'!$B$3</f>
        <v>21.2</v>
      </c>
      <c r="L13" s="85"/>
      <c r="M13" s="85"/>
      <c r="N13" s="16"/>
      <c r="O13" s="16"/>
      <c r="P13" s="16"/>
      <c r="Q13" s="16"/>
      <c r="R13" s="16"/>
      <c r="S13" s="16"/>
      <c r="T13" s="16"/>
      <c r="U13" s="16"/>
      <c r="V13" s="16"/>
      <c r="W13" s="16"/>
      <c r="X13" s="8"/>
    </row>
    <row r="14" spans="1:24">
      <c r="A14" s="79" t="s">
        <v>10</v>
      </c>
      <c r="B14" s="79"/>
      <c r="C14" s="79"/>
      <c r="D14" s="79"/>
      <c r="E14" s="79"/>
      <c r="F14" s="79"/>
      <c r="G14" s="79"/>
      <c r="H14" s="79"/>
      <c r="I14" s="79"/>
      <c r="J14" s="79"/>
      <c r="K14" s="85">
        <f>'Исход. данные'!$B$4</f>
        <v>60.7</v>
      </c>
      <c r="L14" s="85"/>
      <c r="M14" s="85"/>
      <c r="N14" s="16"/>
      <c r="O14" s="16"/>
      <c r="P14" s="16"/>
      <c r="Q14" s="16"/>
      <c r="R14" s="16"/>
      <c r="S14" s="16"/>
      <c r="T14" s="16"/>
      <c r="U14" s="16"/>
      <c r="V14" s="16"/>
      <c r="W14" s="16"/>
      <c r="X14" s="8"/>
    </row>
    <row r="15" spans="1:24">
      <c r="A15" s="97" t="s">
        <v>11</v>
      </c>
      <c r="B15" s="98"/>
      <c r="C15" s="99"/>
      <c r="D15" s="76" t="str">
        <f>"Объем дозирования " &amp; G7 &amp; " мкл"</f>
        <v>Объем дозирования 1000 мкл</v>
      </c>
      <c r="E15" s="85"/>
      <c r="F15" s="85"/>
      <c r="G15" s="85"/>
      <c r="H15" s="85"/>
      <c r="I15" s="85"/>
      <c r="J15" s="85"/>
      <c r="K15" s="85"/>
      <c r="L15" s="85"/>
      <c r="M15" s="86"/>
      <c r="N15" s="47"/>
      <c r="O15" s="28"/>
      <c r="P15" s="28"/>
      <c r="Q15" s="28"/>
      <c r="R15" s="28"/>
      <c r="S15" s="28"/>
      <c r="T15" s="28"/>
      <c r="U15" s="28"/>
      <c r="V15" s="28"/>
      <c r="W15" s="28"/>
    </row>
    <row r="16" spans="1:24">
      <c r="A16" s="100"/>
      <c r="B16" s="101"/>
      <c r="C16" s="102"/>
      <c r="D16" s="76" t="s">
        <v>42</v>
      </c>
      <c r="E16" s="85"/>
      <c r="F16" s="85"/>
      <c r="G16" s="85"/>
      <c r="H16" s="86"/>
      <c r="I16" s="76" t="s">
        <v>13</v>
      </c>
      <c r="J16" s="85"/>
      <c r="K16" s="85"/>
      <c r="L16" s="85"/>
      <c r="M16" s="86"/>
      <c r="N16" s="28"/>
      <c r="O16" s="28"/>
      <c r="P16" s="28"/>
      <c r="Q16" s="28"/>
      <c r="R16" s="28"/>
      <c r="S16" s="28"/>
      <c r="T16" s="28"/>
      <c r="U16" s="28"/>
      <c r="V16" s="28"/>
      <c r="W16" s="28"/>
    </row>
    <row r="17" spans="1:31">
      <c r="A17" s="76">
        <v>1</v>
      </c>
      <c r="B17" s="85"/>
      <c r="C17" s="86"/>
      <c r="D17" s="87">
        <v>1.0001</v>
      </c>
      <c r="E17" s="88"/>
      <c r="F17" s="88"/>
      <c r="G17" s="88"/>
      <c r="H17" s="89"/>
      <c r="I17" s="90">
        <f>D17*1000*'Исход. данные'!$B$6</f>
        <v>1003.2003100000002</v>
      </c>
      <c r="J17" s="91"/>
      <c r="K17" s="91"/>
      <c r="L17" s="91"/>
      <c r="M17" s="92"/>
      <c r="N17" s="28"/>
      <c r="O17" s="28"/>
      <c r="P17" s="28"/>
      <c r="Q17" s="28"/>
      <c r="R17" s="28"/>
      <c r="S17" s="28"/>
      <c r="T17" s="28"/>
      <c r="U17" s="28"/>
      <c r="V17" s="28"/>
      <c r="W17" s="28"/>
      <c r="AA17" s="65">
        <f ca="1">ROUND(NORMINV(RAND(), $AA$27, $AA$27*$M$7/100*0.8)/(1000*'Исход. данные'!$B$6), 4)</f>
        <v>0.98929999999999996</v>
      </c>
      <c r="AB17" s="65"/>
      <c r="AC17" s="65"/>
      <c r="AD17" s="65"/>
      <c r="AE17" s="65"/>
    </row>
    <row r="18" spans="1:31">
      <c r="A18" s="76">
        <v>2</v>
      </c>
      <c r="B18" s="85"/>
      <c r="C18" s="86"/>
      <c r="D18" s="87">
        <v>1.0013000000000001</v>
      </c>
      <c r="E18" s="93"/>
      <c r="F18" s="93"/>
      <c r="G18" s="93"/>
      <c r="H18" s="94"/>
      <c r="I18" s="90">
        <f>D18*1000*'Исход. данные'!$B$6</f>
        <v>1004.4040300000001</v>
      </c>
      <c r="J18" s="95"/>
      <c r="K18" s="95"/>
      <c r="L18" s="95"/>
      <c r="M18" s="96"/>
      <c r="N18" s="28"/>
      <c r="O18" s="28"/>
      <c r="P18" s="28"/>
      <c r="Q18" s="28"/>
      <c r="R18" s="28"/>
      <c r="S18" s="28"/>
      <c r="T18" s="28"/>
      <c r="U18" s="28"/>
      <c r="V18" s="28"/>
      <c r="W18" s="28"/>
      <c r="AA18" s="65">
        <f ca="1">ROUND(NORMINV(RAND(), $AA$27, $AA$27*$M$7/100*0.8)/(1000*'Исход. данные'!$B$6), 4)</f>
        <v>1</v>
      </c>
      <c r="AB18" s="65"/>
      <c r="AC18" s="65"/>
      <c r="AD18" s="65"/>
      <c r="AE18" s="65"/>
    </row>
    <row r="19" spans="1:31">
      <c r="A19" s="76">
        <v>3</v>
      </c>
      <c r="B19" s="85"/>
      <c r="C19" s="86"/>
      <c r="D19" s="87">
        <v>0.9929</v>
      </c>
      <c r="E19" s="93"/>
      <c r="F19" s="93"/>
      <c r="G19" s="93"/>
      <c r="H19" s="94"/>
      <c r="I19" s="90">
        <f>D19*1000*'Исход. данные'!$B$6</f>
        <v>995.97799000000009</v>
      </c>
      <c r="J19" s="95"/>
      <c r="K19" s="95"/>
      <c r="L19" s="95"/>
      <c r="M19" s="96"/>
      <c r="N19" s="28"/>
      <c r="O19" s="28"/>
      <c r="P19" s="28"/>
      <c r="Q19" s="28"/>
      <c r="R19" s="28"/>
      <c r="S19" s="28"/>
      <c r="T19" s="28"/>
      <c r="U19" s="28"/>
      <c r="V19" s="28"/>
      <c r="W19" s="28"/>
      <c r="AA19" s="65">
        <f ca="1">ROUND(NORMINV(RAND(), $AA$27, $AA$27*$M$7/100*0.8)/(1000*'Исход. данные'!$B$6), 4)</f>
        <v>1.0014000000000001</v>
      </c>
      <c r="AB19" s="65"/>
      <c r="AC19" s="65"/>
      <c r="AD19" s="65"/>
      <c r="AE19" s="65"/>
    </row>
    <row r="20" spans="1:31">
      <c r="A20" s="76">
        <v>4</v>
      </c>
      <c r="B20" s="85"/>
      <c r="C20" s="86"/>
      <c r="D20" s="87">
        <v>1.0006999999999999</v>
      </c>
      <c r="E20" s="93"/>
      <c r="F20" s="93"/>
      <c r="G20" s="93"/>
      <c r="H20" s="94"/>
      <c r="I20" s="90">
        <f>D20*1000*'Исход. данные'!$B$6</f>
        <v>1003.80217</v>
      </c>
      <c r="J20" s="95"/>
      <c r="K20" s="95"/>
      <c r="L20" s="95"/>
      <c r="M20" s="96"/>
      <c r="N20" s="28"/>
      <c r="O20" s="28"/>
      <c r="P20" s="28"/>
      <c r="Q20" s="28"/>
      <c r="R20" s="28"/>
      <c r="S20" s="28"/>
      <c r="T20" s="28"/>
      <c r="U20" s="28"/>
      <c r="V20" s="28"/>
      <c r="W20" s="28"/>
      <c r="AA20" s="65">
        <f ca="1">ROUND(NORMINV(RAND(), $AA$27, $AA$27*$M$7/100*0.8)/(1000*'Исход. данные'!$B$6), 4)</f>
        <v>0.99470000000000003</v>
      </c>
      <c r="AB20" s="65"/>
      <c r="AC20" s="65"/>
      <c r="AD20" s="65"/>
      <c r="AE20" s="65"/>
    </row>
    <row r="21" spans="1:31">
      <c r="A21" s="76">
        <v>5</v>
      </c>
      <c r="B21" s="85"/>
      <c r="C21" s="86"/>
      <c r="D21" s="87">
        <v>0.99219999999999997</v>
      </c>
      <c r="E21" s="93"/>
      <c r="F21" s="93"/>
      <c r="G21" s="93"/>
      <c r="H21" s="94"/>
      <c r="I21" s="90">
        <f>D21*1000*'Исход. данные'!$B$6</f>
        <v>995.27582000000007</v>
      </c>
      <c r="J21" s="95"/>
      <c r="K21" s="95"/>
      <c r="L21" s="95"/>
      <c r="M21" s="96"/>
      <c r="N21" s="28"/>
      <c r="O21" s="28"/>
      <c r="P21" s="28"/>
      <c r="Q21" s="28"/>
      <c r="R21" s="28"/>
      <c r="S21" s="28"/>
      <c r="T21" s="28"/>
      <c r="U21" s="28"/>
      <c r="V21" s="28"/>
      <c r="W21" s="28"/>
      <c r="AA21" s="65">
        <f ca="1">ROUND(NORMINV(RAND(), $AA$27, $AA$27*$M$7/100*0.8)/(1000*'Исход. данные'!$B$6), 4)</f>
        <v>0.997</v>
      </c>
      <c r="AB21" s="65"/>
      <c r="AC21" s="65"/>
      <c r="AD21" s="65"/>
      <c r="AE21" s="65"/>
    </row>
    <row r="22" spans="1:31">
      <c r="A22" s="76">
        <v>6</v>
      </c>
      <c r="B22" s="85"/>
      <c r="C22" s="86"/>
      <c r="D22" s="87">
        <v>1.0045999999999999</v>
      </c>
      <c r="E22" s="93"/>
      <c r="F22" s="93"/>
      <c r="G22" s="93"/>
      <c r="H22" s="94"/>
      <c r="I22" s="90">
        <f>D22*1000*'Исход. данные'!$B$6</f>
        <v>1007.71426</v>
      </c>
      <c r="J22" s="95"/>
      <c r="K22" s="95"/>
      <c r="L22" s="95"/>
      <c r="M22" s="96"/>
      <c r="N22" s="28"/>
      <c r="O22" s="28"/>
      <c r="P22" s="28"/>
      <c r="Q22" s="28"/>
      <c r="R22" s="28"/>
      <c r="S22" s="28"/>
      <c r="T22" s="28"/>
      <c r="U22" s="28"/>
      <c r="V22" s="28"/>
      <c r="W22" s="28"/>
      <c r="Z22" s="18"/>
      <c r="AA22" s="65">
        <f ca="1">ROUND(NORMINV(RAND(), $AA$27, $AA$27*$M$7/100*0.8)/(1000*'Исход. данные'!$B$6), 4)</f>
        <v>0.99490000000000001</v>
      </c>
      <c r="AB22" s="65"/>
      <c r="AC22" s="65"/>
      <c r="AD22" s="65"/>
      <c r="AE22" s="65"/>
    </row>
    <row r="23" spans="1:31">
      <c r="A23" s="76">
        <v>7</v>
      </c>
      <c r="B23" s="85"/>
      <c r="C23" s="86"/>
      <c r="D23" s="87">
        <v>0.99770000000000003</v>
      </c>
      <c r="E23" s="93"/>
      <c r="F23" s="93"/>
      <c r="G23" s="93"/>
      <c r="H23" s="94"/>
      <c r="I23" s="90">
        <f>D23*1000*'Исход. данные'!$B$6</f>
        <v>1000.7928700000001</v>
      </c>
      <c r="J23" s="95"/>
      <c r="K23" s="95"/>
      <c r="L23" s="95"/>
      <c r="M23" s="96"/>
      <c r="N23" s="28"/>
      <c r="O23" s="28"/>
      <c r="P23" s="28"/>
      <c r="Q23" s="28"/>
      <c r="R23" s="28"/>
      <c r="S23" s="28"/>
      <c r="T23" s="28"/>
      <c r="U23" s="28"/>
      <c r="V23" s="28"/>
      <c r="W23" s="28"/>
      <c r="Z23" s="18"/>
      <c r="AA23" s="65">
        <f ca="1">ROUND(NORMINV(RAND(), $AA$27, $AA$27*$M$7/100*0.8)/(1000*'Исход. данные'!$B$6), 4)</f>
        <v>1.0048999999999999</v>
      </c>
      <c r="AB23" s="65"/>
      <c r="AC23" s="65"/>
      <c r="AD23" s="65"/>
      <c r="AE23" s="65"/>
    </row>
    <row r="24" spans="1:31">
      <c r="A24" s="76">
        <v>8</v>
      </c>
      <c r="B24" s="85"/>
      <c r="C24" s="86"/>
      <c r="D24" s="87">
        <v>1.0014000000000001</v>
      </c>
      <c r="E24" s="93"/>
      <c r="F24" s="93"/>
      <c r="G24" s="93"/>
      <c r="H24" s="94"/>
      <c r="I24" s="90">
        <f>D24*1000*'Исход. данные'!$B$6</f>
        <v>1004.5043400000002</v>
      </c>
      <c r="J24" s="95"/>
      <c r="K24" s="95"/>
      <c r="L24" s="95"/>
      <c r="M24" s="96"/>
      <c r="N24" s="28"/>
      <c r="O24" s="28"/>
      <c r="P24" s="28"/>
      <c r="Q24" s="28"/>
      <c r="R24" s="28"/>
      <c r="S24" s="28"/>
      <c r="T24" s="28"/>
      <c r="U24" s="28"/>
      <c r="V24" s="28"/>
      <c r="W24" s="28"/>
      <c r="AA24" s="65">
        <f ca="1">ROUND(NORMINV(RAND(), $AA$27, $AA$27*$M$7/100*0.8)/(1000*'Исход. данные'!$B$6), 4)</f>
        <v>1.0023</v>
      </c>
      <c r="AB24" s="65"/>
      <c r="AC24" s="65"/>
      <c r="AD24" s="65"/>
      <c r="AE24" s="65"/>
    </row>
    <row r="25" spans="1:31">
      <c r="A25" s="76">
        <v>9</v>
      </c>
      <c r="B25" s="85"/>
      <c r="C25" s="86"/>
      <c r="D25" s="87">
        <v>0.99980000000000002</v>
      </c>
      <c r="E25" s="93"/>
      <c r="F25" s="93"/>
      <c r="G25" s="93"/>
      <c r="H25" s="94"/>
      <c r="I25" s="90">
        <f>D25*1000*'Исход. данные'!$B$6</f>
        <v>1002.8993800000002</v>
      </c>
      <c r="J25" s="95"/>
      <c r="K25" s="95"/>
      <c r="L25" s="95"/>
      <c r="M25" s="96"/>
      <c r="N25" s="28"/>
      <c r="O25" s="28"/>
      <c r="P25" s="28"/>
      <c r="Q25" s="28"/>
      <c r="R25" s="28"/>
      <c r="S25" s="28"/>
      <c r="T25" s="28"/>
      <c r="U25" s="28"/>
      <c r="V25" s="29"/>
      <c r="W25" s="28"/>
      <c r="AA25" s="65">
        <f ca="1">ROUND(NORMINV(RAND(), $AA$27, $AA$27*$M$7/100*0.8)/(1000*'Исход. данные'!$B$6), 4)</f>
        <v>1.0021</v>
      </c>
      <c r="AB25" s="65"/>
      <c r="AC25" s="65"/>
      <c r="AD25" s="65"/>
      <c r="AE25" s="65"/>
    </row>
    <row r="26" spans="1:31">
      <c r="A26" s="76">
        <v>10</v>
      </c>
      <c r="B26" s="85"/>
      <c r="C26" s="86"/>
      <c r="D26" s="87">
        <v>0.98929999999999996</v>
      </c>
      <c r="E26" s="93"/>
      <c r="F26" s="93"/>
      <c r="G26" s="93"/>
      <c r="H26" s="94"/>
      <c r="I26" s="90">
        <f>D26*1000*'Исход. данные'!$B$6</f>
        <v>992.36683000000005</v>
      </c>
      <c r="J26" s="95"/>
      <c r="K26" s="95"/>
      <c r="L26" s="95"/>
      <c r="M26" s="96"/>
      <c r="N26" s="28"/>
      <c r="O26" s="28"/>
      <c r="P26" s="28"/>
      <c r="Q26" s="28"/>
      <c r="R26" s="28"/>
      <c r="S26" s="28"/>
      <c r="T26" s="28"/>
      <c r="U26" s="28"/>
      <c r="V26" s="28"/>
      <c r="W26" s="28"/>
      <c r="AA26" s="65">
        <f ca="1">ROUND(NORMINV(RAND(), $AA$27, $AA$27*$M$7/100*0.8)/(1000*'Исход. данные'!$B$6), 4)</f>
        <v>1.0016</v>
      </c>
      <c r="AB26" s="65"/>
      <c r="AC26" s="65"/>
      <c r="AD26" s="65"/>
      <c r="AE26" s="65"/>
    </row>
    <row r="27" spans="1:31">
      <c r="A27" s="76" t="s">
        <v>14</v>
      </c>
      <c r="B27" s="85"/>
      <c r="C27" s="86"/>
      <c r="D27" s="87">
        <f>AVERAGE(D17:H26)</f>
        <v>0.998</v>
      </c>
      <c r="E27" s="93"/>
      <c r="F27" s="93"/>
      <c r="G27" s="93"/>
      <c r="H27" s="94"/>
      <c r="I27" s="90">
        <f>ROUND(AVERAGE(I17:M26),2)</f>
        <v>1001.09</v>
      </c>
      <c r="J27" s="95"/>
      <c r="K27" s="95"/>
      <c r="L27" s="95"/>
      <c r="M27" s="96"/>
      <c r="N27" s="47"/>
      <c r="O27" s="28"/>
      <c r="P27" s="28"/>
      <c r="Q27" s="28"/>
      <c r="R27" s="28"/>
      <c r="S27" s="28"/>
      <c r="T27" s="28"/>
      <c r="U27" s="28"/>
      <c r="V27" s="28"/>
      <c r="W27" s="28"/>
      <c r="AA27" s="66">
        <f ca="1">G7+G7*J9/100*0.9*(RAND()-RAND())</f>
        <v>1002.5076093781219</v>
      </c>
      <c r="AB27" s="66"/>
      <c r="AC27" s="66"/>
      <c r="AD27" s="66"/>
      <c r="AE27" s="66"/>
    </row>
    <row r="28" spans="1:31">
      <c r="A28" s="76" t="s">
        <v>15</v>
      </c>
      <c r="B28" s="85"/>
      <c r="C28" s="86"/>
      <c r="D28" s="106" t="str">
        <f>'Исход. данные'!$B$5</f>
        <v>Пупкин В.В.</v>
      </c>
      <c r="E28" s="107"/>
      <c r="F28" s="107"/>
      <c r="G28" s="107"/>
      <c r="H28" s="107"/>
      <c r="I28" s="107"/>
      <c r="J28" s="107"/>
      <c r="K28" s="107"/>
      <c r="L28" s="107"/>
      <c r="M28" s="108"/>
      <c r="N28" s="51"/>
      <c r="O28" s="51"/>
      <c r="P28" s="51"/>
      <c r="Q28" s="51"/>
      <c r="R28" s="51"/>
      <c r="S28" s="51"/>
      <c r="T28" s="51"/>
      <c r="U28" s="28"/>
      <c r="V28" s="28"/>
      <c r="W28" s="28"/>
    </row>
    <row r="29" spans="1:31">
      <c r="A29" s="62"/>
      <c r="B29" s="62"/>
      <c r="C29" s="62"/>
      <c r="D29" s="62"/>
      <c r="E29" s="62"/>
      <c r="F29" s="62"/>
      <c r="G29" s="62"/>
      <c r="H29" s="62"/>
      <c r="I29" s="62"/>
      <c r="J29" s="62"/>
      <c r="K29" s="62"/>
      <c r="L29" s="62"/>
      <c r="M29" s="62"/>
      <c r="N29" s="62"/>
      <c r="O29" s="62"/>
      <c r="P29" s="62"/>
      <c r="Q29" s="62"/>
      <c r="R29" s="62"/>
      <c r="S29" s="62"/>
      <c r="T29" s="62"/>
      <c r="U29" s="62"/>
      <c r="V29" s="62"/>
      <c r="W29" s="62"/>
    </row>
    <row r="30" spans="1:31">
      <c r="A30" s="97" t="s">
        <v>11</v>
      </c>
      <c r="B30" s="98"/>
      <c r="C30" s="99"/>
      <c r="D30" s="76" t="str">
        <f>"Объем дозирования " &amp; G8 &amp; " мкл"</f>
        <v>Объем дозирования 10000 мкл</v>
      </c>
      <c r="E30" s="85"/>
      <c r="F30" s="85"/>
      <c r="G30" s="85"/>
      <c r="H30" s="85"/>
      <c r="I30" s="85"/>
      <c r="J30" s="85"/>
      <c r="K30" s="85"/>
      <c r="L30" s="85"/>
      <c r="M30" s="86"/>
      <c r="V30" s="18"/>
    </row>
    <row r="31" spans="1:31">
      <c r="A31" s="100"/>
      <c r="B31" s="101"/>
      <c r="C31" s="102"/>
      <c r="D31" s="76" t="s">
        <v>42</v>
      </c>
      <c r="E31" s="85"/>
      <c r="F31" s="85"/>
      <c r="G31" s="85"/>
      <c r="H31" s="86"/>
      <c r="I31" s="76" t="s">
        <v>13</v>
      </c>
      <c r="J31" s="85"/>
      <c r="K31" s="85"/>
      <c r="L31" s="85"/>
      <c r="M31" s="86"/>
      <c r="Q31" s="18"/>
      <c r="S31" s="2"/>
    </row>
    <row r="32" spans="1:31">
      <c r="A32" s="76">
        <v>1</v>
      </c>
      <c r="B32" s="85"/>
      <c r="C32" s="86"/>
      <c r="D32" s="103">
        <v>9.9598999999999993</v>
      </c>
      <c r="E32" s="104"/>
      <c r="F32" s="104"/>
      <c r="G32" s="104"/>
      <c r="H32" s="105"/>
      <c r="I32" s="90">
        <f>D32*1000*'Исход. данные'!$B$6</f>
        <v>9990.7756900000004</v>
      </c>
      <c r="J32" s="95"/>
      <c r="K32" s="95"/>
      <c r="L32" s="95"/>
      <c r="M32" s="96"/>
      <c r="Q32" s="18"/>
      <c r="AA32" s="65">
        <f ca="1">ROUND(NORMINV(RAND(), $AA$42, $AA$42*$M$8/100*0.8)/(1000*'Исход. данные'!$B$6), 4)</f>
        <v>9.9893000000000001</v>
      </c>
      <c r="AB32" s="65"/>
      <c r="AC32" s="65"/>
      <c r="AD32" s="65"/>
      <c r="AE32" s="65"/>
    </row>
    <row r="33" spans="1:31">
      <c r="A33" s="76">
        <v>2</v>
      </c>
      <c r="B33" s="85"/>
      <c r="C33" s="86"/>
      <c r="D33" s="103">
        <v>9.9583999999999993</v>
      </c>
      <c r="E33" s="104"/>
      <c r="F33" s="104"/>
      <c r="G33" s="104"/>
      <c r="H33" s="105"/>
      <c r="I33" s="90">
        <f>D33*1000*'Исход. данные'!$B$6</f>
        <v>9989.2710400000014</v>
      </c>
      <c r="J33" s="95"/>
      <c r="K33" s="95"/>
      <c r="L33" s="95"/>
      <c r="M33" s="96"/>
      <c r="Q33" s="18"/>
      <c r="S33" s="2"/>
      <c r="AA33" s="65">
        <f ca="1">ROUND(NORMINV(RAND(), $AA$42, $AA$42*$M$8/100*0.8)/(1000*'Исход. данные'!$B$6), 4)</f>
        <v>9.9621999999999993</v>
      </c>
      <c r="AB33" s="65"/>
      <c r="AC33" s="65"/>
      <c r="AD33" s="65"/>
      <c r="AE33" s="65"/>
    </row>
    <row r="34" spans="1:31">
      <c r="A34" s="76">
        <v>3</v>
      </c>
      <c r="B34" s="85"/>
      <c r="C34" s="86"/>
      <c r="D34" s="103">
        <v>9.9288000000000007</v>
      </c>
      <c r="E34" s="104"/>
      <c r="F34" s="104"/>
      <c r="G34" s="104"/>
      <c r="H34" s="105"/>
      <c r="I34" s="90">
        <f>D34*1000*'Исход. данные'!$B$6</f>
        <v>9959.5792800000017</v>
      </c>
      <c r="J34" s="95"/>
      <c r="K34" s="95"/>
      <c r="L34" s="95"/>
      <c r="M34" s="96"/>
      <c r="Q34" s="18"/>
      <c r="AA34" s="65">
        <f ca="1">ROUND(NORMINV(RAND(), $AA$42, $AA$42*$M$8/100*0.8)/(1000*'Исход. данные'!$B$6), 4)</f>
        <v>9.9454999999999991</v>
      </c>
      <c r="AB34" s="65"/>
      <c r="AC34" s="65"/>
      <c r="AD34" s="65"/>
      <c r="AE34" s="65"/>
    </row>
    <row r="35" spans="1:31">
      <c r="A35" s="76">
        <v>4</v>
      </c>
      <c r="B35" s="85"/>
      <c r="C35" s="86"/>
      <c r="D35" s="103">
        <v>9.9977</v>
      </c>
      <c r="E35" s="104"/>
      <c r="F35" s="104"/>
      <c r="G35" s="104"/>
      <c r="H35" s="105"/>
      <c r="I35" s="90">
        <f>D35*1000*'Исход. данные'!$B$6</f>
        <v>10028.692870000003</v>
      </c>
      <c r="J35" s="95"/>
      <c r="K35" s="95"/>
      <c r="L35" s="95"/>
      <c r="M35" s="96"/>
      <c r="Q35" s="18"/>
      <c r="AA35" s="65">
        <f ca="1">ROUND(NORMINV(RAND(), $AA$42, $AA$42*$M$8/100*0.8)/(1000*'Исход. данные'!$B$6), 4)</f>
        <v>9.9754000000000005</v>
      </c>
      <c r="AB35" s="65"/>
      <c r="AC35" s="65"/>
      <c r="AD35" s="65"/>
      <c r="AE35" s="65"/>
    </row>
    <row r="36" spans="1:31">
      <c r="A36" s="76">
        <v>5</v>
      </c>
      <c r="B36" s="85"/>
      <c r="C36" s="86"/>
      <c r="D36" s="103">
        <v>10.014699999999999</v>
      </c>
      <c r="E36" s="104"/>
      <c r="F36" s="104"/>
      <c r="G36" s="104"/>
      <c r="H36" s="105"/>
      <c r="I36" s="90">
        <f>D36*1000*'Исход. данные'!$B$6</f>
        <v>10045.745569999999</v>
      </c>
      <c r="J36" s="95"/>
      <c r="K36" s="95"/>
      <c r="L36" s="95"/>
      <c r="M36" s="96"/>
      <c r="Q36" s="18"/>
      <c r="AA36" s="65">
        <f ca="1">ROUND(NORMINV(RAND(), $AA$42, $AA$42*$M$8/100*0.8)/(1000*'Исход. данные'!$B$6), 4)</f>
        <v>9.9795999999999996</v>
      </c>
      <c r="AB36" s="65"/>
      <c r="AC36" s="65"/>
      <c r="AD36" s="65"/>
      <c r="AE36" s="65"/>
    </row>
    <row r="37" spans="1:31">
      <c r="A37" s="76">
        <v>6</v>
      </c>
      <c r="B37" s="85"/>
      <c r="C37" s="86"/>
      <c r="D37" s="103">
        <v>9.9957999999999991</v>
      </c>
      <c r="E37" s="104"/>
      <c r="F37" s="104"/>
      <c r="G37" s="104"/>
      <c r="H37" s="105"/>
      <c r="I37" s="90">
        <f>D37*1000*'Исход. данные'!$B$6</f>
        <v>10026.786980000001</v>
      </c>
      <c r="J37" s="95"/>
      <c r="K37" s="95"/>
      <c r="L37" s="95"/>
      <c r="M37" s="96"/>
      <c r="Q37" s="18"/>
      <c r="Y37" s="26"/>
      <c r="AA37" s="65">
        <f ca="1">ROUND(NORMINV(RAND(), $AA$42, $AA$42*$M$8/100*0.8)/(1000*'Исход. данные'!$B$6), 4)</f>
        <v>9.9797999999999991</v>
      </c>
      <c r="AB37" s="65"/>
      <c r="AC37" s="65"/>
      <c r="AD37" s="65"/>
      <c r="AE37" s="65"/>
    </row>
    <row r="38" spans="1:31">
      <c r="A38" s="76">
        <v>7</v>
      </c>
      <c r="B38" s="85"/>
      <c r="C38" s="86"/>
      <c r="D38" s="103">
        <v>9.9474999999999998</v>
      </c>
      <c r="E38" s="104"/>
      <c r="F38" s="104"/>
      <c r="G38" s="104"/>
      <c r="H38" s="105"/>
      <c r="I38" s="90">
        <f>D38*1000*'Исход. данные'!$B$6</f>
        <v>9978.3372500000005</v>
      </c>
      <c r="J38" s="95"/>
      <c r="K38" s="95"/>
      <c r="L38" s="95"/>
      <c r="M38" s="96"/>
      <c r="Q38" s="18"/>
      <c r="AA38" s="65">
        <f ca="1">ROUND(NORMINV(RAND(), $AA$42, $AA$42*$M$8/100*0.8)/(1000*'Исход. данные'!$B$6), 4)</f>
        <v>9.9193999999999996</v>
      </c>
      <c r="AB38" s="65"/>
      <c r="AC38" s="65"/>
      <c r="AD38" s="65"/>
      <c r="AE38" s="65"/>
    </row>
    <row r="39" spans="1:31">
      <c r="A39" s="76">
        <v>8</v>
      </c>
      <c r="B39" s="85"/>
      <c r="C39" s="86"/>
      <c r="D39" s="103">
        <v>9.9658999999999995</v>
      </c>
      <c r="E39" s="104"/>
      <c r="F39" s="104"/>
      <c r="G39" s="104"/>
      <c r="H39" s="105"/>
      <c r="I39" s="90">
        <f>D39*1000*'Исход. данные'!$B$6</f>
        <v>9996.7942899999998</v>
      </c>
      <c r="J39" s="95"/>
      <c r="K39" s="95"/>
      <c r="L39" s="95"/>
      <c r="M39" s="96"/>
      <c r="Q39" s="18"/>
      <c r="AA39" s="65">
        <f ca="1">ROUND(NORMINV(RAND(), $AA$42, $AA$42*$M$8/100*0.8)/(1000*'Исход. данные'!$B$6), 4)</f>
        <v>9.9274000000000004</v>
      </c>
      <c r="AB39" s="65"/>
      <c r="AC39" s="65"/>
      <c r="AD39" s="65"/>
      <c r="AE39" s="65"/>
    </row>
    <row r="40" spans="1:31">
      <c r="A40" s="76">
        <v>9</v>
      </c>
      <c r="B40" s="85"/>
      <c r="C40" s="86"/>
      <c r="D40" s="103">
        <v>9.9991000000000003</v>
      </c>
      <c r="E40" s="104"/>
      <c r="F40" s="104"/>
      <c r="G40" s="104"/>
      <c r="H40" s="105"/>
      <c r="I40" s="90">
        <f>D40*1000*'Исход. данные'!$B$6</f>
        <v>10030.097210000002</v>
      </c>
      <c r="J40" s="95"/>
      <c r="K40" s="95"/>
      <c r="L40" s="95"/>
      <c r="M40" s="96"/>
      <c r="Q40" s="18"/>
      <c r="AA40" s="65">
        <f ca="1">ROUND(NORMINV(RAND(), $AA$42, $AA$42*$M$8/100*0.8)/(1000*'Исход. данные'!$B$6), 4)</f>
        <v>9.9616000000000007</v>
      </c>
      <c r="AB40" s="65"/>
      <c r="AC40" s="65"/>
      <c r="AD40" s="65"/>
      <c r="AE40" s="65"/>
    </row>
    <row r="41" spans="1:31">
      <c r="A41" s="76">
        <v>10</v>
      </c>
      <c r="B41" s="85"/>
      <c r="C41" s="86"/>
      <c r="D41" s="103">
        <v>9.9579000000000004</v>
      </c>
      <c r="E41" s="104"/>
      <c r="F41" s="104"/>
      <c r="G41" s="104"/>
      <c r="H41" s="105"/>
      <c r="I41" s="90">
        <f>D41*1000*'Исход. данные'!$B$6</f>
        <v>9988.7694900000006</v>
      </c>
      <c r="J41" s="95"/>
      <c r="K41" s="95"/>
      <c r="L41" s="95"/>
      <c r="M41" s="96"/>
      <c r="Q41" s="18"/>
      <c r="AA41" s="65">
        <f ca="1">ROUND(NORMINV(RAND(), $AA$42, $AA$42*$M$8/100*0.8)/(1000*'Исход. данные'!$B$6), 4)</f>
        <v>9.9312000000000005</v>
      </c>
      <c r="AB41" s="65"/>
      <c r="AC41" s="65"/>
      <c r="AD41" s="65"/>
      <c r="AE41" s="65"/>
    </row>
    <row r="42" spans="1:31">
      <c r="A42" s="76" t="s">
        <v>14</v>
      </c>
      <c r="B42" s="85"/>
      <c r="C42" s="86"/>
      <c r="D42" s="109">
        <f>AVERAGE(D32:H41)</f>
        <v>9.972570000000001</v>
      </c>
      <c r="E42" s="110"/>
      <c r="F42" s="110"/>
      <c r="G42" s="110"/>
      <c r="H42" s="110"/>
      <c r="I42" s="111">
        <f>ROUND(AVERAGE(I32:M41), 2)</f>
        <v>10003.48</v>
      </c>
      <c r="J42" s="111"/>
      <c r="K42" s="111"/>
      <c r="L42" s="111"/>
      <c r="M42" s="111"/>
      <c r="N42" s="8"/>
      <c r="O42" s="8"/>
      <c r="P42" s="8"/>
      <c r="Q42" s="8"/>
      <c r="R42" s="8"/>
      <c r="S42" s="8"/>
      <c r="T42" s="8"/>
      <c r="U42" s="8"/>
      <c r="V42" s="8"/>
      <c r="W42" s="8"/>
      <c r="X42" s="8"/>
      <c r="AA42" s="66">
        <f ca="1">G8+G8*J10/100*0.9*(RAND()-RAND())</f>
        <v>10000.36417549529</v>
      </c>
      <c r="AB42" s="66"/>
      <c r="AC42" s="66"/>
      <c r="AD42" s="66"/>
      <c r="AE42" s="66"/>
    </row>
    <row r="43" spans="1:31">
      <c r="A43" s="74" t="s">
        <v>15</v>
      </c>
      <c r="B43" s="74"/>
      <c r="C43" s="74"/>
      <c r="D43" s="112" t="str">
        <f>'Исход. данные'!$B$5</f>
        <v>Пупкин В.В.</v>
      </c>
      <c r="E43" s="112"/>
      <c r="F43" s="112"/>
      <c r="G43" s="112"/>
      <c r="H43" s="112"/>
      <c r="I43" s="112"/>
      <c r="J43" s="112"/>
      <c r="K43" s="112"/>
      <c r="L43" s="112"/>
      <c r="M43" s="112"/>
      <c r="N43" s="45"/>
      <c r="O43" s="45"/>
      <c r="P43" s="45"/>
      <c r="Q43" s="45"/>
      <c r="R43" s="45"/>
      <c r="S43" s="45"/>
      <c r="T43" s="8"/>
      <c r="U43" s="8"/>
      <c r="V43" s="8"/>
      <c r="W43" s="8"/>
      <c r="X43" s="8"/>
    </row>
    <row r="44" spans="1:31">
      <c r="A44" s="107" t="s">
        <v>16</v>
      </c>
      <c r="B44" s="107"/>
      <c r="C44" s="107"/>
      <c r="D44" s="107"/>
      <c r="E44" s="107"/>
      <c r="F44" s="107"/>
      <c r="G44" s="107"/>
      <c r="H44" s="107"/>
      <c r="I44" s="107"/>
      <c r="J44" s="107"/>
      <c r="K44" s="107"/>
      <c r="L44" s="107"/>
      <c r="M44" s="107"/>
      <c r="N44" s="16"/>
      <c r="O44" s="16"/>
      <c r="P44" s="16"/>
      <c r="Q44" s="16"/>
      <c r="R44" s="16"/>
      <c r="S44" s="16"/>
      <c r="T44" s="16"/>
      <c r="U44" s="16"/>
      <c r="V44" s="16"/>
      <c r="W44" s="16"/>
    </row>
    <row r="45" spans="1:31" ht="15" customHeight="1">
      <c r="A45" s="124" t="s">
        <v>5</v>
      </c>
      <c r="B45" s="125"/>
      <c r="C45" s="125"/>
      <c r="D45" s="115" t="s">
        <v>55</v>
      </c>
      <c r="E45" s="116"/>
      <c r="F45" s="116"/>
      <c r="G45" s="116"/>
      <c r="H45" s="117"/>
      <c r="I45" s="113" t="s">
        <v>57</v>
      </c>
      <c r="J45" s="113"/>
      <c r="K45" s="113"/>
      <c r="L45" s="113"/>
      <c r="M45" s="113"/>
      <c r="AA45">
        <f>IF(ABS(D46)&gt;J9, 0, IF(ABS(D47)&gt;J10, 0, IF(I46&gt;M7, 0, IF(I47&gt;M8, 0, 1))))</f>
        <v>1</v>
      </c>
    </row>
    <row r="46" spans="1:31">
      <c r="A46" s="76">
        <f>G7</f>
        <v>1000</v>
      </c>
      <c r="B46" s="85"/>
      <c r="C46" s="86"/>
      <c r="D46" s="118">
        <f>ROUND(((I27-A46)/A46*100),2)</f>
        <v>0.11</v>
      </c>
      <c r="E46" s="119"/>
      <c r="F46" s="119"/>
      <c r="G46" s="119"/>
      <c r="H46" s="120"/>
      <c r="I46" s="114">
        <f>ROUND(STDEV(I17:I26)*100/I27,2)</f>
        <v>0.49</v>
      </c>
      <c r="J46" s="114"/>
      <c r="K46" s="114"/>
      <c r="L46" s="114"/>
      <c r="M46" s="114"/>
    </row>
    <row r="47" spans="1:31">
      <c r="A47" s="76">
        <f>G8</f>
        <v>10000</v>
      </c>
      <c r="B47" s="85"/>
      <c r="C47" s="86"/>
      <c r="D47" s="118">
        <f>ROUND(((I42-A47)/A47*100),2)</f>
        <v>0.03</v>
      </c>
      <c r="E47" s="119"/>
      <c r="F47" s="119"/>
      <c r="G47" s="119"/>
      <c r="H47" s="120"/>
      <c r="I47" s="114">
        <f>ROUND(STDEV(I32:I41)*100/I42,2)</f>
        <v>0.28000000000000003</v>
      </c>
      <c r="J47" s="114"/>
      <c r="K47" s="114"/>
      <c r="L47" s="114"/>
      <c r="M47" s="114"/>
      <c r="N47" s="37"/>
      <c r="Q47" s="8"/>
    </row>
    <row r="48" spans="1:31" ht="15.75">
      <c r="A48" s="121" t="s">
        <v>17</v>
      </c>
      <c r="B48" s="121"/>
      <c r="C48" s="121"/>
      <c r="D48" s="121"/>
      <c r="E48" s="121"/>
      <c r="F48" s="121"/>
      <c r="G48" s="122" t="s">
        <v>18</v>
      </c>
      <c r="H48" s="122"/>
      <c r="I48" s="122"/>
      <c r="J48" s="122"/>
      <c r="K48" s="122"/>
      <c r="L48" s="122"/>
      <c r="M48" s="122"/>
      <c r="N48" s="44"/>
      <c r="O48" s="44"/>
      <c r="P48" s="44"/>
      <c r="Q48" s="44"/>
      <c r="R48" s="44"/>
      <c r="S48" s="44"/>
      <c r="T48" s="44"/>
      <c r="U48" s="44"/>
      <c r="V48" s="44"/>
      <c r="W48" s="44"/>
      <c r="X48" s="8"/>
    </row>
    <row r="49" spans="1:24">
      <c r="A49" s="79" t="s">
        <v>15</v>
      </c>
      <c r="B49" s="79"/>
      <c r="C49" s="79"/>
      <c r="D49" s="79"/>
      <c r="E49" s="79"/>
      <c r="F49" s="79"/>
      <c r="G49" s="107" t="str">
        <f>'Исход. данные'!$B$5</f>
        <v>Пупкин В.В.</v>
      </c>
      <c r="H49" s="107"/>
      <c r="I49" s="107"/>
      <c r="J49" s="107"/>
      <c r="K49" s="107"/>
      <c r="L49" s="107"/>
      <c r="M49" s="107"/>
      <c r="N49" s="16"/>
      <c r="O49" s="16"/>
      <c r="P49" s="16"/>
      <c r="Q49" s="16"/>
      <c r="R49" s="16"/>
      <c r="S49" s="16"/>
      <c r="T49" s="16"/>
      <c r="U49" s="16"/>
      <c r="V49" s="16"/>
      <c r="W49" s="16"/>
      <c r="X49" s="8"/>
    </row>
    <row r="50" spans="1:24">
      <c r="A50" s="62"/>
      <c r="B50" s="62"/>
      <c r="C50" s="62"/>
      <c r="D50" s="62"/>
      <c r="E50" s="62"/>
      <c r="F50" s="62"/>
      <c r="G50" s="123" t="s">
        <v>58</v>
      </c>
      <c r="H50" s="123"/>
      <c r="I50" s="123"/>
      <c r="J50" s="123"/>
      <c r="K50" s="123"/>
      <c r="L50" s="123"/>
      <c r="M50" s="123"/>
      <c r="N50" s="48"/>
      <c r="O50" s="48"/>
      <c r="P50" s="48"/>
      <c r="Q50" s="63"/>
      <c r="R50" s="63"/>
      <c r="S50" s="63"/>
      <c r="T50" s="63"/>
      <c r="U50" s="63"/>
      <c r="V50" s="63"/>
      <c r="W50" s="63"/>
    </row>
  </sheetData>
  <mergeCells count="152">
    <mergeCell ref="A1:M1"/>
    <mergeCell ref="A2:M2"/>
    <mergeCell ref="A3:G3"/>
    <mergeCell ref="I3:M3"/>
    <mergeCell ref="Q3:W3"/>
    <mergeCell ref="A4:G4"/>
    <mergeCell ref="I4:M4"/>
    <mergeCell ref="Q4:W4"/>
    <mergeCell ref="A5:M5"/>
    <mergeCell ref="A6:C6"/>
    <mergeCell ref="D6:F6"/>
    <mergeCell ref="G6:I6"/>
    <mergeCell ref="J6:L6"/>
    <mergeCell ref="A7:C7"/>
    <mergeCell ref="D7:F7"/>
    <mergeCell ref="G7:I7"/>
    <mergeCell ref="J7:L7"/>
    <mergeCell ref="A10:C10"/>
    <mergeCell ref="D10:F10"/>
    <mergeCell ref="G10:I10"/>
    <mergeCell ref="J10:L10"/>
    <mergeCell ref="A11:J11"/>
    <mergeCell ref="K11:M11"/>
    <mergeCell ref="A8:C8"/>
    <mergeCell ref="D8:F8"/>
    <mergeCell ref="G8:I8"/>
    <mergeCell ref="J8:L8"/>
    <mergeCell ref="A9:C9"/>
    <mergeCell ref="D9:F9"/>
    <mergeCell ref="G9:I9"/>
    <mergeCell ref="J9:L9"/>
    <mergeCell ref="A15:C16"/>
    <mergeCell ref="D15:M15"/>
    <mergeCell ref="D16:H16"/>
    <mergeCell ref="I16:M16"/>
    <mergeCell ref="A17:C17"/>
    <mergeCell ref="D17:H17"/>
    <mergeCell ref="I17:M17"/>
    <mergeCell ref="A12:J12"/>
    <mergeCell ref="K12:M12"/>
    <mergeCell ref="A13:J13"/>
    <mergeCell ref="K13:M13"/>
    <mergeCell ref="A14:J14"/>
    <mergeCell ref="K14:M14"/>
    <mergeCell ref="AA17:AE17"/>
    <mergeCell ref="A18:C18"/>
    <mergeCell ref="D18:H18"/>
    <mergeCell ref="I18:M18"/>
    <mergeCell ref="AA18:AE18"/>
    <mergeCell ref="A19:C19"/>
    <mergeCell ref="D19:H19"/>
    <mergeCell ref="I19:M19"/>
    <mergeCell ref="AA19:AE19"/>
    <mergeCell ref="A22:C22"/>
    <mergeCell ref="D22:H22"/>
    <mergeCell ref="I22:M22"/>
    <mergeCell ref="AA22:AE22"/>
    <mergeCell ref="A23:C23"/>
    <mergeCell ref="D23:H23"/>
    <mergeCell ref="I23:M23"/>
    <mergeCell ref="AA23:AE23"/>
    <mergeCell ref="A20:C20"/>
    <mergeCell ref="D20:H20"/>
    <mergeCell ref="I20:M20"/>
    <mergeCell ref="AA20:AE20"/>
    <mergeCell ref="A21:C21"/>
    <mergeCell ref="D21:H21"/>
    <mergeCell ref="I21:M21"/>
    <mergeCell ref="AA21:AE21"/>
    <mergeCell ref="AA26:AE26"/>
    <mergeCell ref="A27:C27"/>
    <mergeCell ref="D27:H27"/>
    <mergeCell ref="I27:M27"/>
    <mergeCell ref="AA27:AE27"/>
    <mergeCell ref="A24:C24"/>
    <mergeCell ref="D24:H24"/>
    <mergeCell ref="I24:M24"/>
    <mergeCell ref="AA24:AE24"/>
    <mergeCell ref="A25:C25"/>
    <mergeCell ref="D25:H25"/>
    <mergeCell ref="I25:M25"/>
    <mergeCell ref="AA25:AE25"/>
    <mergeCell ref="A28:C28"/>
    <mergeCell ref="D28:M28"/>
    <mergeCell ref="A30:C31"/>
    <mergeCell ref="D30:M30"/>
    <mergeCell ref="D31:H31"/>
    <mergeCell ref="I31:M31"/>
    <mergeCell ref="A26:C26"/>
    <mergeCell ref="D26:H26"/>
    <mergeCell ref="I26:M26"/>
    <mergeCell ref="A34:C34"/>
    <mergeCell ref="D34:H34"/>
    <mergeCell ref="I34:M34"/>
    <mergeCell ref="AA34:AE34"/>
    <mergeCell ref="A35:C35"/>
    <mergeCell ref="D35:H35"/>
    <mergeCell ref="I35:M35"/>
    <mergeCell ref="AA35:AE35"/>
    <mergeCell ref="A32:C32"/>
    <mergeCell ref="D32:H32"/>
    <mergeCell ref="I32:M32"/>
    <mergeCell ref="AA32:AE32"/>
    <mergeCell ref="A33:C33"/>
    <mergeCell ref="D33:H33"/>
    <mergeCell ref="I33:M33"/>
    <mergeCell ref="AA33:AE33"/>
    <mergeCell ref="A38:C38"/>
    <mergeCell ref="D38:H38"/>
    <mergeCell ref="I38:M38"/>
    <mergeCell ref="AA38:AE38"/>
    <mergeCell ref="A39:C39"/>
    <mergeCell ref="D39:H39"/>
    <mergeCell ref="I39:M39"/>
    <mergeCell ref="AA39:AE39"/>
    <mergeCell ref="A36:C36"/>
    <mergeCell ref="D36:H36"/>
    <mergeCell ref="I36:M36"/>
    <mergeCell ref="AA36:AE36"/>
    <mergeCell ref="A37:C37"/>
    <mergeCell ref="D37:H37"/>
    <mergeCell ref="I37:M37"/>
    <mergeCell ref="AA37:AE37"/>
    <mergeCell ref="A42:C42"/>
    <mergeCell ref="D42:H42"/>
    <mergeCell ref="I42:M42"/>
    <mergeCell ref="AA42:AE42"/>
    <mergeCell ref="A43:C43"/>
    <mergeCell ref="D43:M43"/>
    <mergeCell ref="A40:C40"/>
    <mergeCell ref="D40:H40"/>
    <mergeCell ref="I40:M40"/>
    <mergeCell ref="AA40:AE40"/>
    <mergeCell ref="A41:C41"/>
    <mergeCell ref="D41:H41"/>
    <mergeCell ref="I41:M41"/>
    <mergeCell ref="AA41:AE41"/>
    <mergeCell ref="G50:M50"/>
    <mergeCell ref="A47:C47"/>
    <mergeCell ref="D47:H47"/>
    <mergeCell ref="I47:M47"/>
    <mergeCell ref="A48:F48"/>
    <mergeCell ref="G48:M48"/>
    <mergeCell ref="A49:F49"/>
    <mergeCell ref="G49:M49"/>
    <mergeCell ref="A44:M44"/>
    <mergeCell ref="A45:C45"/>
    <mergeCell ref="D45:H45"/>
    <mergeCell ref="I45:M45"/>
    <mergeCell ref="A46:C46"/>
    <mergeCell ref="D46:H46"/>
    <mergeCell ref="I46:M46"/>
  </mergeCells>
  <conditionalFormatting sqref="D46">
    <cfRule type="expression" dxfId="111" priority="4">
      <formula>ABS($D$46)&gt;--MID($J$7,2,5)</formula>
    </cfRule>
  </conditionalFormatting>
  <conditionalFormatting sqref="D47">
    <cfRule type="expression" dxfId="110" priority="3">
      <formula>ABS($D$47)&gt;--MID($J$8,2,5)</formula>
    </cfRule>
  </conditionalFormatting>
  <conditionalFormatting sqref="I46">
    <cfRule type="cellIs" dxfId="109" priority="2" operator="greaterThan">
      <formula>$M$7</formula>
    </cfRule>
  </conditionalFormatting>
  <conditionalFormatting sqref="I47">
    <cfRule type="cellIs" dxfId="108" priority="1" operator="greaterThan">
      <formula>$M$8</formula>
    </cfRule>
  </conditionalFormatting>
  <pageMargins left="0.7" right="0.7" top="0.75" bottom="0.75" header="0.3" footer="0.3"/>
  <pageSetup paperSize="9" orientation="portrait" r:id="rId1"/>
</worksheet>
</file>

<file path=xl/worksheets/sheet50.xml><?xml version="1.0" encoding="utf-8"?>
<worksheet xmlns="http://schemas.openxmlformats.org/spreadsheetml/2006/main" xmlns:r="http://schemas.openxmlformats.org/officeDocument/2006/relationships">
  <sheetPr codeName="Лист86">
    <tabColor rgb="FF00B0F0"/>
  </sheetPr>
  <dimension ref="A1:AE50"/>
  <sheetViews>
    <sheetView zoomScale="90" zoomScaleNormal="90" workbookViewId="0">
      <selection activeCell="D32" sqref="D32:H41"/>
    </sheetView>
  </sheetViews>
  <sheetFormatPr defaultRowHeight="15"/>
  <cols>
    <col min="1" max="1" width="6.7109375" customWidth="1"/>
    <col min="2" max="2" width="6.5703125" customWidth="1"/>
    <col min="3" max="3" width="5.5703125" customWidth="1"/>
    <col min="4" max="4" width="7" customWidth="1"/>
    <col min="5" max="7" width="3.7109375" customWidth="1"/>
    <col min="8" max="8" width="11.7109375" customWidth="1"/>
    <col min="9" max="9" width="2.7109375" customWidth="1"/>
    <col min="10" max="10" width="6.7109375" customWidth="1"/>
    <col min="11" max="12" width="3.7109375" customWidth="1"/>
    <col min="13" max="13" width="14.7109375" customWidth="1"/>
    <col min="14" max="14" width="5.7109375" customWidth="1"/>
    <col min="15" max="16" width="0" hidden="1" customWidth="1"/>
    <col min="17" max="17" width="0.42578125" customWidth="1"/>
    <col min="18" max="23" width="0" hidden="1" customWidth="1"/>
    <col min="27" max="27" width="9.28515625" hidden="1" customWidth="1"/>
    <col min="28" max="31" width="9.140625" hidden="1" customWidth="1"/>
  </cols>
  <sheetData>
    <row r="1" spans="1:24">
      <c r="A1" s="67" t="s">
        <v>32</v>
      </c>
      <c r="B1" s="67"/>
      <c r="C1" s="67"/>
      <c r="D1" s="67"/>
      <c r="E1" s="67"/>
      <c r="F1" s="67"/>
      <c r="G1" s="67"/>
      <c r="H1" s="67"/>
      <c r="I1" s="67"/>
      <c r="J1" s="67"/>
      <c r="K1" s="67"/>
      <c r="L1" s="67"/>
      <c r="M1" s="67"/>
      <c r="N1" s="38"/>
      <c r="O1" s="38"/>
      <c r="P1" s="38"/>
      <c r="Q1" s="38"/>
      <c r="R1" s="38"/>
      <c r="S1" s="38"/>
      <c r="T1" s="38"/>
      <c r="U1" s="38"/>
      <c r="V1" s="38"/>
      <c r="W1" s="28"/>
    </row>
    <row r="2" spans="1:24">
      <c r="A2" s="71" t="s">
        <v>33</v>
      </c>
      <c r="B2" s="71"/>
      <c r="C2" s="71"/>
      <c r="D2" s="71"/>
      <c r="E2" s="71"/>
      <c r="F2" s="71"/>
      <c r="G2" s="71"/>
      <c r="H2" s="71"/>
      <c r="I2" s="71"/>
      <c r="J2" s="71"/>
      <c r="K2" s="71"/>
      <c r="L2" s="71"/>
      <c r="M2" s="71"/>
      <c r="N2" s="7"/>
      <c r="O2" s="7"/>
      <c r="P2" s="7"/>
      <c r="Q2" s="7"/>
      <c r="R2" s="7"/>
      <c r="S2" s="7"/>
      <c r="T2" s="7"/>
      <c r="U2" s="7"/>
      <c r="V2" s="7"/>
      <c r="W2" s="7"/>
    </row>
    <row r="3" spans="1:24" ht="15.75">
      <c r="A3" s="68" t="s">
        <v>25</v>
      </c>
      <c r="B3" s="68"/>
      <c r="C3" s="68"/>
      <c r="D3" s="68"/>
      <c r="E3" s="68"/>
      <c r="F3" s="68"/>
      <c r="G3" s="68"/>
      <c r="H3" s="62"/>
      <c r="I3" s="72">
        <v>4543301080</v>
      </c>
      <c r="J3" s="72"/>
      <c r="K3" s="72"/>
      <c r="L3" s="72"/>
      <c r="M3" s="72"/>
      <c r="N3" s="16"/>
      <c r="O3" s="23"/>
      <c r="P3" s="62"/>
      <c r="Q3" s="69"/>
      <c r="R3" s="69"/>
      <c r="S3" s="69"/>
      <c r="T3" s="69"/>
      <c r="U3" s="69"/>
      <c r="V3" s="69"/>
      <c r="W3" s="69"/>
    </row>
    <row r="4" spans="1:24">
      <c r="A4" s="70" t="s">
        <v>0</v>
      </c>
      <c r="B4" s="70"/>
      <c r="C4" s="70"/>
      <c r="D4" s="70"/>
      <c r="E4" s="70"/>
      <c r="F4" s="70"/>
      <c r="G4" s="70"/>
      <c r="H4" s="62"/>
      <c r="I4" s="70" t="s">
        <v>1</v>
      </c>
      <c r="J4" s="70"/>
      <c r="K4" s="70"/>
      <c r="L4" s="70"/>
      <c r="M4" s="70"/>
      <c r="N4" s="46"/>
      <c r="O4" s="42"/>
      <c r="P4" s="62"/>
      <c r="Q4" s="69"/>
      <c r="R4" s="69"/>
      <c r="S4" s="69"/>
      <c r="T4" s="69"/>
      <c r="U4" s="69"/>
      <c r="V4" s="69"/>
      <c r="W4" s="69"/>
    </row>
    <row r="5" spans="1:24">
      <c r="A5" s="73" t="s">
        <v>2</v>
      </c>
      <c r="B5" s="73"/>
      <c r="C5" s="73"/>
      <c r="D5" s="73"/>
      <c r="E5" s="73"/>
      <c r="F5" s="73"/>
      <c r="G5" s="73"/>
      <c r="H5" s="73"/>
      <c r="I5" s="73"/>
      <c r="J5" s="73"/>
      <c r="K5" s="73"/>
      <c r="L5" s="73"/>
      <c r="M5" s="73"/>
      <c r="N5" s="14"/>
      <c r="O5" s="14"/>
      <c r="P5" s="14"/>
      <c r="Q5" s="14"/>
      <c r="R5" s="14"/>
      <c r="S5" s="14"/>
      <c r="T5" s="14"/>
      <c r="U5" s="14"/>
      <c r="V5" s="14"/>
      <c r="W5" s="14"/>
    </row>
    <row r="6" spans="1:24">
      <c r="A6" s="77" t="s">
        <v>3</v>
      </c>
      <c r="B6" s="77"/>
      <c r="C6" s="77"/>
      <c r="D6" s="77" t="s">
        <v>4</v>
      </c>
      <c r="E6" s="77"/>
      <c r="F6" s="77"/>
      <c r="G6" s="77" t="s">
        <v>5</v>
      </c>
      <c r="H6" s="77"/>
      <c r="I6" s="77"/>
      <c r="J6" s="77" t="s">
        <v>55</v>
      </c>
      <c r="K6" s="77"/>
      <c r="L6" s="78"/>
      <c r="M6" s="61" t="s">
        <v>56</v>
      </c>
      <c r="N6" s="35"/>
      <c r="O6" s="31"/>
      <c r="P6" s="32"/>
      <c r="Q6" s="28"/>
      <c r="R6" s="28"/>
      <c r="S6" s="28"/>
      <c r="T6" s="28"/>
      <c r="U6" s="28"/>
      <c r="V6" s="28"/>
      <c r="W6" s="28"/>
    </row>
    <row r="7" spans="1:24">
      <c r="A7" s="74">
        <v>8</v>
      </c>
      <c r="B7" s="74"/>
      <c r="C7" s="74"/>
      <c r="D7" s="75" t="str">
        <f>G7 &amp; " - " &amp; G8</f>
        <v>5 - 50</v>
      </c>
      <c r="E7" s="75"/>
      <c r="F7" s="75"/>
      <c r="G7" s="74">
        <v>5</v>
      </c>
      <c r="H7" s="74"/>
      <c r="I7" s="74"/>
      <c r="J7" s="74" t="s">
        <v>44</v>
      </c>
      <c r="K7" s="74"/>
      <c r="L7" s="76"/>
      <c r="M7" s="64">
        <v>2</v>
      </c>
      <c r="N7" s="36"/>
      <c r="O7" s="33"/>
      <c r="P7" s="34"/>
      <c r="Q7" s="28"/>
      <c r="R7" s="28"/>
      <c r="S7" s="28"/>
      <c r="T7" s="28"/>
      <c r="U7" s="28"/>
      <c r="V7" s="28"/>
      <c r="W7" s="28"/>
    </row>
    <row r="8" spans="1:24">
      <c r="A8" s="74"/>
      <c r="B8" s="74"/>
      <c r="C8" s="74"/>
      <c r="D8" s="74"/>
      <c r="E8" s="74"/>
      <c r="F8" s="74"/>
      <c r="G8" s="74">
        <v>50</v>
      </c>
      <c r="H8" s="74"/>
      <c r="I8" s="74"/>
      <c r="J8" s="74" t="s">
        <v>35</v>
      </c>
      <c r="K8" s="74"/>
      <c r="L8" s="76"/>
      <c r="M8" s="64">
        <v>0.5</v>
      </c>
      <c r="N8" s="16"/>
      <c r="O8" s="27"/>
      <c r="P8" s="30"/>
      <c r="Q8" s="28"/>
      <c r="R8" s="28"/>
      <c r="S8" s="28"/>
      <c r="T8" s="28"/>
      <c r="U8" s="28"/>
      <c r="V8" s="28"/>
      <c r="W8" s="28"/>
    </row>
    <row r="9" spans="1:24">
      <c r="A9" s="74"/>
      <c r="B9" s="74"/>
      <c r="C9" s="74"/>
      <c r="D9" s="74"/>
      <c r="E9" s="74"/>
      <c r="F9" s="74"/>
      <c r="G9" s="74"/>
      <c r="H9" s="74"/>
      <c r="I9" s="74"/>
      <c r="J9" s="80">
        <f>--MID(J7,2,3)</f>
        <v>3</v>
      </c>
      <c r="K9" s="80"/>
      <c r="L9" s="81"/>
      <c r="M9" s="60"/>
      <c r="N9" s="16"/>
      <c r="O9" s="27"/>
      <c r="P9" s="30"/>
      <c r="Q9" s="28"/>
      <c r="R9" s="28"/>
      <c r="S9" s="28"/>
      <c r="T9" s="28"/>
      <c r="U9" s="28"/>
      <c r="V9" s="28"/>
      <c r="W9" s="28"/>
    </row>
    <row r="10" spans="1:24">
      <c r="A10" s="74"/>
      <c r="B10" s="74"/>
      <c r="C10" s="74"/>
      <c r="D10" s="74"/>
      <c r="E10" s="74"/>
      <c r="F10" s="74"/>
      <c r="G10" s="74"/>
      <c r="H10" s="74"/>
      <c r="I10" s="74"/>
      <c r="J10" s="82">
        <f>--MID(J8,2,3)</f>
        <v>1</v>
      </c>
      <c r="K10" s="82"/>
      <c r="L10" s="83"/>
      <c r="M10" s="60"/>
      <c r="N10" s="16"/>
      <c r="O10" s="52"/>
      <c r="P10" s="54"/>
      <c r="Q10" s="28"/>
      <c r="R10" s="28"/>
      <c r="S10" s="28"/>
      <c r="T10" s="28"/>
      <c r="U10" s="28"/>
      <c r="V10" s="28"/>
      <c r="W10" s="28"/>
    </row>
    <row r="11" spans="1:24">
      <c r="A11" s="79" t="s">
        <v>7</v>
      </c>
      <c r="B11" s="79"/>
      <c r="C11" s="79"/>
      <c r="D11" s="79"/>
      <c r="E11" s="79"/>
      <c r="F11" s="79"/>
      <c r="G11" s="79"/>
      <c r="H11" s="79"/>
      <c r="I11" s="79"/>
      <c r="J11" s="79"/>
      <c r="K11" s="84" t="str">
        <f>'Исход. данные'!$B$1</f>
        <v>18.10.2024г.</v>
      </c>
      <c r="L11" s="84"/>
      <c r="M11" s="84"/>
      <c r="N11" s="15"/>
      <c r="O11" s="15"/>
      <c r="P11" s="15"/>
      <c r="Q11" s="15"/>
      <c r="R11" s="15"/>
      <c r="S11" s="15"/>
      <c r="T11" s="15"/>
      <c r="U11" s="15"/>
      <c r="V11" s="15"/>
      <c r="W11" s="15"/>
      <c r="X11" s="8"/>
    </row>
    <row r="12" spans="1:24">
      <c r="A12" s="79" t="s">
        <v>8</v>
      </c>
      <c r="B12" s="79"/>
      <c r="C12" s="79"/>
      <c r="D12" s="79"/>
      <c r="E12" s="79"/>
      <c r="F12" s="79"/>
      <c r="G12" s="79"/>
      <c r="H12" s="79"/>
      <c r="I12" s="79"/>
      <c r="J12" s="79"/>
      <c r="K12" s="85" t="str">
        <f>'Исход. данные'!$B$2</f>
        <v>ВР-300S № 181024</v>
      </c>
      <c r="L12" s="85"/>
      <c r="M12" s="85"/>
      <c r="N12" s="16"/>
      <c r="O12" s="16"/>
      <c r="P12" s="16"/>
      <c r="Q12" s="16"/>
      <c r="R12" s="16"/>
      <c r="S12" s="16"/>
      <c r="T12" s="16"/>
      <c r="U12" s="16"/>
      <c r="V12" s="16"/>
      <c r="W12" s="16"/>
      <c r="X12" s="8"/>
    </row>
    <row r="13" spans="1:24">
      <c r="A13" s="79" t="s">
        <v>9</v>
      </c>
      <c r="B13" s="79"/>
      <c r="C13" s="79"/>
      <c r="D13" s="79"/>
      <c r="E13" s="79"/>
      <c r="F13" s="79"/>
      <c r="G13" s="79"/>
      <c r="H13" s="79"/>
      <c r="I13" s="79"/>
      <c r="J13" s="79"/>
      <c r="K13" s="85">
        <f>'Исход. данные'!$B$3</f>
        <v>21.2</v>
      </c>
      <c r="L13" s="85"/>
      <c r="M13" s="85"/>
      <c r="N13" s="16"/>
      <c r="O13" s="16"/>
      <c r="P13" s="16"/>
      <c r="Q13" s="16"/>
      <c r="R13" s="16"/>
      <c r="S13" s="16"/>
      <c r="T13" s="16"/>
      <c r="U13" s="16"/>
      <c r="V13" s="16"/>
      <c r="W13" s="16"/>
      <c r="X13" s="8"/>
    </row>
    <row r="14" spans="1:24">
      <c r="A14" s="79" t="s">
        <v>10</v>
      </c>
      <c r="B14" s="79"/>
      <c r="C14" s="79"/>
      <c r="D14" s="79"/>
      <c r="E14" s="79"/>
      <c r="F14" s="79"/>
      <c r="G14" s="79"/>
      <c r="H14" s="79"/>
      <c r="I14" s="79"/>
      <c r="J14" s="79"/>
      <c r="K14" s="85">
        <f>'Исход. данные'!$B$4</f>
        <v>60.7</v>
      </c>
      <c r="L14" s="85"/>
      <c r="M14" s="85"/>
      <c r="N14" s="16"/>
      <c r="O14" s="16"/>
      <c r="P14" s="16"/>
      <c r="Q14" s="16"/>
      <c r="R14" s="16"/>
      <c r="S14" s="16"/>
      <c r="T14" s="16"/>
      <c r="U14" s="16"/>
      <c r="V14" s="16"/>
      <c r="W14" s="16"/>
      <c r="X14" s="8"/>
    </row>
    <row r="15" spans="1:24">
      <c r="A15" s="97" t="s">
        <v>11</v>
      </c>
      <c r="B15" s="98"/>
      <c r="C15" s="99"/>
      <c r="D15" s="76" t="str">
        <f>"Объем дозирования " &amp; G7 &amp; " мкл"</f>
        <v>Объем дозирования 5 мкл</v>
      </c>
      <c r="E15" s="85"/>
      <c r="F15" s="85"/>
      <c r="G15" s="85"/>
      <c r="H15" s="85"/>
      <c r="I15" s="85"/>
      <c r="J15" s="85"/>
      <c r="K15" s="85"/>
      <c r="L15" s="85"/>
      <c r="M15" s="86"/>
      <c r="N15" s="47"/>
      <c r="O15" s="28"/>
      <c r="P15" s="28"/>
      <c r="Q15" s="28"/>
      <c r="R15" s="28"/>
      <c r="S15" s="28"/>
      <c r="T15" s="28"/>
      <c r="U15" s="28"/>
      <c r="V15" s="28"/>
      <c r="W15" s="28"/>
    </row>
    <row r="16" spans="1:24">
      <c r="A16" s="100"/>
      <c r="B16" s="101"/>
      <c r="C16" s="102"/>
      <c r="D16" s="76" t="s">
        <v>42</v>
      </c>
      <c r="E16" s="85"/>
      <c r="F16" s="85"/>
      <c r="G16" s="85"/>
      <c r="H16" s="86"/>
      <c r="I16" s="76" t="s">
        <v>13</v>
      </c>
      <c r="J16" s="85"/>
      <c r="K16" s="85"/>
      <c r="L16" s="85"/>
      <c r="M16" s="86"/>
      <c r="N16" s="28"/>
      <c r="O16" s="28"/>
      <c r="P16" s="28"/>
      <c r="Q16" s="28"/>
      <c r="R16" s="28"/>
      <c r="S16" s="28"/>
      <c r="T16" s="28"/>
      <c r="U16" s="28"/>
      <c r="V16" s="28"/>
      <c r="W16" s="28"/>
    </row>
    <row r="17" spans="1:31">
      <c r="A17" s="76">
        <v>1</v>
      </c>
      <c r="B17" s="85"/>
      <c r="C17" s="86"/>
      <c r="D17" s="87">
        <v>4.7999999999999996E-3</v>
      </c>
      <c r="E17" s="88"/>
      <c r="F17" s="88"/>
      <c r="G17" s="88"/>
      <c r="H17" s="89"/>
      <c r="I17" s="90">
        <f>D17*1000*'Исход. данные'!$B$6</f>
        <v>4.8148800000000005</v>
      </c>
      <c r="J17" s="91"/>
      <c r="K17" s="91"/>
      <c r="L17" s="91"/>
      <c r="M17" s="92"/>
      <c r="N17" s="28"/>
      <c r="O17" s="28"/>
      <c r="P17" s="28"/>
      <c r="Q17" s="28"/>
      <c r="R17" s="28"/>
      <c r="S17" s="28"/>
      <c r="T17" s="28"/>
      <c r="U17" s="28"/>
      <c r="V17" s="28"/>
      <c r="W17" s="28"/>
      <c r="AA17" s="65">
        <f ca="1">ROUND(NORMINV(RAND(), $AA$27, $AA$27*$M$7/100*0.8)/(1000*'Исход. данные'!$B$6), 4)</f>
        <v>4.8999999999999998E-3</v>
      </c>
      <c r="AB17" s="65"/>
      <c r="AC17" s="65"/>
      <c r="AD17" s="65"/>
      <c r="AE17" s="65"/>
    </row>
    <row r="18" spans="1:31">
      <c r="A18" s="76">
        <v>2</v>
      </c>
      <c r="B18" s="85"/>
      <c r="C18" s="86"/>
      <c r="D18" s="87">
        <v>4.7999999999999996E-3</v>
      </c>
      <c r="E18" s="93"/>
      <c r="F18" s="93"/>
      <c r="G18" s="93"/>
      <c r="H18" s="94"/>
      <c r="I18" s="90">
        <f>D18*1000*'Исход. данные'!$B$6</f>
        <v>4.8148800000000005</v>
      </c>
      <c r="J18" s="95"/>
      <c r="K18" s="95"/>
      <c r="L18" s="95"/>
      <c r="M18" s="96"/>
      <c r="N18" s="28"/>
      <c r="O18" s="28"/>
      <c r="P18" s="28"/>
      <c r="Q18" s="28"/>
      <c r="R18" s="28"/>
      <c r="S18" s="28"/>
      <c r="T18" s="28"/>
      <c r="U18" s="28"/>
      <c r="V18" s="28"/>
      <c r="W18" s="28"/>
      <c r="AA18" s="65">
        <f ca="1">ROUND(NORMINV(RAND(), $AA$27, $AA$27*$M$7/100*0.8)/(1000*'Исход. данные'!$B$6), 4)</f>
        <v>5.0000000000000001E-3</v>
      </c>
      <c r="AB18" s="65"/>
      <c r="AC18" s="65"/>
      <c r="AD18" s="65"/>
      <c r="AE18" s="65"/>
    </row>
    <row r="19" spans="1:31">
      <c r="A19" s="76">
        <v>3</v>
      </c>
      <c r="B19" s="85"/>
      <c r="C19" s="86"/>
      <c r="D19" s="87">
        <v>4.8999999999999998E-3</v>
      </c>
      <c r="E19" s="93"/>
      <c r="F19" s="93"/>
      <c r="G19" s="93"/>
      <c r="H19" s="94"/>
      <c r="I19" s="90">
        <f>D19*1000*'Исход. данные'!$B$6</f>
        <v>4.9151899999999999</v>
      </c>
      <c r="J19" s="95"/>
      <c r="K19" s="95"/>
      <c r="L19" s="95"/>
      <c r="M19" s="96"/>
      <c r="N19" s="28"/>
      <c r="O19" s="28"/>
      <c r="P19" s="28"/>
      <c r="Q19" s="28"/>
      <c r="R19" s="28"/>
      <c r="S19" s="28"/>
      <c r="T19" s="28"/>
      <c r="U19" s="28"/>
      <c r="V19" s="28"/>
      <c r="W19" s="28"/>
      <c r="AA19" s="65">
        <f ca="1">ROUND(NORMINV(RAND(), $AA$27, $AA$27*$M$7/100*0.8)/(1000*'Исход. данные'!$B$6), 4)</f>
        <v>5.0000000000000001E-3</v>
      </c>
      <c r="AB19" s="65"/>
      <c r="AC19" s="65"/>
      <c r="AD19" s="65"/>
      <c r="AE19" s="65"/>
    </row>
    <row r="20" spans="1:31">
      <c r="A20" s="76">
        <v>4</v>
      </c>
      <c r="B20" s="85"/>
      <c r="C20" s="86"/>
      <c r="D20" s="87">
        <v>4.8999999999999998E-3</v>
      </c>
      <c r="E20" s="93"/>
      <c r="F20" s="93"/>
      <c r="G20" s="93"/>
      <c r="H20" s="94"/>
      <c r="I20" s="90">
        <f>D20*1000*'Исход. данные'!$B$6</f>
        <v>4.9151899999999999</v>
      </c>
      <c r="J20" s="95"/>
      <c r="K20" s="95"/>
      <c r="L20" s="95"/>
      <c r="M20" s="96"/>
      <c r="N20" s="28"/>
      <c r="O20" s="28"/>
      <c r="P20" s="28"/>
      <c r="Q20" s="28"/>
      <c r="R20" s="28"/>
      <c r="S20" s="28"/>
      <c r="T20" s="28"/>
      <c r="U20" s="28"/>
      <c r="V20" s="28"/>
      <c r="W20" s="28"/>
      <c r="AA20" s="65">
        <f ca="1">ROUND(NORMINV(RAND(), $AA$27, $AA$27*$M$7/100*0.8)/(1000*'Исход. данные'!$B$6), 4)</f>
        <v>4.8999999999999998E-3</v>
      </c>
      <c r="AB20" s="65"/>
      <c r="AC20" s="65"/>
      <c r="AD20" s="65"/>
      <c r="AE20" s="65"/>
    </row>
    <row r="21" spans="1:31">
      <c r="A21" s="76">
        <v>5</v>
      </c>
      <c r="B21" s="85"/>
      <c r="C21" s="86"/>
      <c r="D21" s="87">
        <v>4.7999999999999996E-3</v>
      </c>
      <c r="E21" s="93"/>
      <c r="F21" s="93"/>
      <c r="G21" s="93"/>
      <c r="H21" s="94"/>
      <c r="I21" s="90">
        <f>D21*1000*'Исход. данные'!$B$6</f>
        <v>4.8148800000000005</v>
      </c>
      <c r="J21" s="95"/>
      <c r="K21" s="95"/>
      <c r="L21" s="95"/>
      <c r="M21" s="96"/>
      <c r="N21" s="28"/>
      <c r="O21" s="28"/>
      <c r="P21" s="28"/>
      <c r="Q21" s="28"/>
      <c r="R21" s="28"/>
      <c r="S21" s="28"/>
      <c r="T21" s="28"/>
      <c r="U21" s="28"/>
      <c r="V21" s="28"/>
      <c r="W21" s="28"/>
      <c r="AA21" s="65">
        <f ca="1">ROUND(NORMINV(RAND(), $AA$27, $AA$27*$M$7/100*0.8)/(1000*'Исход. данные'!$B$6), 4)</f>
        <v>4.8999999999999998E-3</v>
      </c>
      <c r="AB21" s="65"/>
      <c r="AC21" s="65"/>
      <c r="AD21" s="65"/>
      <c r="AE21" s="65"/>
    </row>
    <row r="22" spans="1:31">
      <c r="A22" s="76">
        <v>6</v>
      </c>
      <c r="B22" s="85"/>
      <c r="C22" s="86"/>
      <c r="D22" s="87">
        <v>5.0000000000000001E-3</v>
      </c>
      <c r="E22" s="93"/>
      <c r="F22" s="93"/>
      <c r="G22" s="93"/>
      <c r="H22" s="94"/>
      <c r="I22" s="90">
        <f>D22*1000*'Исход. данные'!$B$6</f>
        <v>5.0155000000000003</v>
      </c>
      <c r="J22" s="95"/>
      <c r="K22" s="95"/>
      <c r="L22" s="95"/>
      <c r="M22" s="96"/>
      <c r="N22" s="28"/>
      <c r="O22" s="28"/>
      <c r="P22" s="28"/>
      <c r="Q22" s="28"/>
      <c r="R22" s="28"/>
      <c r="S22" s="28"/>
      <c r="T22" s="28"/>
      <c r="U22" s="28"/>
      <c r="V22" s="28"/>
      <c r="W22" s="28"/>
      <c r="Z22" s="18"/>
      <c r="AA22" s="65">
        <f ca="1">ROUND(NORMINV(RAND(), $AA$27, $AA$27*$M$7/100*0.8)/(1000*'Исход. данные'!$B$6), 4)</f>
        <v>4.8999999999999998E-3</v>
      </c>
      <c r="AB22" s="65"/>
      <c r="AC22" s="65"/>
      <c r="AD22" s="65"/>
      <c r="AE22" s="65"/>
    </row>
    <row r="23" spans="1:31">
      <c r="A23" s="76">
        <v>7</v>
      </c>
      <c r="B23" s="85"/>
      <c r="C23" s="86"/>
      <c r="D23" s="87">
        <v>4.8999999999999998E-3</v>
      </c>
      <c r="E23" s="93"/>
      <c r="F23" s="93"/>
      <c r="G23" s="93"/>
      <c r="H23" s="94"/>
      <c r="I23" s="90">
        <f>D23*1000*'Исход. данные'!$B$6</f>
        <v>4.9151899999999999</v>
      </c>
      <c r="J23" s="95"/>
      <c r="K23" s="95"/>
      <c r="L23" s="95"/>
      <c r="M23" s="96"/>
      <c r="N23" s="28"/>
      <c r="O23" s="28"/>
      <c r="P23" s="28"/>
      <c r="Q23" s="28"/>
      <c r="R23" s="28"/>
      <c r="S23" s="28"/>
      <c r="T23" s="28"/>
      <c r="U23" s="28"/>
      <c r="V23" s="28"/>
      <c r="W23" s="28"/>
      <c r="Z23" s="18"/>
      <c r="AA23" s="65">
        <f ca="1">ROUND(NORMINV(RAND(), $AA$27, $AA$27*$M$7/100*0.8)/(1000*'Исход. данные'!$B$6), 4)</f>
        <v>4.8999999999999998E-3</v>
      </c>
      <c r="AB23" s="65"/>
      <c r="AC23" s="65"/>
      <c r="AD23" s="65"/>
      <c r="AE23" s="65"/>
    </row>
    <row r="24" spans="1:31">
      <c r="A24" s="76">
        <v>8</v>
      </c>
      <c r="B24" s="85"/>
      <c r="C24" s="86"/>
      <c r="D24" s="87">
        <v>5.0000000000000001E-3</v>
      </c>
      <c r="E24" s="93"/>
      <c r="F24" s="93"/>
      <c r="G24" s="93"/>
      <c r="H24" s="94"/>
      <c r="I24" s="90">
        <f>D24*1000*'Исход. данные'!$B$6</f>
        <v>5.0155000000000003</v>
      </c>
      <c r="J24" s="95"/>
      <c r="K24" s="95"/>
      <c r="L24" s="95"/>
      <c r="M24" s="96"/>
      <c r="N24" s="28"/>
      <c r="O24" s="28"/>
      <c r="P24" s="28"/>
      <c r="Q24" s="28"/>
      <c r="R24" s="28"/>
      <c r="S24" s="28"/>
      <c r="T24" s="28"/>
      <c r="U24" s="28"/>
      <c r="V24" s="28"/>
      <c r="W24" s="28"/>
      <c r="AA24" s="65">
        <f ca="1">ROUND(NORMINV(RAND(), $AA$27, $AA$27*$M$7/100*0.8)/(1000*'Исход. данные'!$B$6), 4)</f>
        <v>4.8999999999999998E-3</v>
      </c>
      <c r="AB24" s="65"/>
      <c r="AC24" s="65"/>
      <c r="AD24" s="65"/>
      <c r="AE24" s="65"/>
    </row>
    <row r="25" spans="1:31">
      <c r="A25" s="76">
        <v>9</v>
      </c>
      <c r="B25" s="85"/>
      <c r="C25" s="86"/>
      <c r="D25" s="87">
        <v>4.8999999999999998E-3</v>
      </c>
      <c r="E25" s="93"/>
      <c r="F25" s="93"/>
      <c r="G25" s="93"/>
      <c r="H25" s="94"/>
      <c r="I25" s="90">
        <f>D25*1000*'Исход. данные'!$B$6</f>
        <v>4.9151899999999999</v>
      </c>
      <c r="J25" s="95"/>
      <c r="K25" s="95"/>
      <c r="L25" s="95"/>
      <c r="M25" s="96"/>
      <c r="N25" s="28"/>
      <c r="O25" s="28"/>
      <c r="P25" s="28"/>
      <c r="Q25" s="28"/>
      <c r="R25" s="28"/>
      <c r="S25" s="28"/>
      <c r="T25" s="28"/>
      <c r="U25" s="28"/>
      <c r="V25" s="29"/>
      <c r="W25" s="28"/>
      <c r="AA25" s="65">
        <f ca="1">ROUND(NORMINV(RAND(), $AA$27, $AA$27*$M$7/100*0.8)/(1000*'Исход. данные'!$B$6), 4)</f>
        <v>4.7999999999999996E-3</v>
      </c>
      <c r="AB25" s="65"/>
      <c r="AC25" s="65"/>
      <c r="AD25" s="65"/>
      <c r="AE25" s="65"/>
    </row>
    <row r="26" spans="1:31">
      <c r="A26" s="76">
        <v>10</v>
      </c>
      <c r="B26" s="85"/>
      <c r="C26" s="86"/>
      <c r="D26" s="87">
        <v>5.0000000000000001E-3</v>
      </c>
      <c r="E26" s="93"/>
      <c r="F26" s="93"/>
      <c r="G26" s="93"/>
      <c r="H26" s="94"/>
      <c r="I26" s="90">
        <f>D26*1000*'Исход. данные'!$B$6</f>
        <v>5.0155000000000003</v>
      </c>
      <c r="J26" s="95"/>
      <c r="K26" s="95"/>
      <c r="L26" s="95"/>
      <c r="M26" s="96"/>
      <c r="N26" s="28"/>
      <c r="O26" s="28"/>
      <c r="P26" s="28"/>
      <c r="Q26" s="28"/>
      <c r="R26" s="28"/>
      <c r="S26" s="28"/>
      <c r="T26" s="28"/>
      <c r="U26" s="28"/>
      <c r="V26" s="28"/>
      <c r="W26" s="28"/>
      <c r="AA26" s="65">
        <f ca="1">ROUND(NORMINV(RAND(), $AA$27, $AA$27*$M$7/100*0.8)/(1000*'Исход. данные'!$B$6), 4)</f>
        <v>4.8999999999999998E-3</v>
      </c>
      <c r="AB26" s="65"/>
      <c r="AC26" s="65"/>
      <c r="AD26" s="65"/>
      <c r="AE26" s="65"/>
    </row>
    <row r="27" spans="1:31">
      <c r="A27" s="76" t="s">
        <v>14</v>
      </c>
      <c r="B27" s="85"/>
      <c r="C27" s="86"/>
      <c r="D27" s="87">
        <f>AVERAGE(D17:H26)</f>
        <v>4.8999999999999998E-3</v>
      </c>
      <c r="E27" s="93"/>
      <c r="F27" s="93"/>
      <c r="G27" s="93"/>
      <c r="H27" s="94"/>
      <c r="I27" s="90">
        <f>ROUND(AVERAGE(I17:M26),2)</f>
        <v>4.92</v>
      </c>
      <c r="J27" s="95"/>
      <c r="K27" s="95"/>
      <c r="L27" s="95"/>
      <c r="M27" s="96"/>
      <c r="N27" s="47"/>
      <c r="O27" s="28"/>
      <c r="P27" s="28"/>
      <c r="Q27" s="28"/>
      <c r="R27" s="28"/>
      <c r="S27" s="28"/>
      <c r="T27" s="28"/>
      <c r="U27" s="28"/>
      <c r="V27" s="28"/>
      <c r="W27" s="28"/>
      <c r="AA27" s="66">
        <f ca="1">G7+G7*J9/100*0.9*(RAND()-RAND())</f>
        <v>4.9532406743683515</v>
      </c>
      <c r="AB27" s="66"/>
      <c r="AC27" s="66"/>
      <c r="AD27" s="66"/>
      <c r="AE27" s="66"/>
    </row>
    <row r="28" spans="1:31">
      <c r="A28" s="76" t="s">
        <v>15</v>
      </c>
      <c r="B28" s="85"/>
      <c r="C28" s="86"/>
      <c r="D28" s="106" t="str">
        <f>'Исход. данные'!$B$5</f>
        <v>Пупкин В.В.</v>
      </c>
      <c r="E28" s="107"/>
      <c r="F28" s="107"/>
      <c r="G28" s="107"/>
      <c r="H28" s="107"/>
      <c r="I28" s="107"/>
      <c r="J28" s="107"/>
      <c r="K28" s="107"/>
      <c r="L28" s="107"/>
      <c r="M28" s="108"/>
      <c r="N28" s="51"/>
      <c r="O28" s="51"/>
      <c r="P28" s="51"/>
      <c r="Q28" s="51"/>
      <c r="R28" s="51"/>
      <c r="S28" s="51"/>
      <c r="T28" s="51"/>
      <c r="U28" s="28"/>
      <c r="V28" s="28"/>
      <c r="W28" s="28"/>
    </row>
    <row r="29" spans="1:31">
      <c r="A29" s="62"/>
      <c r="B29" s="62"/>
      <c r="C29" s="62"/>
      <c r="D29" s="62"/>
      <c r="E29" s="62"/>
      <c r="F29" s="62"/>
      <c r="G29" s="62"/>
      <c r="H29" s="62"/>
      <c r="I29" s="62"/>
      <c r="J29" s="62"/>
      <c r="K29" s="62"/>
      <c r="L29" s="62"/>
      <c r="M29" s="62"/>
      <c r="N29" s="62"/>
      <c r="O29" s="62"/>
      <c r="P29" s="62"/>
      <c r="Q29" s="62"/>
      <c r="R29" s="62"/>
      <c r="S29" s="62"/>
      <c r="T29" s="62"/>
      <c r="U29" s="62"/>
      <c r="V29" s="62"/>
      <c r="W29" s="62"/>
    </row>
    <row r="30" spans="1:31">
      <c r="A30" s="97" t="s">
        <v>11</v>
      </c>
      <c r="B30" s="98"/>
      <c r="C30" s="99"/>
      <c r="D30" s="76" t="str">
        <f>"Объем дозирования " &amp; G8 &amp; " мкл"</f>
        <v>Объем дозирования 50 мкл</v>
      </c>
      <c r="E30" s="85"/>
      <c r="F30" s="85"/>
      <c r="G30" s="85"/>
      <c r="H30" s="85"/>
      <c r="I30" s="85"/>
      <c r="J30" s="85"/>
      <c r="K30" s="85"/>
      <c r="L30" s="85"/>
      <c r="M30" s="86"/>
      <c r="V30" s="18"/>
    </row>
    <row r="31" spans="1:31">
      <c r="A31" s="100"/>
      <c r="B31" s="101"/>
      <c r="C31" s="102"/>
      <c r="D31" s="76" t="s">
        <v>42</v>
      </c>
      <c r="E31" s="85"/>
      <c r="F31" s="85"/>
      <c r="G31" s="85"/>
      <c r="H31" s="86"/>
      <c r="I31" s="76" t="s">
        <v>13</v>
      </c>
      <c r="J31" s="85"/>
      <c r="K31" s="85"/>
      <c r="L31" s="85"/>
      <c r="M31" s="86"/>
      <c r="Q31" s="18"/>
      <c r="S31" s="2"/>
    </row>
    <row r="32" spans="1:31">
      <c r="A32" s="76">
        <v>1</v>
      </c>
      <c r="B32" s="85"/>
      <c r="C32" s="86"/>
      <c r="D32" s="103">
        <v>4.99E-2</v>
      </c>
      <c r="E32" s="104"/>
      <c r="F32" s="104"/>
      <c r="G32" s="104"/>
      <c r="H32" s="105"/>
      <c r="I32" s="90">
        <f>D32*1000*'Исход. данные'!$B$6</f>
        <v>50.054690000000001</v>
      </c>
      <c r="J32" s="95"/>
      <c r="K32" s="95"/>
      <c r="L32" s="95"/>
      <c r="M32" s="96"/>
      <c r="Q32" s="18"/>
      <c r="AA32" s="65">
        <f ca="1">ROUND(NORMINV(RAND(), $AA$42, $AA$42*$M$8/100*0.8)/(1000*'Исход. данные'!$B$6), 4)</f>
        <v>4.9599999999999998E-2</v>
      </c>
      <c r="AB32" s="65"/>
      <c r="AC32" s="65"/>
      <c r="AD32" s="65"/>
      <c r="AE32" s="65"/>
    </row>
    <row r="33" spans="1:31">
      <c r="A33" s="76">
        <v>2</v>
      </c>
      <c r="B33" s="85"/>
      <c r="C33" s="86"/>
      <c r="D33" s="103">
        <v>4.9599999999999998E-2</v>
      </c>
      <c r="E33" s="104"/>
      <c r="F33" s="104"/>
      <c r="G33" s="104"/>
      <c r="H33" s="105"/>
      <c r="I33" s="90">
        <f>D33*1000*'Исход. данные'!$B$6</f>
        <v>49.753760000000007</v>
      </c>
      <c r="J33" s="95"/>
      <c r="K33" s="95"/>
      <c r="L33" s="95"/>
      <c r="M33" s="96"/>
      <c r="Q33" s="18"/>
      <c r="S33" s="2"/>
      <c r="AA33" s="65">
        <f ca="1">ROUND(NORMINV(RAND(), $AA$42, $AA$42*$M$8/100*0.8)/(1000*'Исход. данные'!$B$6), 4)</f>
        <v>4.9799999999999997E-2</v>
      </c>
      <c r="AB33" s="65"/>
      <c r="AC33" s="65"/>
      <c r="AD33" s="65"/>
      <c r="AE33" s="65"/>
    </row>
    <row r="34" spans="1:31">
      <c r="A34" s="76">
        <v>3</v>
      </c>
      <c r="B34" s="85"/>
      <c r="C34" s="86"/>
      <c r="D34" s="103">
        <v>4.9700000000000001E-2</v>
      </c>
      <c r="E34" s="104"/>
      <c r="F34" s="104"/>
      <c r="G34" s="104"/>
      <c r="H34" s="105"/>
      <c r="I34" s="90">
        <f>D34*1000*'Исход. данные'!$B$6</f>
        <v>49.854070000000007</v>
      </c>
      <c r="J34" s="95"/>
      <c r="K34" s="95"/>
      <c r="L34" s="95"/>
      <c r="M34" s="96"/>
      <c r="Q34" s="18"/>
      <c r="AA34" s="65">
        <f ca="1">ROUND(NORMINV(RAND(), $AA$42, $AA$42*$M$8/100*0.8)/(1000*'Исход. данные'!$B$6), 4)</f>
        <v>5.0299999999999997E-2</v>
      </c>
      <c r="AB34" s="65"/>
      <c r="AC34" s="65"/>
      <c r="AD34" s="65"/>
      <c r="AE34" s="65"/>
    </row>
    <row r="35" spans="1:31">
      <c r="A35" s="76">
        <v>4</v>
      </c>
      <c r="B35" s="85"/>
      <c r="C35" s="86"/>
      <c r="D35" s="103">
        <v>4.9799999999999997E-2</v>
      </c>
      <c r="E35" s="104"/>
      <c r="F35" s="104"/>
      <c r="G35" s="104"/>
      <c r="H35" s="105"/>
      <c r="I35" s="90">
        <f>D35*1000*'Исход. данные'!$B$6</f>
        <v>49.95438</v>
      </c>
      <c r="J35" s="95"/>
      <c r="K35" s="95"/>
      <c r="L35" s="95"/>
      <c r="M35" s="96"/>
      <c r="Q35" s="18"/>
      <c r="AA35" s="65">
        <f ca="1">ROUND(NORMINV(RAND(), $AA$42, $AA$42*$M$8/100*0.8)/(1000*'Исход. данные'!$B$6), 4)</f>
        <v>4.99E-2</v>
      </c>
      <c r="AB35" s="65"/>
      <c r="AC35" s="65"/>
      <c r="AD35" s="65"/>
      <c r="AE35" s="65"/>
    </row>
    <row r="36" spans="1:31">
      <c r="A36" s="76">
        <v>5</v>
      </c>
      <c r="B36" s="85"/>
      <c r="C36" s="86"/>
      <c r="D36" s="103">
        <v>4.9700000000000001E-2</v>
      </c>
      <c r="E36" s="104"/>
      <c r="F36" s="104"/>
      <c r="G36" s="104"/>
      <c r="H36" s="105"/>
      <c r="I36" s="90">
        <f>D36*1000*'Исход. данные'!$B$6</f>
        <v>49.854070000000007</v>
      </c>
      <c r="J36" s="95"/>
      <c r="K36" s="95"/>
      <c r="L36" s="95"/>
      <c r="M36" s="96"/>
      <c r="Q36" s="18"/>
      <c r="AA36" s="65">
        <f ca="1">ROUND(NORMINV(RAND(), $AA$42, $AA$42*$M$8/100*0.8)/(1000*'Исход. данные'!$B$6), 4)</f>
        <v>4.99E-2</v>
      </c>
      <c r="AB36" s="65"/>
      <c r="AC36" s="65"/>
      <c r="AD36" s="65"/>
      <c r="AE36" s="65"/>
    </row>
    <row r="37" spans="1:31">
      <c r="A37" s="76">
        <v>6</v>
      </c>
      <c r="B37" s="85"/>
      <c r="C37" s="86"/>
      <c r="D37" s="103">
        <v>4.9700000000000001E-2</v>
      </c>
      <c r="E37" s="104"/>
      <c r="F37" s="104"/>
      <c r="G37" s="104"/>
      <c r="H37" s="105"/>
      <c r="I37" s="90">
        <f>D37*1000*'Исход. данные'!$B$6</f>
        <v>49.854070000000007</v>
      </c>
      <c r="J37" s="95"/>
      <c r="K37" s="95"/>
      <c r="L37" s="95"/>
      <c r="M37" s="96"/>
      <c r="Q37" s="18"/>
      <c r="Y37" s="26"/>
      <c r="AA37" s="65">
        <f ca="1">ROUND(NORMINV(RAND(), $AA$42, $AA$42*$M$8/100*0.8)/(1000*'Исход. данные'!$B$6), 4)</f>
        <v>4.9799999999999997E-2</v>
      </c>
      <c r="AB37" s="65"/>
      <c r="AC37" s="65"/>
      <c r="AD37" s="65"/>
      <c r="AE37" s="65"/>
    </row>
    <row r="38" spans="1:31">
      <c r="A38" s="76">
        <v>7</v>
      </c>
      <c r="B38" s="85"/>
      <c r="C38" s="86"/>
      <c r="D38" s="103">
        <v>4.9799999999999997E-2</v>
      </c>
      <c r="E38" s="104"/>
      <c r="F38" s="104"/>
      <c r="G38" s="104"/>
      <c r="H38" s="105"/>
      <c r="I38" s="90">
        <f>D38*1000*'Исход. данные'!$B$6</f>
        <v>49.95438</v>
      </c>
      <c r="J38" s="95"/>
      <c r="K38" s="95"/>
      <c r="L38" s="95"/>
      <c r="M38" s="96"/>
      <c r="Q38" s="18"/>
      <c r="AA38" s="65">
        <f ca="1">ROUND(NORMINV(RAND(), $AA$42, $AA$42*$M$8/100*0.8)/(1000*'Исход. данные'!$B$6), 4)</f>
        <v>0.05</v>
      </c>
      <c r="AB38" s="65"/>
      <c r="AC38" s="65"/>
      <c r="AD38" s="65"/>
      <c r="AE38" s="65"/>
    </row>
    <row r="39" spans="1:31">
      <c r="A39" s="76">
        <v>8</v>
      </c>
      <c r="B39" s="85"/>
      <c r="C39" s="86"/>
      <c r="D39" s="103">
        <v>4.9700000000000001E-2</v>
      </c>
      <c r="E39" s="104"/>
      <c r="F39" s="104"/>
      <c r="G39" s="104"/>
      <c r="H39" s="105"/>
      <c r="I39" s="90">
        <f>D39*1000*'Исход. данные'!$B$6</f>
        <v>49.854070000000007</v>
      </c>
      <c r="J39" s="95"/>
      <c r="K39" s="95"/>
      <c r="L39" s="95"/>
      <c r="M39" s="96"/>
      <c r="Q39" s="18"/>
      <c r="AA39" s="65">
        <f ca="1">ROUND(NORMINV(RAND(), $AA$42, $AA$42*$M$8/100*0.8)/(1000*'Исход. данные'!$B$6), 4)</f>
        <v>0.05</v>
      </c>
      <c r="AB39" s="65"/>
      <c r="AC39" s="65"/>
      <c r="AD39" s="65"/>
      <c r="AE39" s="65"/>
    </row>
    <row r="40" spans="1:31">
      <c r="A40" s="76">
        <v>9</v>
      </c>
      <c r="B40" s="85"/>
      <c r="C40" s="86"/>
      <c r="D40" s="103">
        <v>4.9500000000000002E-2</v>
      </c>
      <c r="E40" s="104"/>
      <c r="F40" s="104"/>
      <c r="G40" s="104"/>
      <c r="H40" s="105"/>
      <c r="I40" s="90">
        <f>D40*1000*'Исход. данные'!$B$6</f>
        <v>49.653450000000007</v>
      </c>
      <c r="J40" s="95"/>
      <c r="K40" s="95"/>
      <c r="L40" s="95"/>
      <c r="M40" s="96"/>
      <c r="Q40" s="18"/>
      <c r="AA40" s="65">
        <f ca="1">ROUND(NORMINV(RAND(), $AA$42, $AA$42*$M$8/100*0.8)/(1000*'Исход. данные'!$B$6), 4)</f>
        <v>0.05</v>
      </c>
      <c r="AB40" s="65"/>
      <c r="AC40" s="65"/>
      <c r="AD40" s="65"/>
      <c r="AE40" s="65"/>
    </row>
    <row r="41" spans="1:31">
      <c r="A41" s="76">
        <v>10</v>
      </c>
      <c r="B41" s="85"/>
      <c r="C41" s="86"/>
      <c r="D41" s="103">
        <v>4.9599999999999998E-2</v>
      </c>
      <c r="E41" s="104"/>
      <c r="F41" s="104"/>
      <c r="G41" s="104"/>
      <c r="H41" s="105"/>
      <c r="I41" s="90">
        <f>D41*1000*'Исход. данные'!$B$6</f>
        <v>49.753760000000007</v>
      </c>
      <c r="J41" s="95"/>
      <c r="K41" s="95"/>
      <c r="L41" s="95"/>
      <c r="M41" s="96"/>
      <c r="Q41" s="18"/>
      <c r="AA41" s="65">
        <f ca="1">ROUND(NORMINV(RAND(), $AA$42, $AA$42*$M$8/100*0.8)/(1000*'Исход. данные'!$B$6), 4)</f>
        <v>5.0099999999999999E-2</v>
      </c>
      <c r="AB41" s="65"/>
      <c r="AC41" s="65"/>
      <c r="AD41" s="65"/>
      <c r="AE41" s="65"/>
    </row>
    <row r="42" spans="1:31">
      <c r="A42" s="76" t="s">
        <v>14</v>
      </c>
      <c r="B42" s="85"/>
      <c r="C42" s="86"/>
      <c r="D42" s="109">
        <f>AVERAGE(D32:H41)</f>
        <v>4.9700000000000001E-2</v>
      </c>
      <c r="E42" s="110"/>
      <c r="F42" s="110"/>
      <c r="G42" s="110"/>
      <c r="H42" s="110"/>
      <c r="I42" s="111">
        <f>ROUND(AVERAGE(I32:M41), 2)</f>
        <v>49.85</v>
      </c>
      <c r="J42" s="111"/>
      <c r="K42" s="111"/>
      <c r="L42" s="111"/>
      <c r="M42" s="111"/>
      <c r="N42" s="8"/>
      <c r="O42" s="8"/>
      <c r="P42" s="8"/>
      <c r="Q42" s="8"/>
      <c r="R42" s="8"/>
      <c r="S42" s="8"/>
      <c r="T42" s="8"/>
      <c r="U42" s="8"/>
      <c r="V42" s="8"/>
      <c r="W42" s="8"/>
      <c r="X42" s="8"/>
      <c r="AA42" s="66">
        <f ca="1">G8+G8*J10/100*0.9*(RAND()-RAND())</f>
        <v>50.150869690676714</v>
      </c>
      <c r="AB42" s="66"/>
      <c r="AC42" s="66"/>
      <c r="AD42" s="66"/>
      <c r="AE42" s="66"/>
    </row>
    <row r="43" spans="1:31">
      <c r="A43" s="74" t="s">
        <v>15</v>
      </c>
      <c r="B43" s="74"/>
      <c r="C43" s="74"/>
      <c r="D43" s="112" t="str">
        <f>'Исход. данные'!$B$5</f>
        <v>Пупкин В.В.</v>
      </c>
      <c r="E43" s="112"/>
      <c r="F43" s="112"/>
      <c r="G43" s="112"/>
      <c r="H43" s="112"/>
      <c r="I43" s="112"/>
      <c r="J43" s="112"/>
      <c r="K43" s="112"/>
      <c r="L43" s="112"/>
      <c r="M43" s="112"/>
      <c r="N43" s="45"/>
      <c r="O43" s="45"/>
      <c r="P43" s="45"/>
      <c r="Q43" s="45"/>
      <c r="R43" s="45"/>
      <c r="S43" s="45"/>
      <c r="T43" s="8"/>
      <c r="U43" s="8"/>
      <c r="V43" s="8"/>
      <c r="W43" s="8"/>
      <c r="X43" s="8"/>
    </row>
    <row r="44" spans="1:31">
      <c r="A44" s="107" t="s">
        <v>16</v>
      </c>
      <c r="B44" s="107"/>
      <c r="C44" s="107"/>
      <c r="D44" s="107"/>
      <c r="E44" s="107"/>
      <c r="F44" s="107"/>
      <c r="G44" s="107"/>
      <c r="H44" s="107"/>
      <c r="I44" s="107"/>
      <c r="J44" s="107"/>
      <c r="K44" s="107"/>
      <c r="L44" s="107"/>
      <c r="M44" s="107"/>
      <c r="N44" s="16"/>
      <c r="O44" s="16"/>
      <c r="P44" s="16"/>
      <c r="Q44" s="16"/>
      <c r="R44" s="16"/>
      <c r="S44" s="16"/>
      <c r="T44" s="16"/>
      <c r="U44" s="16"/>
      <c r="V44" s="16"/>
      <c r="W44" s="16"/>
    </row>
    <row r="45" spans="1:31" ht="15" customHeight="1">
      <c r="A45" s="124" t="s">
        <v>5</v>
      </c>
      <c r="B45" s="125"/>
      <c r="C45" s="125"/>
      <c r="D45" s="115" t="s">
        <v>55</v>
      </c>
      <c r="E45" s="116"/>
      <c r="F45" s="116"/>
      <c r="G45" s="116"/>
      <c r="H45" s="117"/>
      <c r="I45" s="113" t="s">
        <v>57</v>
      </c>
      <c r="J45" s="113"/>
      <c r="K45" s="113"/>
      <c r="L45" s="113"/>
      <c r="M45" s="113"/>
      <c r="AA45">
        <f>IF(ABS(D46)&gt;J9, 0, IF(ABS(D47)&gt;J10, 0, IF(I46&gt;M7, 0, IF(I47&gt;M8, 0, 1))))</f>
        <v>1</v>
      </c>
    </row>
    <row r="46" spans="1:31">
      <c r="A46" s="76">
        <f>G7</f>
        <v>5</v>
      </c>
      <c r="B46" s="85"/>
      <c r="C46" s="86"/>
      <c r="D46" s="118">
        <f>ROUND(((I27-A46)/A46*100),2)</f>
        <v>-1.6</v>
      </c>
      <c r="E46" s="119"/>
      <c r="F46" s="119"/>
      <c r="G46" s="119"/>
      <c r="H46" s="120"/>
      <c r="I46" s="114">
        <f>ROUND(STDEV(I17:I26)*100/I27,2)</f>
        <v>1.66</v>
      </c>
      <c r="J46" s="114"/>
      <c r="K46" s="114"/>
      <c r="L46" s="114"/>
      <c r="M46" s="114"/>
    </row>
    <row r="47" spans="1:31">
      <c r="A47" s="76">
        <f>G8</f>
        <v>50</v>
      </c>
      <c r="B47" s="85"/>
      <c r="C47" s="86"/>
      <c r="D47" s="118">
        <f>ROUND(((I42-A47)/A47*100),2)</f>
        <v>-0.3</v>
      </c>
      <c r="E47" s="119"/>
      <c r="F47" s="119"/>
      <c r="G47" s="119"/>
      <c r="H47" s="120"/>
      <c r="I47" s="114">
        <f>ROUND(STDEV(I32:I41)*100/I42,2)</f>
        <v>0.23</v>
      </c>
      <c r="J47" s="114"/>
      <c r="K47" s="114"/>
      <c r="L47" s="114"/>
      <c r="M47" s="114"/>
      <c r="N47" s="37"/>
      <c r="Q47" s="8"/>
    </row>
    <row r="48" spans="1:31" ht="15.75">
      <c r="A48" s="121" t="s">
        <v>17</v>
      </c>
      <c r="B48" s="121"/>
      <c r="C48" s="121"/>
      <c r="D48" s="121"/>
      <c r="E48" s="121"/>
      <c r="F48" s="121"/>
      <c r="G48" s="122" t="s">
        <v>18</v>
      </c>
      <c r="H48" s="122"/>
      <c r="I48" s="122"/>
      <c r="J48" s="122"/>
      <c r="K48" s="122"/>
      <c r="L48" s="122"/>
      <c r="M48" s="122"/>
      <c r="N48" s="44"/>
      <c r="O48" s="44"/>
      <c r="P48" s="44"/>
      <c r="Q48" s="44"/>
      <c r="R48" s="44"/>
      <c r="S48" s="44"/>
      <c r="T48" s="44"/>
      <c r="U48" s="44"/>
      <c r="V48" s="44"/>
      <c r="W48" s="44"/>
      <c r="X48" s="8"/>
    </row>
    <row r="49" spans="1:24">
      <c r="A49" s="79" t="s">
        <v>15</v>
      </c>
      <c r="B49" s="79"/>
      <c r="C49" s="79"/>
      <c r="D49" s="79"/>
      <c r="E49" s="79"/>
      <c r="F49" s="79"/>
      <c r="G49" s="107" t="str">
        <f>'Исход. данные'!$B$5</f>
        <v>Пупкин В.В.</v>
      </c>
      <c r="H49" s="107"/>
      <c r="I49" s="107"/>
      <c r="J49" s="107"/>
      <c r="K49" s="107"/>
      <c r="L49" s="107"/>
      <c r="M49" s="107"/>
      <c r="N49" s="16"/>
      <c r="O49" s="16"/>
      <c r="P49" s="16"/>
      <c r="Q49" s="16"/>
      <c r="R49" s="16"/>
      <c r="S49" s="16"/>
      <c r="T49" s="16"/>
      <c r="U49" s="16"/>
      <c r="V49" s="16"/>
      <c r="W49" s="16"/>
      <c r="X49" s="8"/>
    </row>
    <row r="50" spans="1:24">
      <c r="A50" s="62"/>
      <c r="B50" s="62"/>
      <c r="C50" s="62"/>
      <c r="D50" s="62"/>
      <c r="E50" s="62"/>
      <c r="F50" s="62"/>
      <c r="G50" s="123" t="s">
        <v>58</v>
      </c>
      <c r="H50" s="123"/>
      <c r="I50" s="123"/>
      <c r="J50" s="123"/>
      <c r="K50" s="123"/>
      <c r="L50" s="123"/>
      <c r="M50" s="123"/>
      <c r="N50" s="48"/>
      <c r="O50" s="48"/>
      <c r="P50" s="48"/>
      <c r="Q50" s="63"/>
      <c r="R50" s="63"/>
      <c r="S50" s="63"/>
      <c r="T50" s="63"/>
      <c r="U50" s="63"/>
      <c r="V50" s="63"/>
      <c r="W50" s="63"/>
    </row>
  </sheetData>
  <mergeCells count="152">
    <mergeCell ref="A1:M1"/>
    <mergeCell ref="A2:M2"/>
    <mergeCell ref="A3:G3"/>
    <mergeCell ref="I3:M3"/>
    <mergeCell ref="Q3:W3"/>
    <mergeCell ref="A4:G4"/>
    <mergeCell ref="I4:M4"/>
    <mergeCell ref="Q4:W4"/>
    <mergeCell ref="A5:M5"/>
    <mergeCell ref="A6:C6"/>
    <mergeCell ref="D6:F6"/>
    <mergeCell ref="G6:I6"/>
    <mergeCell ref="J6:L6"/>
    <mergeCell ref="A7:C7"/>
    <mergeCell ref="D7:F7"/>
    <mergeCell ref="G7:I7"/>
    <mergeCell ref="J7:L7"/>
    <mergeCell ref="A10:C10"/>
    <mergeCell ref="D10:F10"/>
    <mergeCell ref="G10:I10"/>
    <mergeCell ref="J10:L10"/>
    <mergeCell ref="A11:J11"/>
    <mergeCell ref="K11:M11"/>
    <mergeCell ref="A8:C8"/>
    <mergeCell ref="D8:F8"/>
    <mergeCell ref="G8:I8"/>
    <mergeCell ref="J8:L8"/>
    <mergeCell ref="A9:C9"/>
    <mergeCell ref="D9:F9"/>
    <mergeCell ref="G9:I9"/>
    <mergeCell ref="J9:L9"/>
    <mergeCell ref="A15:C16"/>
    <mergeCell ref="D15:M15"/>
    <mergeCell ref="D16:H16"/>
    <mergeCell ref="I16:M16"/>
    <mergeCell ref="A17:C17"/>
    <mergeCell ref="D17:H17"/>
    <mergeCell ref="I17:M17"/>
    <mergeCell ref="A12:J12"/>
    <mergeCell ref="K12:M12"/>
    <mergeCell ref="A13:J13"/>
    <mergeCell ref="K13:M13"/>
    <mergeCell ref="A14:J14"/>
    <mergeCell ref="K14:M14"/>
    <mergeCell ref="AA17:AE17"/>
    <mergeCell ref="A18:C18"/>
    <mergeCell ref="D18:H18"/>
    <mergeCell ref="I18:M18"/>
    <mergeCell ref="AA18:AE18"/>
    <mergeCell ref="A19:C19"/>
    <mergeCell ref="D19:H19"/>
    <mergeCell ref="I19:M19"/>
    <mergeCell ref="AA19:AE19"/>
    <mergeCell ref="A22:C22"/>
    <mergeCell ref="D22:H22"/>
    <mergeCell ref="I22:M22"/>
    <mergeCell ref="AA22:AE22"/>
    <mergeCell ref="A23:C23"/>
    <mergeCell ref="D23:H23"/>
    <mergeCell ref="I23:M23"/>
    <mergeCell ref="AA23:AE23"/>
    <mergeCell ref="A20:C20"/>
    <mergeCell ref="D20:H20"/>
    <mergeCell ref="I20:M20"/>
    <mergeCell ref="AA20:AE20"/>
    <mergeCell ref="A21:C21"/>
    <mergeCell ref="D21:H21"/>
    <mergeCell ref="I21:M21"/>
    <mergeCell ref="AA21:AE21"/>
    <mergeCell ref="AA26:AE26"/>
    <mergeCell ref="A27:C27"/>
    <mergeCell ref="D27:H27"/>
    <mergeCell ref="I27:M27"/>
    <mergeCell ref="AA27:AE27"/>
    <mergeCell ref="A24:C24"/>
    <mergeCell ref="D24:H24"/>
    <mergeCell ref="I24:M24"/>
    <mergeCell ref="AA24:AE24"/>
    <mergeCell ref="A25:C25"/>
    <mergeCell ref="D25:H25"/>
    <mergeCell ref="I25:M25"/>
    <mergeCell ref="AA25:AE25"/>
    <mergeCell ref="A28:C28"/>
    <mergeCell ref="D28:M28"/>
    <mergeCell ref="A30:C31"/>
    <mergeCell ref="D30:M30"/>
    <mergeCell ref="D31:H31"/>
    <mergeCell ref="I31:M31"/>
    <mergeCell ref="A26:C26"/>
    <mergeCell ref="D26:H26"/>
    <mergeCell ref="I26:M26"/>
    <mergeCell ref="A34:C34"/>
    <mergeCell ref="D34:H34"/>
    <mergeCell ref="I34:M34"/>
    <mergeCell ref="AA34:AE34"/>
    <mergeCell ref="A35:C35"/>
    <mergeCell ref="D35:H35"/>
    <mergeCell ref="I35:M35"/>
    <mergeCell ref="AA35:AE35"/>
    <mergeCell ref="A32:C32"/>
    <mergeCell ref="D32:H32"/>
    <mergeCell ref="I32:M32"/>
    <mergeCell ref="AA32:AE32"/>
    <mergeCell ref="A33:C33"/>
    <mergeCell ref="D33:H33"/>
    <mergeCell ref="I33:M33"/>
    <mergeCell ref="AA33:AE33"/>
    <mergeCell ref="A38:C38"/>
    <mergeCell ref="D38:H38"/>
    <mergeCell ref="I38:M38"/>
    <mergeCell ref="AA38:AE38"/>
    <mergeCell ref="A39:C39"/>
    <mergeCell ref="D39:H39"/>
    <mergeCell ref="I39:M39"/>
    <mergeCell ref="AA39:AE39"/>
    <mergeCell ref="A36:C36"/>
    <mergeCell ref="D36:H36"/>
    <mergeCell ref="I36:M36"/>
    <mergeCell ref="AA36:AE36"/>
    <mergeCell ref="A37:C37"/>
    <mergeCell ref="D37:H37"/>
    <mergeCell ref="I37:M37"/>
    <mergeCell ref="AA37:AE37"/>
    <mergeCell ref="A42:C42"/>
    <mergeCell ref="D42:H42"/>
    <mergeCell ref="I42:M42"/>
    <mergeCell ref="AA42:AE42"/>
    <mergeCell ref="A43:C43"/>
    <mergeCell ref="D43:M43"/>
    <mergeCell ref="A40:C40"/>
    <mergeCell ref="D40:H40"/>
    <mergeCell ref="I40:M40"/>
    <mergeCell ref="AA40:AE40"/>
    <mergeCell ref="A41:C41"/>
    <mergeCell ref="D41:H41"/>
    <mergeCell ref="I41:M41"/>
    <mergeCell ref="AA41:AE41"/>
    <mergeCell ref="G50:M50"/>
    <mergeCell ref="A47:C47"/>
    <mergeCell ref="D47:H47"/>
    <mergeCell ref="I47:M47"/>
    <mergeCell ref="A48:F48"/>
    <mergeCell ref="G48:M48"/>
    <mergeCell ref="A49:F49"/>
    <mergeCell ref="G49:M49"/>
    <mergeCell ref="A44:M44"/>
    <mergeCell ref="A45:C45"/>
    <mergeCell ref="D45:H45"/>
    <mergeCell ref="I45:M45"/>
    <mergeCell ref="A46:C46"/>
    <mergeCell ref="D46:H46"/>
    <mergeCell ref="I46:M46"/>
  </mergeCells>
  <conditionalFormatting sqref="D46">
    <cfRule type="expression" dxfId="107" priority="4">
      <formula>ABS($D$46)&gt;--MID($J$7,2,5)</formula>
    </cfRule>
  </conditionalFormatting>
  <conditionalFormatting sqref="D47">
    <cfRule type="expression" dxfId="106" priority="3">
      <formula>ABS($D$47)&gt;--MID($J$8,2,5)</formula>
    </cfRule>
  </conditionalFormatting>
  <conditionalFormatting sqref="I46">
    <cfRule type="cellIs" dxfId="105" priority="2" operator="greaterThan">
      <formula>$M$7</formula>
    </cfRule>
  </conditionalFormatting>
  <conditionalFormatting sqref="I47">
    <cfRule type="cellIs" dxfId="104" priority="1" operator="greaterThan">
      <formula>$M$8</formula>
    </cfRule>
  </conditionalFormatting>
  <pageMargins left="0.7" right="0.7" top="0.75" bottom="0.75" header="0.3" footer="0.3"/>
  <pageSetup paperSize="9" orientation="portrait" r:id="rId1"/>
</worksheet>
</file>

<file path=xl/worksheets/sheet51.xml><?xml version="1.0" encoding="utf-8"?>
<worksheet xmlns="http://schemas.openxmlformats.org/spreadsheetml/2006/main" xmlns:r="http://schemas.openxmlformats.org/officeDocument/2006/relationships">
  <sheetPr codeName="Лист87">
    <tabColor rgb="FF00B0F0"/>
  </sheetPr>
  <dimension ref="A1:AE50"/>
  <sheetViews>
    <sheetView zoomScale="90" zoomScaleNormal="90" workbookViewId="0">
      <selection activeCell="D32" sqref="D32:H41"/>
    </sheetView>
  </sheetViews>
  <sheetFormatPr defaultRowHeight="15"/>
  <cols>
    <col min="1" max="1" width="6.7109375" customWidth="1"/>
    <col min="2" max="2" width="6.5703125" customWidth="1"/>
    <col min="3" max="3" width="5.5703125" customWidth="1"/>
    <col min="4" max="4" width="7" customWidth="1"/>
    <col min="5" max="7" width="3.7109375" customWidth="1"/>
    <col min="8" max="8" width="11.7109375" customWidth="1"/>
    <col min="9" max="9" width="2.7109375" customWidth="1"/>
    <col min="10" max="10" width="6.7109375" customWidth="1"/>
    <col min="11" max="12" width="3.7109375" customWidth="1"/>
    <col min="13" max="13" width="14.7109375" customWidth="1"/>
    <col min="14" max="14" width="5.7109375" customWidth="1"/>
    <col min="15" max="16" width="0" hidden="1" customWidth="1"/>
    <col min="17" max="17" width="0.42578125" customWidth="1"/>
    <col min="18" max="23" width="0" hidden="1" customWidth="1"/>
    <col min="27" max="27" width="9.28515625" hidden="1" customWidth="1"/>
    <col min="28" max="31" width="9.140625" hidden="1" customWidth="1"/>
  </cols>
  <sheetData>
    <row r="1" spans="1:24">
      <c r="A1" s="67" t="s">
        <v>32</v>
      </c>
      <c r="B1" s="67"/>
      <c r="C1" s="67"/>
      <c r="D1" s="67"/>
      <c r="E1" s="67"/>
      <c r="F1" s="67"/>
      <c r="G1" s="67"/>
      <c r="H1" s="67"/>
      <c r="I1" s="67"/>
      <c r="J1" s="67"/>
      <c r="K1" s="67"/>
      <c r="L1" s="67"/>
      <c r="M1" s="67"/>
      <c r="N1" s="38"/>
      <c r="O1" s="38"/>
      <c r="P1" s="38"/>
      <c r="Q1" s="38"/>
      <c r="R1" s="38"/>
      <c r="S1" s="38"/>
      <c r="T1" s="38"/>
      <c r="U1" s="38"/>
      <c r="V1" s="38"/>
      <c r="W1" s="28"/>
    </row>
    <row r="2" spans="1:24">
      <c r="A2" s="71" t="s">
        <v>33</v>
      </c>
      <c r="B2" s="71"/>
      <c r="C2" s="71"/>
      <c r="D2" s="71"/>
      <c r="E2" s="71"/>
      <c r="F2" s="71"/>
      <c r="G2" s="71"/>
      <c r="H2" s="71"/>
      <c r="I2" s="71"/>
      <c r="J2" s="71"/>
      <c r="K2" s="71"/>
      <c r="L2" s="71"/>
      <c r="M2" s="71"/>
      <c r="N2" s="7"/>
      <c r="O2" s="7"/>
      <c r="P2" s="7"/>
      <c r="Q2" s="7"/>
      <c r="R2" s="7"/>
      <c r="S2" s="7"/>
      <c r="T2" s="7"/>
      <c r="U2" s="7"/>
      <c r="V2" s="7"/>
      <c r="W2" s="7"/>
    </row>
    <row r="3" spans="1:24" ht="15.75">
      <c r="A3" s="68" t="s">
        <v>25</v>
      </c>
      <c r="B3" s="68"/>
      <c r="C3" s="68"/>
      <c r="D3" s="68"/>
      <c r="E3" s="68"/>
      <c r="F3" s="68"/>
      <c r="G3" s="68"/>
      <c r="H3" s="62"/>
      <c r="I3" s="72">
        <v>4543401778</v>
      </c>
      <c r="J3" s="72"/>
      <c r="K3" s="72"/>
      <c r="L3" s="72"/>
      <c r="M3" s="72"/>
      <c r="N3" s="16"/>
      <c r="O3" s="23"/>
      <c r="P3" s="62"/>
      <c r="Q3" s="69"/>
      <c r="R3" s="69"/>
      <c r="S3" s="69"/>
      <c r="T3" s="69"/>
      <c r="U3" s="69"/>
      <c r="V3" s="69"/>
      <c r="W3" s="69"/>
    </row>
    <row r="4" spans="1:24">
      <c r="A4" s="70" t="s">
        <v>0</v>
      </c>
      <c r="B4" s="70"/>
      <c r="C4" s="70"/>
      <c r="D4" s="70"/>
      <c r="E4" s="70"/>
      <c r="F4" s="70"/>
      <c r="G4" s="70"/>
      <c r="H4" s="62"/>
      <c r="I4" s="70" t="s">
        <v>1</v>
      </c>
      <c r="J4" s="70"/>
      <c r="K4" s="70"/>
      <c r="L4" s="70"/>
      <c r="M4" s="70"/>
      <c r="N4" s="46"/>
      <c r="O4" s="42"/>
      <c r="P4" s="62"/>
      <c r="Q4" s="69"/>
      <c r="R4" s="69"/>
      <c r="S4" s="69"/>
      <c r="T4" s="69"/>
      <c r="U4" s="69"/>
      <c r="V4" s="69"/>
      <c r="W4" s="69"/>
    </row>
    <row r="5" spans="1:24">
      <c r="A5" s="73" t="s">
        <v>2</v>
      </c>
      <c r="B5" s="73"/>
      <c r="C5" s="73"/>
      <c r="D5" s="73"/>
      <c r="E5" s="73"/>
      <c r="F5" s="73"/>
      <c r="G5" s="73"/>
      <c r="H5" s="73"/>
      <c r="I5" s="73"/>
      <c r="J5" s="73"/>
      <c r="K5" s="73"/>
      <c r="L5" s="73"/>
      <c r="M5" s="73"/>
      <c r="N5" s="14"/>
      <c r="O5" s="14"/>
      <c r="P5" s="14"/>
      <c r="Q5" s="14"/>
      <c r="R5" s="14"/>
      <c r="S5" s="14"/>
      <c r="T5" s="14"/>
      <c r="U5" s="14"/>
      <c r="V5" s="14"/>
      <c r="W5" s="14"/>
    </row>
    <row r="6" spans="1:24">
      <c r="A6" s="77" t="s">
        <v>3</v>
      </c>
      <c r="B6" s="77"/>
      <c r="C6" s="77"/>
      <c r="D6" s="77" t="s">
        <v>4</v>
      </c>
      <c r="E6" s="77"/>
      <c r="F6" s="77"/>
      <c r="G6" s="77" t="s">
        <v>5</v>
      </c>
      <c r="H6" s="77"/>
      <c r="I6" s="77"/>
      <c r="J6" s="77" t="s">
        <v>55</v>
      </c>
      <c r="K6" s="77"/>
      <c r="L6" s="78"/>
      <c r="M6" s="61" t="s">
        <v>56</v>
      </c>
      <c r="N6" s="35"/>
      <c r="O6" s="31"/>
      <c r="P6" s="32"/>
      <c r="Q6" s="28"/>
      <c r="R6" s="28"/>
      <c r="S6" s="28"/>
      <c r="T6" s="28"/>
      <c r="U6" s="28"/>
      <c r="V6" s="28"/>
      <c r="W6" s="28"/>
    </row>
    <row r="7" spans="1:24">
      <c r="A7" s="74">
        <v>1</v>
      </c>
      <c r="B7" s="74"/>
      <c r="C7" s="74"/>
      <c r="D7" s="75" t="str">
        <f>G7 &amp; " - " &amp; G8</f>
        <v>20 - 200</v>
      </c>
      <c r="E7" s="75"/>
      <c r="F7" s="75"/>
      <c r="G7" s="74">
        <v>20</v>
      </c>
      <c r="H7" s="74"/>
      <c r="I7" s="74"/>
      <c r="J7" s="74" t="s">
        <v>24</v>
      </c>
      <c r="K7" s="74"/>
      <c r="L7" s="76"/>
      <c r="M7" s="64">
        <v>8</v>
      </c>
      <c r="N7" s="36"/>
      <c r="O7" s="33"/>
      <c r="P7" s="34"/>
      <c r="Q7" s="28"/>
      <c r="R7" s="28"/>
      <c r="S7" s="28"/>
      <c r="T7" s="28"/>
      <c r="U7" s="28"/>
      <c r="V7" s="28"/>
      <c r="W7" s="28"/>
    </row>
    <row r="8" spans="1:24">
      <c r="A8" s="74"/>
      <c r="B8" s="74"/>
      <c r="C8" s="74"/>
      <c r="D8" s="74"/>
      <c r="E8" s="74"/>
      <c r="F8" s="74"/>
      <c r="G8" s="74">
        <v>200</v>
      </c>
      <c r="H8" s="74"/>
      <c r="I8" s="74"/>
      <c r="J8" s="74" t="s">
        <v>23</v>
      </c>
      <c r="K8" s="74"/>
      <c r="L8" s="76"/>
      <c r="M8" s="64">
        <v>0.3</v>
      </c>
      <c r="N8" s="16"/>
      <c r="O8" s="27"/>
      <c r="P8" s="30"/>
      <c r="Q8" s="28"/>
      <c r="R8" s="28"/>
      <c r="S8" s="28"/>
      <c r="T8" s="28"/>
      <c r="U8" s="28"/>
      <c r="V8" s="28"/>
      <c r="W8" s="28"/>
    </row>
    <row r="9" spans="1:24">
      <c r="A9" s="74"/>
      <c r="B9" s="74"/>
      <c r="C9" s="74"/>
      <c r="D9" s="74"/>
      <c r="E9" s="74"/>
      <c r="F9" s="74"/>
      <c r="G9" s="74"/>
      <c r="H9" s="74"/>
      <c r="I9" s="74"/>
      <c r="J9" s="80">
        <f>--MID(J7,2,3)</f>
        <v>2.5</v>
      </c>
      <c r="K9" s="80"/>
      <c r="L9" s="81"/>
      <c r="M9" s="60"/>
      <c r="N9" s="16"/>
      <c r="O9" s="27"/>
      <c r="P9" s="30"/>
      <c r="Q9" s="28"/>
      <c r="R9" s="28"/>
      <c r="S9" s="28"/>
      <c r="T9" s="28"/>
      <c r="U9" s="28"/>
      <c r="V9" s="28"/>
      <c r="W9" s="28"/>
    </row>
    <row r="10" spans="1:24">
      <c r="A10" s="74"/>
      <c r="B10" s="74"/>
      <c r="C10" s="74"/>
      <c r="D10" s="74"/>
      <c r="E10" s="74"/>
      <c r="F10" s="74"/>
      <c r="G10" s="74"/>
      <c r="H10" s="74"/>
      <c r="I10" s="74"/>
      <c r="J10" s="82">
        <f>--MID(J8,2,3)</f>
        <v>0.6</v>
      </c>
      <c r="K10" s="82"/>
      <c r="L10" s="83"/>
      <c r="M10" s="60"/>
      <c r="N10" s="16"/>
      <c r="O10" s="52"/>
      <c r="P10" s="54"/>
      <c r="Q10" s="28"/>
      <c r="R10" s="28"/>
      <c r="S10" s="28"/>
      <c r="T10" s="28"/>
      <c r="U10" s="28"/>
      <c r="V10" s="28"/>
      <c r="W10" s="28"/>
    </row>
    <row r="11" spans="1:24">
      <c r="A11" s="79" t="s">
        <v>7</v>
      </c>
      <c r="B11" s="79"/>
      <c r="C11" s="79"/>
      <c r="D11" s="79"/>
      <c r="E11" s="79"/>
      <c r="F11" s="79"/>
      <c r="G11" s="79"/>
      <c r="H11" s="79"/>
      <c r="I11" s="79"/>
      <c r="J11" s="79"/>
      <c r="K11" s="84" t="str">
        <f>'Исход. данные'!$B$1</f>
        <v>18.10.2024г.</v>
      </c>
      <c r="L11" s="84"/>
      <c r="M11" s="84"/>
      <c r="N11" s="15"/>
      <c r="O11" s="15"/>
      <c r="P11" s="15"/>
      <c r="Q11" s="15"/>
      <c r="R11" s="15"/>
      <c r="S11" s="15"/>
      <c r="T11" s="15"/>
      <c r="U11" s="15"/>
      <c r="V11" s="15"/>
      <c r="W11" s="15"/>
      <c r="X11" s="8"/>
    </row>
    <row r="12" spans="1:24">
      <c r="A12" s="79" t="s">
        <v>8</v>
      </c>
      <c r="B12" s="79"/>
      <c r="C12" s="79"/>
      <c r="D12" s="79"/>
      <c r="E12" s="79"/>
      <c r="F12" s="79"/>
      <c r="G12" s="79"/>
      <c r="H12" s="79"/>
      <c r="I12" s="79"/>
      <c r="J12" s="79"/>
      <c r="K12" s="85" t="str">
        <f>'Исход. данные'!$B$2</f>
        <v>ВР-300S № 181024</v>
      </c>
      <c r="L12" s="85"/>
      <c r="M12" s="85"/>
      <c r="N12" s="16"/>
      <c r="O12" s="16"/>
      <c r="P12" s="16"/>
      <c r="Q12" s="16"/>
      <c r="R12" s="16"/>
      <c r="S12" s="16"/>
      <c r="T12" s="16"/>
      <c r="U12" s="16"/>
      <c r="V12" s="16"/>
      <c r="W12" s="16"/>
      <c r="X12" s="8"/>
    </row>
    <row r="13" spans="1:24">
      <c r="A13" s="79" t="s">
        <v>9</v>
      </c>
      <c r="B13" s="79"/>
      <c r="C13" s="79"/>
      <c r="D13" s="79"/>
      <c r="E13" s="79"/>
      <c r="F13" s="79"/>
      <c r="G13" s="79"/>
      <c r="H13" s="79"/>
      <c r="I13" s="79"/>
      <c r="J13" s="79"/>
      <c r="K13" s="85">
        <f>'Исход. данные'!$B$3</f>
        <v>21.2</v>
      </c>
      <c r="L13" s="85"/>
      <c r="M13" s="85"/>
      <c r="N13" s="16"/>
      <c r="O13" s="16"/>
      <c r="P13" s="16"/>
      <c r="Q13" s="16"/>
      <c r="R13" s="16"/>
      <c r="S13" s="16"/>
      <c r="T13" s="16"/>
      <c r="U13" s="16"/>
      <c r="V13" s="16"/>
      <c r="W13" s="16"/>
      <c r="X13" s="8"/>
    </row>
    <row r="14" spans="1:24">
      <c r="A14" s="79" t="s">
        <v>10</v>
      </c>
      <c r="B14" s="79"/>
      <c r="C14" s="79"/>
      <c r="D14" s="79"/>
      <c r="E14" s="79"/>
      <c r="F14" s="79"/>
      <c r="G14" s="79"/>
      <c r="H14" s="79"/>
      <c r="I14" s="79"/>
      <c r="J14" s="79"/>
      <c r="K14" s="85">
        <f>'Исход. данные'!$B$4</f>
        <v>60.7</v>
      </c>
      <c r="L14" s="85"/>
      <c r="M14" s="85"/>
      <c r="N14" s="16"/>
      <c r="O14" s="16"/>
      <c r="P14" s="16"/>
      <c r="Q14" s="16"/>
      <c r="R14" s="16"/>
      <c r="S14" s="16"/>
      <c r="T14" s="16"/>
      <c r="U14" s="16"/>
      <c r="V14" s="16"/>
      <c r="W14" s="16"/>
      <c r="X14" s="8"/>
    </row>
    <row r="15" spans="1:24">
      <c r="A15" s="97" t="s">
        <v>11</v>
      </c>
      <c r="B15" s="98"/>
      <c r="C15" s="99"/>
      <c r="D15" s="76" t="str">
        <f>"Объем дозирования " &amp; G7 &amp; " мкл"</f>
        <v>Объем дозирования 20 мкл</v>
      </c>
      <c r="E15" s="85"/>
      <c r="F15" s="85"/>
      <c r="G15" s="85"/>
      <c r="H15" s="85"/>
      <c r="I15" s="85"/>
      <c r="J15" s="85"/>
      <c r="K15" s="85"/>
      <c r="L15" s="85"/>
      <c r="M15" s="86"/>
      <c r="N15" s="47"/>
      <c r="O15" s="28"/>
      <c r="P15" s="28"/>
      <c r="Q15" s="28"/>
      <c r="R15" s="28"/>
      <c r="S15" s="28"/>
      <c r="T15" s="28"/>
      <c r="U15" s="28"/>
      <c r="V15" s="28"/>
      <c r="W15" s="28"/>
    </row>
    <row r="16" spans="1:24">
      <c r="A16" s="100"/>
      <c r="B16" s="101"/>
      <c r="C16" s="102"/>
      <c r="D16" s="76" t="s">
        <v>42</v>
      </c>
      <c r="E16" s="85"/>
      <c r="F16" s="85"/>
      <c r="G16" s="85"/>
      <c r="H16" s="86"/>
      <c r="I16" s="76" t="s">
        <v>13</v>
      </c>
      <c r="J16" s="85"/>
      <c r="K16" s="85"/>
      <c r="L16" s="85"/>
      <c r="M16" s="86"/>
      <c r="N16" s="28"/>
      <c r="O16" s="28"/>
      <c r="P16" s="28"/>
      <c r="Q16" s="28"/>
      <c r="R16" s="28"/>
      <c r="S16" s="28"/>
      <c r="T16" s="28"/>
      <c r="U16" s="28"/>
      <c r="V16" s="28"/>
      <c r="W16" s="28"/>
    </row>
    <row r="17" spans="1:31">
      <c r="A17" s="76">
        <v>1</v>
      </c>
      <c r="B17" s="85"/>
      <c r="C17" s="86"/>
      <c r="D17" s="87">
        <v>1.77E-2</v>
      </c>
      <c r="E17" s="88"/>
      <c r="F17" s="88"/>
      <c r="G17" s="88"/>
      <c r="H17" s="89"/>
      <c r="I17" s="90">
        <f>D17*1000*'Исход. данные'!$B$6</f>
        <v>17.75487</v>
      </c>
      <c r="J17" s="91"/>
      <c r="K17" s="91"/>
      <c r="L17" s="91"/>
      <c r="M17" s="92"/>
      <c r="N17" s="28"/>
      <c r="O17" s="28"/>
      <c r="P17" s="28"/>
      <c r="Q17" s="28"/>
      <c r="R17" s="28"/>
      <c r="S17" s="28"/>
      <c r="T17" s="28"/>
      <c r="U17" s="28"/>
      <c r="V17" s="28"/>
      <c r="W17" s="28"/>
      <c r="AA17" s="65">
        <f ca="1">ROUND(NORMINV(RAND(), $AA$27, $AA$27*$M$7/100*0.8)/(1000*'Исход. данные'!$B$6), 4)</f>
        <v>2.1700000000000001E-2</v>
      </c>
      <c r="AB17" s="65"/>
      <c r="AC17" s="65"/>
      <c r="AD17" s="65"/>
      <c r="AE17" s="65"/>
    </row>
    <row r="18" spans="1:31">
      <c r="A18" s="76">
        <v>2</v>
      </c>
      <c r="B18" s="85"/>
      <c r="C18" s="86"/>
      <c r="D18" s="87">
        <v>2.1899999999999999E-2</v>
      </c>
      <c r="E18" s="93"/>
      <c r="F18" s="93"/>
      <c r="G18" s="93"/>
      <c r="H18" s="94"/>
      <c r="I18" s="90">
        <f>D18*1000*'Исход. данные'!$B$6</f>
        <v>21.967890000000001</v>
      </c>
      <c r="J18" s="95"/>
      <c r="K18" s="95"/>
      <c r="L18" s="95"/>
      <c r="M18" s="96"/>
      <c r="N18" s="28"/>
      <c r="O18" s="28"/>
      <c r="P18" s="28"/>
      <c r="Q18" s="28"/>
      <c r="R18" s="28"/>
      <c r="S18" s="28"/>
      <c r="T18" s="28"/>
      <c r="U18" s="28"/>
      <c r="V18" s="28"/>
      <c r="W18" s="28"/>
      <c r="AA18" s="65">
        <f ca="1">ROUND(NORMINV(RAND(), $AA$27, $AA$27*$M$7/100*0.8)/(1000*'Исход. данные'!$B$6), 4)</f>
        <v>1.9199999999999998E-2</v>
      </c>
      <c r="AB18" s="65"/>
      <c r="AC18" s="65"/>
      <c r="AD18" s="65"/>
      <c r="AE18" s="65"/>
    </row>
    <row r="19" spans="1:31">
      <c r="A19" s="76">
        <v>3</v>
      </c>
      <c r="B19" s="85"/>
      <c r="C19" s="86"/>
      <c r="D19" s="87">
        <v>2.1000000000000001E-2</v>
      </c>
      <c r="E19" s="93"/>
      <c r="F19" s="93"/>
      <c r="G19" s="93"/>
      <c r="H19" s="94"/>
      <c r="I19" s="90">
        <f>D19*1000*'Исход. данные'!$B$6</f>
        <v>21.065100000000001</v>
      </c>
      <c r="J19" s="95"/>
      <c r="K19" s="95"/>
      <c r="L19" s="95"/>
      <c r="M19" s="96"/>
      <c r="N19" s="28"/>
      <c r="O19" s="28"/>
      <c r="P19" s="28"/>
      <c r="Q19" s="28"/>
      <c r="R19" s="28"/>
      <c r="S19" s="28"/>
      <c r="T19" s="28"/>
      <c r="U19" s="28"/>
      <c r="V19" s="28"/>
      <c r="W19" s="28"/>
      <c r="AA19" s="65">
        <f ca="1">ROUND(NORMINV(RAND(), $AA$27, $AA$27*$M$7/100*0.8)/(1000*'Исход. данные'!$B$6), 4)</f>
        <v>2.01E-2</v>
      </c>
      <c r="AB19" s="65"/>
      <c r="AC19" s="65"/>
      <c r="AD19" s="65"/>
      <c r="AE19" s="65"/>
    </row>
    <row r="20" spans="1:31">
      <c r="A20" s="76">
        <v>4</v>
      </c>
      <c r="B20" s="85"/>
      <c r="C20" s="86"/>
      <c r="D20" s="87">
        <v>2.0400000000000001E-2</v>
      </c>
      <c r="E20" s="93"/>
      <c r="F20" s="93"/>
      <c r="G20" s="93"/>
      <c r="H20" s="94"/>
      <c r="I20" s="90">
        <f>D20*1000*'Исход. данные'!$B$6</f>
        <v>20.463240000000003</v>
      </c>
      <c r="J20" s="95"/>
      <c r="K20" s="95"/>
      <c r="L20" s="95"/>
      <c r="M20" s="96"/>
      <c r="N20" s="28"/>
      <c r="O20" s="28"/>
      <c r="P20" s="28"/>
      <c r="Q20" s="28"/>
      <c r="R20" s="28"/>
      <c r="S20" s="28"/>
      <c r="T20" s="28"/>
      <c r="U20" s="28"/>
      <c r="V20" s="28"/>
      <c r="W20" s="28"/>
      <c r="AA20" s="65">
        <f ca="1">ROUND(NORMINV(RAND(), $AA$27, $AA$27*$M$7/100*0.8)/(1000*'Исход. данные'!$B$6), 4)</f>
        <v>1.9300000000000001E-2</v>
      </c>
      <c r="AB20" s="65"/>
      <c r="AC20" s="65"/>
      <c r="AD20" s="65"/>
      <c r="AE20" s="65"/>
    </row>
    <row r="21" spans="1:31">
      <c r="A21" s="76">
        <v>5</v>
      </c>
      <c r="B21" s="85"/>
      <c r="C21" s="86"/>
      <c r="D21" s="87">
        <v>1.95E-2</v>
      </c>
      <c r="E21" s="93"/>
      <c r="F21" s="93"/>
      <c r="G21" s="93"/>
      <c r="H21" s="94"/>
      <c r="I21" s="90">
        <f>D21*1000*'Исход. данные'!$B$6</f>
        <v>19.560450000000003</v>
      </c>
      <c r="J21" s="95"/>
      <c r="K21" s="95"/>
      <c r="L21" s="95"/>
      <c r="M21" s="96"/>
      <c r="N21" s="28"/>
      <c r="O21" s="28"/>
      <c r="P21" s="28"/>
      <c r="Q21" s="28"/>
      <c r="R21" s="28"/>
      <c r="S21" s="28"/>
      <c r="T21" s="28"/>
      <c r="U21" s="28"/>
      <c r="V21" s="28"/>
      <c r="W21" s="28"/>
      <c r="AA21" s="65">
        <f ca="1">ROUND(NORMINV(RAND(), $AA$27, $AA$27*$M$7/100*0.8)/(1000*'Исход. данные'!$B$6), 4)</f>
        <v>2.0199999999999999E-2</v>
      </c>
      <c r="AB21" s="65"/>
      <c r="AC21" s="65"/>
      <c r="AD21" s="65"/>
      <c r="AE21" s="65"/>
    </row>
    <row r="22" spans="1:31">
      <c r="A22" s="76">
        <v>6</v>
      </c>
      <c r="B22" s="85"/>
      <c r="C22" s="86"/>
      <c r="D22" s="87">
        <v>1.9599999999999999E-2</v>
      </c>
      <c r="E22" s="93"/>
      <c r="F22" s="93"/>
      <c r="G22" s="93"/>
      <c r="H22" s="94"/>
      <c r="I22" s="90">
        <f>D22*1000*'Исход. данные'!$B$6</f>
        <v>19.66076</v>
      </c>
      <c r="J22" s="95"/>
      <c r="K22" s="95"/>
      <c r="L22" s="95"/>
      <c r="M22" s="96"/>
      <c r="N22" s="28"/>
      <c r="O22" s="28"/>
      <c r="P22" s="28"/>
      <c r="Q22" s="28"/>
      <c r="R22" s="28"/>
      <c r="S22" s="28"/>
      <c r="T22" s="28"/>
      <c r="U22" s="28"/>
      <c r="V22" s="28"/>
      <c r="W22" s="28"/>
      <c r="Z22" s="18"/>
      <c r="AA22" s="65">
        <f ca="1">ROUND(NORMINV(RAND(), $AA$27, $AA$27*$M$7/100*0.8)/(1000*'Исход. данные'!$B$6), 4)</f>
        <v>1.84E-2</v>
      </c>
      <c r="AB22" s="65"/>
      <c r="AC22" s="65"/>
      <c r="AD22" s="65"/>
      <c r="AE22" s="65"/>
    </row>
    <row r="23" spans="1:31">
      <c r="A23" s="76">
        <v>7</v>
      </c>
      <c r="B23" s="85"/>
      <c r="C23" s="86"/>
      <c r="D23" s="87">
        <v>0.02</v>
      </c>
      <c r="E23" s="93"/>
      <c r="F23" s="93"/>
      <c r="G23" s="93"/>
      <c r="H23" s="94"/>
      <c r="I23" s="90">
        <f>D23*1000*'Исход. данные'!$B$6</f>
        <v>20.062000000000001</v>
      </c>
      <c r="J23" s="95"/>
      <c r="K23" s="95"/>
      <c r="L23" s="95"/>
      <c r="M23" s="96"/>
      <c r="N23" s="28"/>
      <c r="O23" s="28"/>
      <c r="P23" s="28"/>
      <c r="Q23" s="28"/>
      <c r="R23" s="28"/>
      <c r="S23" s="28"/>
      <c r="T23" s="28"/>
      <c r="U23" s="28"/>
      <c r="V23" s="28"/>
      <c r="W23" s="28"/>
      <c r="Z23" s="18"/>
      <c r="AA23" s="65">
        <f ca="1">ROUND(NORMINV(RAND(), $AA$27, $AA$27*$M$7/100*0.8)/(1000*'Исход. данные'!$B$6), 4)</f>
        <v>1.95E-2</v>
      </c>
      <c r="AB23" s="65"/>
      <c r="AC23" s="65"/>
      <c r="AD23" s="65"/>
      <c r="AE23" s="65"/>
    </row>
    <row r="24" spans="1:31">
      <c r="A24" s="76">
        <v>8</v>
      </c>
      <c r="B24" s="85"/>
      <c r="C24" s="86"/>
      <c r="D24" s="87">
        <v>1.7899999999999999E-2</v>
      </c>
      <c r="E24" s="93"/>
      <c r="F24" s="93"/>
      <c r="G24" s="93"/>
      <c r="H24" s="94"/>
      <c r="I24" s="90">
        <f>D24*1000*'Исход. данные'!$B$6</f>
        <v>17.955490000000001</v>
      </c>
      <c r="J24" s="95"/>
      <c r="K24" s="95"/>
      <c r="L24" s="95"/>
      <c r="M24" s="96"/>
      <c r="N24" s="28"/>
      <c r="O24" s="28"/>
      <c r="P24" s="28"/>
      <c r="Q24" s="28"/>
      <c r="R24" s="28"/>
      <c r="S24" s="28"/>
      <c r="T24" s="28"/>
      <c r="U24" s="28"/>
      <c r="V24" s="28"/>
      <c r="W24" s="28"/>
      <c r="AA24" s="65">
        <f ca="1">ROUND(NORMINV(RAND(), $AA$27, $AA$27*$M$7/100*0.8)/(1000*'Исход. данные'!$B$6), 4)</f>
        <v>2.2200000000000001E-2</v>
      </c>
      <c r="AB24" s="65"/>
      <c r="AC24" s="65"/>
      <c r="AD24" s="65"/>
      <c r="AE24" s="65"/>
    </row>
    <row r="25" spans="1:31">
      <c r="A25" s="76">
        <v>9</v>
      </c>
      <c r="B25" s="85"/>
      <c r="C25" s="86"/>
      <c r="D25" s="87">
        <v>2.06E-2</v>
      </c>
      <c r="E25" s="93"/>
      <c r="F25" s="93"/>
      <c r="G25" s="93"/>
      <c r="H25" s="94"/>
      <c r="I25" s="90">
        <f>D25*1000*'Исход. данные'!$B$6</f>
        <v>20.663860000000003</v>
      </c>
      <c r="J25" s="95"/>
      <c r="K25" s="95"/>
      <c r="L25" s="95"/>
      <c r="M25" s="96"/>
      <c r="N25" s="28"/>
      <c r="O25" s="28"/>
      <c r="P25" s="28"/>
      <c r="Q25" s="28"/>
      <c r="R25" s="28"/>
      <c r="S25" s="28"/>
      <c r="T25" s="28"/>
      <c r="U25" s="28"/>
      <c r="V25" s="29"/>
      <c r="W25" s="28"/>
      <c r="AA25" s="65">
        <f ca="1">ROUND(NORMINV(RAND(), $AA$27, $AA$27*$M$7/100*0.8)/(1000*'Исход. данные'!$B$6), 4)</f>
        <v>2.0400000000000001E-2</v>
      </c>
      <c r="AB25" s="65"/>
      <c r="AC25" s="65"/>
      <c r="AD25" s="65"/>
      <c r="AE25" s="65"/>
    </row>
    <row r="26" spans="1:31">
      <c r="A26" s="76">
        <v>10</v>
      </c>
      <c r="B26" s="85"/>
      <c r="C26" s="86"/>
      <c r="D26" s="87">
        <v>2.1299999999999999E-2</v>
      </c>
      <c r="E26" s="93"/>
      <c r="F26" s="93"/>
      <c r="G26" s="93"/>
      <c r="H26" s="94"/>
      <c r="I26" s="90">
        <f>D26*1000*'Исход. данные'!$B$6</f>
        <v>21.366030000000002</v>
      </c>
      <c r="J26" s="95"/>
      <c r="K26" s="95"/>
      <c r="L26" s="95"/>
      <c r="M26" s="96"/>
      <c r="N26" s="28"/>
      <c r="O26" s="28"/>
      <c r="P26" s="28"/>
      <c r="Q26" s="28"/>
      <c r="R26" s="28"/>
      <c r="S26" s="28"/>
      <c r="T26" s="28"/>
      <c r="U26" s="28"/>
      <c r="V26" s="28"/>
      <c r="W26" s="28"/>
      <c r="AA26" s="65">
        <f ca="1">ROUND(NORMINV(RAND(), $AA$27, $AA$27*$M$7/100*0.8)/(1000*'Исход. данные'!$B$6), 4)</f>
        <v>1.84E-2</v>
      </c>
      <c r="AB26" s="65"/>
      <c r="AC26" s="65"/>
      <c r="AD26" s="65"/>
      <c r="AE26" s="65"/>
    </row>
    <row r="27" spans="1:31">
      <c r="A27" s="76" t="s">
        <v>14</v>
      </c>
      <c r="B27" s="85"/>
      <c r="C27" s="86"/>
      <c r="D27" s="87">
        <f>AVERAGE(D17:H26)</f>
        <v>1.9990000000000001E-2</v>
      </c>
      <c r="E27" s="93"/>
      <c r="F27" s="93"/>
      <c r="G27" s="93"/>
      <c r="H27" s="94"/>
      <c r="I27" s="90">
        <f>ROUND(AVERAGE(I17:M26),2)</f>
        <v>20.05</v>
      </c>
      <c r="J27" s="95"/>
      <c r="K27" s="95"/>
      <c r="L27" s="95"/>
      <c r="M27" s="96"/>
      <c r="N27" s="47"/>
      <c r="O27" s="28"/>
      <c r="P27" s="28"/>
      <c r="Q27" s="28"/>
      <c r="R27" s="28"/>
      <c r="S27" s="28"/>
      <c r="T27" s="28"/>
      <c r="U27" s="28"/>
      <c r="V27" s="28"/>
      <c r="W27" s="28"/>
      <c r="AA27" s="66">
        <f ca="1">G7+G7*J9/100*0.9*(RAND()-RAND())</f>
        <v>20.348031593576504</v>
      </c>
      <c r="AB27" s="66"/>
      <c r="AC27" s="66"/>
      <c r="AD27" s="66"/>
      <c r="AE27" s="66"/>
    </row>
    <row r="28" spans="1:31">
      <c r="A28" s="76" t="s">
        <v>15</v>
      </c>
      <c r="B28" s="85"/>
      <c r="C28" s="86"/>
      <c r="D28" s="106" t="str">
        <f>'Исход. данные'!$B$5</f>
        <v>Пупкин В.В.</v>
      </c>
      <c r="E28" s="107"/>
      <c r="F28" s="107"/>
      <c r="G28" s="107"/>
      <c r="H28" s="107"/>
      <c r="I28" s="107"/>
      <c r="J28" s="107"/>
      <c r="K28" s="107"/>
      <c r="L28" s="107"/>
      <c r="M28" s="108"/>
      <c r="N28" s="51"/>
      <c r="O28" s="51"/>
      <c r="P28" s="51"/>
      <c r="Q28" s="51"/>
      <c r="R28" s="51"/>
      <c r="S28" s="51"/>
      <c r="T28" s="51"/>
      <c r="U28" s="28"/>
      <c r="V28" s="28"/>
      <c r="W28" s="28"/>
    </row>
    <row r="29" spans="1:31">
      <c r="A29" s="62"/>
      <c r="B29" s="62"/>
      <c r="C29" s="62"/>
      <c r="D29" s="62"/>
      <c r="E29" s="62"/>
      <c r="F29" s="62"/>
      <c r="G29" s="62"/>
      <c r="H29" s="62"/>
      <c r="I29" s="62"/>
      <c r="J29" s="62"/>
      <c r="K29" s="62"/>
      <c r="L29" s="62"/>
      <c r="M29" s="62"/>
      <c r="N29" s="62"/>
      <c r="O29" s="62"/>
      <c r="P29" s="62"/>
      <c r="Q29" s="62"/>
      <c r="R29" s="62"/>
      <c r="S29" s="62"/>
      <c r="T29" s="62"/>
      <c r="U29" s="62"/>
      <c r="V29" s="62"/>
      <c r="W29" s="62"/>
    </row>
    <row r="30" spans="1:31">
      <c r="A30" s="97" t="s">
        <v>11</v>
      </c>
      <c r="B30" s="98"/>
      <c r="C30" s="99"/>
      <c r="D30" s="76" t="str">
        <f>"Объем дозирования " &amp; G8 &amp; " мкл"</f>
        <v>Объем дозирования 200 мкл</v>
      </c>
      <c r="E30" s="85"/>
      <c r="F30" s="85"/>
      <c r="G30" s="85"/>
      <c r="H30" s="85"/>
      <c r="I30" s="85"/>
      <c r="J30" s="85"/>
      <c r="K30" s="85"/>
      <c r="L30" s="85"/>
      <c r="M30" s="86"/>
      <c r="V30" s="18"/>
    </row>
    <row r="31" spans="1:31">
      <c r="A31" s="100"/>
      <c r="B31" s="101"/>
      <c r="C31" s="102"/>
      <c r="D31" s="76" t="s">
        <v>42</v>
      </c>
      <c r="E31" s="85"/>
      <c r="F31" s="85"/>
      <c r="G31" s="85"/>
      <c r="H31" s="86"/>
      <c r="I31" s="76" t="s">
        <v>13</v>
      </c>
      <c r="J31" s="85"/>
      <c r="K31" s="85"/>
      <c r="L31" s="85"/>
      <c r="M31" s="86"/>
      <c r="Q31" s="18"/>
      <c r="S31" s="2"/>
    </row>
    <row r="32" spans="1:31">
      <c r="A32" s="76">
        <v>1</v>
      </c>
      <c r="B32" s="85"/>
      <c r="C32" s="86"/>
      <c r="D32" s="103">
        <v>0.2</v>
      </c>
      <c r="E32" s="104"/>
      <c r="F32" s="104"/>
      <c r="G32" s="104"/>
      <c r="H32" s="105"/>
      <c r="I32" s="90">
        <f>D32*1000*'Исход. данные'!$B$6</f>
        <v>200.62000000000003</v>
      </c>
      <c r="J32" s="95"/>
      <c r="K32" s="95"/>
      <c r="L32" s="95"/>
      <c r="M32" s="96"/>
      <c r="Q32" s="18"/>
      <c r="AA32" s="65">
        <f ca="1">ROUND(NORMINV(RAND(), $AA$42, $AA$42*$M$8/100*0.8)/(1000*'Исход. данные'!$B$6), 4)</f>
        <v>0.1991</v>
      </c>
      <c r="AB32" s="65"/>
      <c r="AC32" s="65"/>
      <c r="AD32" s="65"/>
      <c r="AE32" s="65"/>
    </row>
    <row r="33" spans="1:31">
      <c r="A33" s="76">
        <v>2</v>
      </c>
      <c r="B33" s="85"/>
      <c r="C33" s="86"/>
      <c r="D33" s="103">
        <v>0.19950000000000001</v>
      </c>
      <c r="E33" s="104"/>
      <c r="F33" s="104"/>
      <c r="G33" s="104"/>
      <c r="H33" s="105"/>
      <c r="I33" s="90">
        <f>D33*1000*'Исход. данные'!$B$6</f>
        <v>200.11845000000002</v>
      </c>
      <c r="J33" s="95"/>
      <c r="K33" s="95"/>
      <c r="L33" s="95"/>
      <c r="M33" s="96"/>
      <c r="Q33" s="18"/>
      <c r="S33" s="2"/>
      <c r="AA33" s="65">
        <f ca="1">ROUND(NORMINV(RAND(), $AA$42, $AA$42*$M$8/100*0.8)/(1000*'Исход. данные'!$B$6), 4)</f>
        <v>0.2</v>
      </c>
      <c r="AB33" s="65"/>
      <c r="AC33" s="65"/>
      <c r="AD33" s="65"/>
      <c r="AE33" s="65"/>
    </row>
    <row r="34" spans="1:31">
      <c r="A34" s="76">
        <v>3</v>
      </c>
      <c r="B34" s="85"/>
      <c r="C34" s="86"/>
      <c r="D34" s="103">
        <v>0.19900000000000001</v>
      </c>
      <c r="E34" s="104"/>
      <c r="F34" s="104"/>
      <c r="G34" s="104"/>
      <c r="H34" s="105"/>
      <c r="I34" s="90">
        <f>D34*1000*'Исход. данные'!$B$6</f>
        <v>199.61690000000002</v>
      </c>
      <c r="J34" s="95"/>
      <c r="K34" s="95"/>
      <c r="L34" s="95"/>
      <c r="M34" s="96"/>
      <c r="Q34" s="18"/>
      <c r="AA34" s="65">
        <f ca="1">ROUND(NORMINV(RAND(), $AA$42, $AA$42*$M$8/100*0.8)/(1000*'Исход. данные'!$B$6), 4)</f>
        <v>0.19950000000000001</v>
      </c>
      <c r="AB34" s="65"/>
      <c r="AC34" s="65"/>
      <c r="AD34" s="65"/>
      <c r="AE34" s="65"/>
    </row>
    <row r="35" spans="1:31">
      <c r="A35" s="76">
        <v>4</v>
      </c>
      <c r="B35" s="85"/>
      <c r="C35" s="86"/>
      <c r="D35" s="103">
        <v>0.20019999999999999</v>
      </c>
      <c r="E35" s="104"/>
      <c r="F35" s="104"/>
      <c r="G35" s="104"/>
      <c r="H35" s="105"/>
      <c r="I35" s="90">
        <f>D35*1000*'Исход. данные'!$B$6</f>
        <v>200.82062000000002</v>
      </c>
      <c r="J35" s="95"/>
      <c r="K35" s="95"/>
      <c r="L35" s="95"/>
      <c r="M35" s="96"/>
      <c r="Q35" s="18"/>
      <c r="AA35" s="65">
        <f ca="1">ROUND(NORMINV(RAND(), $AA$42, $AA$42*$M$8/100*0.8)/(1000*'Исход. данные'!$B$6), 4)</f>
        <v>0.19900000000000001</v>
      </c>
      <c r="AB35" s="65"/>
      <c r="AC35" s="65"/>
      <c r="AD35" s="65"/>
      <c r="AE35" s="65"/>
    </row>
    <row r="36" spans="1:31">
      <c r="A36" s="76">
        <v>5</v>
      </c>
      <c r="B36" s="85"/>
      <c r="C36" s="86"/>
      <c r="D36" s="103">
        <v>0.19989999999999999</v>
      </c>
      <c r="E36" s="104"/>
      <c r="F36" s="104"/>
      <c r="G36" s="104"/>
      <c r="H36" s="105"/>
      <c r="I36" s="90">
        <f>D36*1000*'Исход. данные'!$B$6</f>
        <v>200.51969000000003</v>
      </c>
      <c r="J36" s="95"/>
      <c r="K36" s="95"/>
      <c r="L36" s="95"/>
      <c r="M36" s="96"/>
      <c r="Q36" s="18"/>
      <c r="AA36" s="65">
        <f ca="1">ROUND(NORMINV(RAND(), $AA$42, $AA$42*$M$8/100*0.8)/(1000*'Исход. данные'!$B$6), 4)</f>
        <v>0.19939999999999999</v>
      </c>
      <c r="AB36" s="65"/>
      <c r="AC36" s="65"/>
      <c r="AD36" s="65"/>
      <c r="AE36" s="65"/>
    </row>
    <row r="37" spans="1:31">
      <c r="A37" s="76">
        <v>6</v>
      </c>
      <c r="B37" s="85"/>
      <c r="C37" s="86"/>
      <c r="D37" s="103">
        <v>0.19980000000000001</v>
      </c>
      <c r="E37" s="104"/>
      <c r="F37" s="104"/>
      <c r="G37" s="104"/>
      <c r="H37" s="105"/>
      <c r="I37" s="90">
        <f>D37*1000*'Исход. данные'!$B$6</f>
        <v>200.41938000000002</v>
      </c>
      <c r="J37" s="95"/>
      <c r="K37" s="95"/>
      <c r="L37" s="95"/>
      <c r="M37" s="96"/>
      <c r="Q37" s="18"/>
      <c r="Y37" s="26"/>
      <c r="AA37" s="65">
        <f ca="1">ROUND(NORMINV(RAND(), $AA$42, $AA$42*$M$8/100*0.8)/(1000*'Исход. данные'!$B$6), 4)</f>
        <v>0.19980000000000001</v>
      </c>
      <c r="AB37" s="65"/>
      <c r="AC37" s="65"/>
      <c r="AD37" s="65"/>
      <c r="AE37" s="65"/>
    </row>
    <row r="38" spans="1:31">
      <c r="A38" s="76">
        <v>7</v>
      </c>
      <c r="B38" s="85"/>
      <c r="C38" s="86"/>
      <c r="D38" s="103">
        <v>0.19900000000000001</v>
      </c>
      <c r="E38" s="104"/>
      <c r="F38" s="104"/>
      <c r="G38" s="104"/>
      <c r="H38" s="105"/>
      <c r="I38" s="90">
        <f>D38*1000*'Исход. данные'!$B$6</f>
        <v>199.61690000000002</v>
      </c>
      <c r="J38" s="95"/>
      <c r="K38" s="95"/>
      <c r="L38" s="95"/>
      <c r="M38" s="96"/>
      <c r="Q38" s="18"/>
      <c r="AA38" s="65">
        <f ca="1">ROUND(NORMINV(RAND(), $AA$42, $AA$42*$M$8/100*0.8)/(1000*'Исход. данные'!$B$6), 4)</f>
        <v>0.1986</v>
      </c>
      <c r="AB38" s="65"/>
      <c r="AC38" s="65"/>
      <c r="AD38" s="65"/>
      <c r="AE38" s="65"/>
    </row>
    <row r="39" spans="1:31">
      <c r="A39" s="76">
        <v>8</v>
      </c>
      <c r="B39" s="85"/>
      <c r="C39" s="86"/>
      <c r="D39" s="103">
        <v>0.1996</v>
      </c>
      <c r="E39" s="104"/>
      <c r="F39" s="104"/>
      <c r="G39" s="104"/>
      <c r="H39" s="105"/>
      <c r="I39" s="90">
        <f>D39*1000*'Исход. данные'!$B$6</f>
        <v>200.21876</v>
      </c>
      <c r="J39" s="95"/>
      <c r="K39" s="95"/>
      <c r="L39" s="95"/>
      <c r="M39" s="96"/>
      <c r="Q39" s="18"/>
      <c r="AA39" s="65">
        <f ca="1">ROUND(NORMINV(RAND(), $AA$42, $AA$42*$M$8/100*0.8)/(1000*'Исход. данные'!$B$6), 4)</f>
        <v>0.19839999999999999</v>
      </c>
      <c r="AB39" s="65"/>
      <c r="AC39" s="65"/>
      <c r="AD39" s="65"/>
      <c r="AE39" s="65"/>
    </row>
    <row r="40" spans="1:31">
      <c r="A40" s="76">
        <v>9</v>
      </c>
      <c r="B40" s="85"/>
      <c r="C40" s="86"/>
      <c r="D40" s="103">
        <v>0.19969999999999999</v>
      </c>
      <c r="E40" s="104"/>
      <c r="F40" s="104"/>
      <c r="G40" s="104"/>
      <c r="H40" s="105"/>
      <c r="I40" s="90">
        <f>D40*1000*'Исход. данные'!$B$6</f>
        <v>200.31907000000001</v>
      </c>
      <c r="J40" s="95"/>
      <c r="K40" s="95"/>
      <c r="L40" s="95"/>
      <c r="M40" s="96"/>
      <c r="Q40" s="18"/>
      <c r="AA40" s="65">
        <f ca="1">ROUND(NORMINV(RAND(), $AA$42, $AA$42*$M$8/100*0.8)/(1000*'Исход. данные'!$B$6), 4)</f>
        <v>0.19869999999999999</v>
      </c>
      <c r="AB40" s="65"/>
      <c r="AC40" s="65"/>
      <c r="AD40" s="65"/>
      <c r="AE40" s="65"/>
    </row>
    <row r="41" spans="1:31">
      <c r="A41" s="76">
        <v>10</v>
      </c>
      <c r="B41" s="85"/>
      <c r="C41" s="86"/>
      <c r="D41" s="103">
        <v>0.20019999999999999</v>
      </c>
      <c r="E41" s="104"/>
      <c r="F41" s="104"/>
      <c r="G41" s="104"/>
      <c r="H41" s="105"/>
      <c r="I41" s="90">
        <f>D41*1000*'Исход. данные'!$B$6</f>
        <v>200.82062000000002</v>
      </c>
      <c r="J41" s="95"/>
      <c r="K41" s="95"/>
      <c r="L41" s="95"/>
      <c r="M41" s="96"/>
      <c r="Q41" s="18"/>
      <c r="AA41" s="65">
        <f ca="1">ROUND(NORMINV(RAND(), $AA$42, $AA$42*$M$8/100*0.8)/(1000*'Исход. данные'!$B$6), 4)</f>
        <v>0.19980000000000001</v>
      </c>
      <c r="AB41" s="65"/>
      <c r="AC41" s="65"/>
      <c r="AD41" s="65"/>
      <c r="AE41" s="65"/>
    </row>
    <row r="42" spans="1:31">
      <c r="A42" s="76" t="s">
        <v>14</v>
      </c>
      <c r="B42" s="85"/>
      <c r="C42" s="86"/>
      <c r="D42" s="109">
        <f>AVERAGE(D32:H41)</f>
        <v>0.19968999999999998</v>
      </c>
      <c r="E42" s="110"/>
      <c r="F42" s="110"/>
      <c r="G42" s="110"/>
      <c r="H42" s="110"/>
      <c r="I42" s="111">
        <f>ROUND(AVERAGE(I32:M41), 2)</f>
        <v>200.31</v>
      </c>
      <c r="J42" s="111"/>
      <c r="K42" s="111"/>
      <c r="L42" s="111"/>
      <c r="M42" s="111"/>
      <c r="N42" s="8"/>
      <c r="O42" s="8"/>
      <c r="P42" s="8"/>
      <c r="Q42" s="8"/>
      <c r="R42" s="8"/>
      <c r="S42" s="8"/>
      <c r="T42" s="8"/>
      <c r="U42" s="8"/>
      <c r="V42" s="8"/>
      <c r="W42" s="8"/>
      <c r="X42" s="8"/>
      <c r="AA42" s="66">
        <f ca="1">G8+G8*J10/100*0.9*(RAND()-RAND())</f>
        <v>199.87944494939674</v>
      </c>
      <c r="AB42" s="66"/>
      <c r="AC42" s="66"/>
      <c r="AD42" s="66"/>
      <c r="AE42" s="66"/>
    </row>
    <row r="43" spans="1:31">
      <c r="A43" s="74" t="s">
        <v>15</v>
      </c>
      <c r="B43" s="74"/>
      <c r="C43" s="74"/>
      <c r="D43" s="112" t="str">
        <f>'Исход. данные'!$B$5</f>
        <v>Пупкин В.В.</v>
      </c>
      <c r="E43" s="112"/>
      <c r="F43" s="112"/>
      <c r="G43" s="112"/>
      <c r="H43" s="112"/>
      <c r="I43" s="112"/>
      <c r="J43" s="112"/>
      <c r="K43" s="112"/>
      <c r="L43" s="112"/>
      <c r="M43" s="112"/>
      <c r="N43" s="45"/>
      <c r="O43" s="45"/>
      <c r="P43" s="45"/>
      <c r="Q43" s="45"/>
      <c r="R43" s="45"/>
      <c r="S43" s="45"/>
      <c r="T43" s="8"/>
      <c r="U43" s="8"/>
      <c r="V43" s="8"/>
      <c r="W43" s="8"/>
      <c r="X43" s="8"/>
    </row>
    <row r="44" spans="1:31">
      <c r="A44" s="107" t="s">
        <v>16</v>
      </c>
      <c r="B44" s="107"/>
      <c r="C44" s="107"/>
      <c r="D44" s="107"/>
      <c r="E44" s="107"/>
      <c r="F44" s="107"/>
      <c r="G44" s="107"/>
      <c r="H44" s="107"/>
      <c r="I44" s="107"/>
      <c r="J44" s="107"/>
      <c r="K44" s="107"/>
      <c r="L44" s="107"/>
      <c r="M44" s="107"/>
      <c r="N44" s="16"/>
      <c r="O44" s="16"/>
      <c r="P44" s="16"/>
      <c r="Q44" s="16"/>
      <c r="R44" s="16"/>
      <c r="S44" s="16"/>
      <c r="T44" s="16"/>
      <c r="U44" s="16"/>
      <c r="V44" s="16"/>
      <c r="W44" s="16"/>
    </row>
    <row r="45" spans="1:31" ht="15" customHeight="1">
      <c r="A45" s="124" t="s">
        <v>5</v>
      </c>
      <c r="B45" s="125"/>
      <c r="C45" s="125"/>
      <c r="D45" s="115" t="s">
        <v>55</v>
      </c>
      <c r="E45" s="116"/>
      <c r="F45" s="116"/>
      <c r="G45" s="116"/>
      <c r="H45" s="117"/>
      <c r="I45" s="113" t="s">
        <v>57</v>
      </c>
      <c r="J45" s="113"/>
      <c r="K45" s="113"/>
      <c r="L45" s="113"/>
      <c r="M45" s="113"/>
      <c r="AA45">
        <f>IF(ABS(D46)&gt;J9, 0, IF(ABS(D47)&gt;J10, 0, IF(I46&gt;M7, 0, IF(I47&gt;M8, 0, 1))))</f>
        <v>1</v>
      </c>
    </row>
    <row r="46" spans="1:31">
      <c r="A46" s="76">
        <f>G7</f>
        <v>20</v>
      </c>
      <c r="B46" s="85"/>
      <c r="C46" s="86"/>
      <c r="D46" s="118">
        <f>ROUND(((I27-A46)/A46*100),2)</f>
        <v>0.25</v>
      </c>
      <c r="E46" s="119"/>
      <c r="F46" s="119"/>
      <c r="G46" s="119"/>
      <c r="H46" s="120"/>
      <c r="I46" s="114">
        <f>ROUND(STDEV(I17:I26)*100/I27,2)</f>
        <v>6.86</v>
      </c>
      <c r="J46" s="114"/>
      <c r="K46" s="114"/>
      <c r="L46" s="114"/>
      <c r="M46" s="114"/>
    </row>
    <row r="47" spans="1:31">
      <c r="A47" s="76">
        <f>G8</f>
        <v>200</v>
      </c>
      <c r="B47" s="85"/>
      <c r="C47" s="86"/>
      <c r="D47" s="118">
        <f>ROUND(((I42-A47)/A47*100),2)</f>
        <v>0.16</v>
      </c>
      <c r="E47" s="119"/>
      <c r="F47" s="119"/>
      <c r="G47" s="119"/>
      <c r="H47" s="120"/>
      <c r="I47" s="114">
        <f>ROUND(STDEV(I32:I41)*100/I42,2)</f>
        <v>0.22</v>
      </c>
      <c r="J47" s="114"/>
      <c r="K47" s="114"/>
      <c r="L47" s="114"/>
      <c r="M47" s="114"/>
      <c r="N47" s="37"/>
      <c r="Q47" s="8"/>
    </row>
    <row r="48" spans="1:31" ht="15.75">
      <c r="A48" s="121" t="s">
        <v>17</v>
      </c>
      <c r="B48" s="121"/>
      <c r="C48" s="121"/>
      <c r="D48" s="121"/>
      <c r="E48" s="121"/>
      <c r="F48" s="121"/>
      <c r="G48" s="122" t="s">
        <v>18</v>
      </c>
      <c r="H48" s="122"/>
      <c r="I48" s="122"/>
      <c r="J48" s="122"/>
      <c r="K48" s="122"/>
      <c r="L48" s="122"/>
      <c r="M48" s="122"/>
      <c r="N48" s="44"/>
      <c r="O48" s="44"/>
      <c r="P48" s="44"/>
      <c r="Q48" s="44"/>
      <c r="R48" s="44"/>
      <c r="S48" s="44"/>
      <c r="T48" s="44"/>
      <c r="U48" s="44"/>
      <c r="V48" s="44"/>
      <c r="W48" s="44"/>
      <c r="X48" s="8"/>
    </row>
    <row r="49" spans="1:24">
      <c r="A49" s="79" t="s">
        <v>15</v>
      </c>
      <c r="B49" s="79"/>
      <c r="C49" s="79"/>
      <c r="D49" s="79"/>
      <c r="E49" s="79"/>
      <c r="F49" s="79"/>
      <c r="G49" s="107" t="str">
        <f>'Исход. данные'!$B$5</f>
        <v>Пупкин В.В.</v>
      </c>
      <c r="H49" s="107"/>
      <c r="I49" s="107"/>
      <c r="J49" s="107"/>
      <c r="K49" s="107"/>
      <c r="L49" s="107"/>
      <c r="M49" s="107"/>
      <c r="N49" s="16"/>
      <c r="O49" s="16"/>
      <c r="P49" s="16"/>
      <c r="Q49" s="16"/>
      <c r="R49" s="16"/>
      <c r="S49" s="16"/>
      <c r="T49" s="16"/>
      <c r="U49" s="16"/>
      <c r="V49" s="16"/>
      <c r="W49" s="16"/>
      <c r="X49" s="8"/>
    </row>
    <row r="50" spans="1:24">
      <c r="A50" s="62"/>
      <c r="B50" s="62"/>
      <c r="C50" s="62"/>
      <c r="D50" s="62"/>
      <c r="E50" s="62"/>
      <c r="F50" s="62"/>
      <c r="G50" s="123" t="s">
        <v>58</v>
      </c>
      <c r="H50" s="123"/>
      <c r="I50" s="123"/>
      <c r="J50" s="123"/>
      <c r="K50" s="123"/>
      <c r="L50" s="123"/>
      <c r="M50" s="123"/>
      <c r="N50" s="48"/>
      <c r="O50" s="48"/>
      <c r="P50" s="48"/>
      <c r="Q50" s="63"/>
      <c r="R50" s="63"/>
      <c r="S50" s="63"/>
      <c r="T50" s="63"/>
      <c r="U50" s="63"/>
      <c r="V50" s="63"/>
      <c r="W50" s="63"/>
    </row>
  </sheetData>
  <mergeCells count="152">
    <mergeCell ref="A1:M1"/>
    <mergeCell ref="A2:M2"/>
    <mergeCell ref="A3:G3"/>
    <mergeCell ref="I3:M3"/>
    <mergeCell ref="Q3:W3"/>
    <mergeCell ref="A4:G4"/>
    <mergeCell ref="I4:M4"/>
    <mergeCell ref="Q4:W4"/>
    <mergeCell ref="A5:M5"/>
    <mergeCell ref="A6:C6"/>
    <mergeCell ref="D6:F6"/>
    <mergeCell ref="G6:I6"/>
    <mergeCell ref="J6:L6"/>
    <mergeCell ref="A7:C7"/>
    <mergeCell ref="D7:F7"/>
    <mergeCell ref="G7:I7"/>
    <mergeCell ref="J7:L7"/>
    <mergeCell ref="A10:C10"/>
    <mergeCell ref="D10:F10"/>
    <mergeCell ref="G10:I10"/>
    <mergeCell ref="J10:L10"/>
    <mergeCell ref="A11:J11"/>
    <mergeCell ref="K11:M11"/>
    <mergeCell ref="A8:C8"/>
    <mergeCell ref="D8:F8"/>
    <mergeCell ref="G8:I8"/>
    <mergeCell ref="J8:L8"/>
    <mergeCell ref="A9:C9"/>
    <mergeCell ref="D9:F9"/>
    <mergeCell ref="G9:I9"/>
    <mergeCell ref="J9:L9"/>
    <mergeCell ref="A15:C16"/>
    <mergeCell ref="D15:M15"/>
    <mergeCell ref="D16:H16"/>
    <mergeCell ref="I16:M16"/>
    <mergeCell ref="A17:C17"/>
    <mergeCell ref="D17:H17"/>
    <mergeCell ref="I17:M17"/>
    <mergeCell ref="A12:J12"/>
    <mergeCell ref="K12:M12"/>
    <mergeCell ref="A13:J13"/>
    <mergeCell ref="K13:M13"/>
    <mergeCell ref="A14:J14"/>
    <mergeCell ref="K14:M14"/>
    <mergeCell ref="AA17:AE17"/>
    <mergeCell ref="A18:C18"/>
    <mergeCell ref="D18:H18"/>
    <mergeCell ref="I18:M18"/>
    <mergeCell ref="AA18:AE18"/>
    <mergeCell ref="A19:C19"/>
    <mergeCell ref="D19:H19"/>
    <mergeCell ref="I19:M19"/>
    <mergeCell ref="AA19:AE19"/>
    <mergeCell ref="A22:C22"/>
    <mergeCell ref="D22:H22"/>
    <mergeCell ref="I22:M22"/>
    <mergeCell ref="AA22:AE22"/>
    <mergeCell ref="A23:C23"/>
    <mergeCell ref="D23:H23"/>
    <mergeCell ref="I23:M23"/>
    <mergeCell ref="AA23:AE23"/>
    <mergeCell ref="A20:C20"/>
    <mergeCell ref="D20:H20"/>
    <mergeCell ref="I20:M20"/>
    <mergeCell ref="AA20:AE20"/>
    <mergeCell ref="A21:C21"/>
    <mergeCell ref="D21:H21"/>
    <mergeCell ref="I21:M21"/>
    <mergeCell ref="AA21:AE21"/>
    <mergeCell ref="AA26:AE26"/>
    <mergeCell ref="A27:C27"/>
    <mergeCell ref="D27:H27"/>
    <mergeCell ref="I27:M27"/>
    <mergeCell ref="AA27:AE27"/>
    <mergeCell ref="A24:C24"/>
    <mergeCell ref="D24:H24"/>
    <mergeCell ref="I24:M24"/>
    <mergeCell ref="AA24:AE24"/>
    <mergeCell ref="A25:C25"/>
    <mergeCell ref="D25:H25"/>
    <mergeCell ref="I25:M25"/>
    <mergeCell ref="AA25:AE25"/>
    <mergeCell ref="A28:C28"/>
    <mergeCell ref="D28:M28"/>
    <mergeCell ref="A30:C31"/>
    <mergeCell ref="D30:M30"/>
    <mergeCell ref="D31:H31"/>
    <mergeCell ref="I31:M31"/>
    <mergeCell ref="A26:C26"/>
    <mergeCell ref="D26:H26"/>
    <mergeCell ref="I26:M26"/>
    <mergeCell ref="A34:C34"/>
    <mergeCell ref="D34:H34"/>
    <mergeCell ref="I34:M34"/>
    <mergeCell ref="AA34:AE34"/>
    <mergeCell ref="A35:C35"/>
    <mergeCell ref="D35:H35"/>
    <mergeCell ref="I35:M35"/>
    <mergeCell ref="AA35:AE35"/>
    <mergeCell ref="A32:C32"/>
    <mergeCell ref="D32:H32"/>
    <mergeCell ref="I32:M32"/>
    <mergeCell ref="AA32:AE32"/>
    <mergeCell ref="A33:C33"/>
    <mergeCell ref="D33:H33"/>
    <mergeCell ref="I33:M33"/>
    <mergeCell ref="AA33:AE33"/>
    <mergeCell ref="A38:C38"/>
    <mergeCell ref="D38:H38"/>
    <mergeCell ref="I38:M38"/>
    <mergeCell ref="AA38:AE38"/>
    <mergeCell ref="A39:C39"/>
    <mergeCell ref="D39:H39"/>
    <mergeCell ref="I39:M39"/>
    <mergeCell ref="AA39:AE39"/>
    <mergeCell ref="A36:C36"/>
    <mergeCell ref="D36:H36"/>
    <mergeCell ref="I36:M36"/>
    <mergeCell ref="AA36:AE36"/>
    <mergeCell ref="A37:C37"/>
    <mergeCell ref="D37:H37"/>
    <mergeCell ref="I37:M37"/>
    <mergeCell ref="AA37:AE37"/>
    <mergeCell ref="A42:C42"/>
    <mergeCell ref="D42:H42"/>
    <mergeCell ref="I42:M42"/>
    <mergeCell ref="AA42:AE42"/>
    <mergeCell ref="A43:C43"/>
    <mergeCell ref="D43:M43"/>
    <mergeCell ref="A40:C40"/>
    <mergeCell ref="D40:H40"/>
    <mergeCell ref="I40:M40"/>
    <mergeCell ref="AA40:AE40"/>
    <mergeCell ref="A41:C41"/>
    <mergeCell ref="D41:H41"/>
    <mergeCell ref="I41:M41"/>
    <mergeCell ref="AA41:AE41"/>
    <mergeCell ref="G50:M50"/>
    <mergeCell ref="A47:C47"/>
    <mergeCell ref="D47:H47"/>
    <mergeCell ref="I47:M47"/>
    <mergeCell ref="A48:F48"/>
    <mergeCell ref="G48:M48"/>
    <mergeCell ref="A49:F49"/>
    <mergeCell ref="G49:M49"/>
    <mergeCell ref="A44:M44"/>
    <mergeCell ref="A45:C45"/>
    <mergeCell ref="D45:H45"/>
    <mergeCell ref="I45:M45"/>
    <mergeCell ref="A46:C46"/>
    <mergeCell ref="D46:H46"/>
    <mergeCell ref="I46:M46"/>
  </mergeCells>
  <conditionalFormatting sqref="D46">
    <cfRule type="expression" dxfId="103" priority="4">
      <formula>ABS($D$46)&gt;--MID($J$7,2,5)</formula>
    </cfRule>
  </conditionalFormatting>
  <conditionalFormatting sqref="D47">
    <cfRule type="expression" dxfId="102" priority="3">
      <formula>ABS($D$47)&gt;--MID($J$8,2,5)</formula>
    </cfRule>
  </conditionalFormatting>
  <conditionalFormatting sqref="I46">
    <cfRule type="cellIs" dxfId="101" priority="2" operator="greaterThan">
      <formula>$M$7</formula>
    </cfRule>
  </conditionalFormatting>
  <conditionalFormatting sqref="I47">
    <cfRule type="cellIs" dxfId="100" priority="1" operator="greaterThan">
      <formula>$M$8</formula>
    </cfRule>
  </conditionalFormatting>
  <pageMargins left="0.7" right="0.7" top="0.75" bottom="0.75" header="0.3" footer="0.3"/>
  <pageSetup paperSize="9" orientation="portrait" r:id="rId1"/>
</worksheet>
</file>

<file path=xl/worksheets/sheet52.xml><?xml version="1.0" encoding="utf-8"?>
<worksheet xmlns="http://schemas.openxmlformats.org/spreadsheetml/2006/main" xmlns:r="http://schemas.openxmlformats.org/officeDocument/2006/relationships">
  <sheetPr codeName="Лист88">
    <tabColor rgb="FF00B0F0"/>
  </sheetPr>
  <dimension ref="A1:AE50"/>
  <sheetViews>
    <sheetView zoomScale="90" zoomScaleNormal="90" workbookViewId="0">
      <selection activeCell="D32" sqref="D32:H41"/>
    </sheetView>
  </sheetViews>
  <sheetFormatPr defaultRowHeight="15"/>
  <cols>
    <col min="1" max="1" width="6.7109375" customWidth="1"/>
    <col min="2" max="2" width="6.5703125" customWidth="1"/>
    <col min="3" max="3" width="5.5703125" customWidth="1"/>
    <col min="4" max="4" width="7" customWidth="1"/>
    <col min="5" max="7" width="3.7109375" customWidth="1"/>
    <col min="8" max="8" width="11.7109375" customWidth="1"/>
    <col min="9" max="9" width="2.7109375" customWidth="1"/>
    <col min="10" max="10" width="6.7109375" customWidth="1"/>
    <col min="11" max="12" width="3.7109375" customWidth="1"/>
    <col min="13" max="13" width="14.7109375" customWidth="1"/>
    <col min="14" max="14" width="5.7109375" customWidth="1"/>
    <col min="15" max="16" width="0" hidden="1" customWidth="1"/>
    <col min="17" max="17" width="0.42578125" customWidth="1"/>
    <col min="18" max="23" width="0" hidden="1" customWidth="1"/>
    <col min="27" max="27" width="9.28515625" hidden="1" customWidth="1"/>
    <col min="28" max="31" width="9.140625" hidden="1" customWidth="1"/>
  </cols>
  <sheetData>
    <row r="1" spans="1:24">
      <c r="A1" s="67" t="s">
        <v>32</v>
      </c>
      <c r="B1" s="67"/>
      <c r="C1" s="67"/>
      <c r="D1" s="67"/>
      <c r="E1" s="67"/>
      <c r="F1" s="67"/>
      <c r="G1" s="67"/>
      <c r="H1" s="67"/>
      <c r="I1" s="67"/>
      <c r="J1" s="67"/>
      <c r="K1" s="67"/>
      <c r="L1" s="67"/>
      <c r="M1" s="67"/>
      <c r="N1" s="38"/>
      <c r="O1" s="38"/>
      <c r="P1" s="38"/>
      <c r="Q1" s="38"/>
      <c r="R1" s="38"/>
      <c r="S1" s="38"/>
      <c r="T1" s="38"/>
      <c r="U1" s="38"/>
      <c r="V1" s="38"/>
      <c r="W1" s="28"/>
    </row>
    <row r="2" spans="1:24">
      <c r="A2" s="71" t="s">
        <v>33</v>
      </c>
      <c r="B2" s="71"/>
      <c r="C2" s="71"/>
      <c r="D2" s="71"/>
      <c r="E2" s="71"/>
      <c r="F2" s="71"/>
      <c r="G2" s="71"/>
      <c r="H2" s="71"/>
      <c r="I2" s="71"/>
      <c r="J2" s="71"/>
      <c r="K2" s="71"/>
      <c r="L2" s="71"/>
      <c r="M2" s="71"/>
      <c r="N2" s="7"/>
      <c r="O2" s="7"/>
      <c r="P2" s="7"/>
      <c r="Q2" s="7"/>
      <c r="R2" s="7"/>
      <c r="S2" s="7"/>
      <c r="T2" s="7"/>
      <c r="U2" s="7"/>
      <c r="V2" s="7"/>
      <c r="W2" s="7"/>
    </row>
    <row r="3" spans="1:24" ht="15.75">
      <c r="A3" s="68" t="s">
        <v>25</v>
      </c>
      <c r="B3" s="68"/>
      <c r="C3" s="68"/>
      <c r="D3" s="68"/>
      <c r="E3" s="68"/>
      <c r="F3" s="68"/>
      <c r="G3" s="68"/>
      <c r="H3" s="62"/>
      <c r="I3" s="72">
        <v>4543104684</v>
      </c>
      <c r="J3" s="72"/>
      <c r="K3" s="72"/>
      <c r="L3" s="72"/>
      <c r="M3" s="72"/>
      <c r="N3" s="16"/>
      <c r="O3" s="23"/>
      <c r="P3" s="62"/>
      <c r="Q3" s="69"/>
      <c r="R3" s="69"/>
      <c r="S3" s="69"/>
      <c r="T3" s="69"/>
      <c r="U3" s="69"/>
      <c r="V3" s="69"/>
      <c r="W3" s="69"/>
    </row>
    <row r="4" spans="1:24">
      <c r="A4" s="70" t="s">
        <v>0</v>
      </c>
      <c r="B4" s="70"/>
      <c r="C4" s="70"/>
      <c r="D4" s="70"/>
      <c r="E4" s="70"/>
      <c r="F4" s="70"/>
      <c r="G4" s="70"/>
      <c r="H4" s="62"/>
      <c r="I4" s="70" t="s">
        <v>1</v>
      </c>
      <c r="J4" s="70"/>
      <c r="K4" s="70"/>
      <c r="L4" s="70"/>
      <c r="M4" s="70"/>
      <c r="N4" s="46"/>
      <c r="O4" s="42"/>
      <c r="P4" s="62"/>
      <c r="Q4" s="69"/>
      <c r="R4" s="69"/>
      <c r="S4" s="69"/>
      <c r="T4" s="69"/>
      <c r="U4" s="69"/>
      <c r="V4" s="69"/>
      <c r="W4" s="69"/>
    </row>
    <row r="5" spans="1:24">
      <c r="A5" s="73" t="s">
        <v>2</v>
      </c>
      <c r="B5" s="73"/>
      <c r="C5" s="73"/>
      <c r="D5" s="73"/>
      <c r="E5" s="73"/>
      <c r="F5" s="73"/>
      <c r="G5" s="73"/>
      <c r="H5" s="73"/>
      <c r="I5" s="73"/>
      <c r="J5" s="73"/>
      <c r="K5" s="73"/>
      <c r="L5" s="73"/>
      <c r="M5" s="73"/>
      <c r="N5" s="14"/>
      <c r="O5" s="14"/>
      <c r="P5" s="14"/>
      <c r="Q5" s="14"/>
      <c r="R5" s="14"/>
      <c r="S5" s="14"/>
      <c r="T5" s="14"/>
      <c r="U5" s="14"/>
      <c r="V5" s="14"/>
      <c r="W5" s="14"/>
    </row>
    <row r="6" spans="1:24">
      <c r="A6" s="77" t="s">
        <v>3</v>
      </c>
      <c r="B6" s="77"/>
      <c r="C6" s="77"/>
      <c r="D6" s="77" t="s">
        <v>4</v>
      </c>
      <c r="E6" s="77"/>
      <c r="F6" s="77"/>
      <c r="G6" s="77" t="s">
        <v>5</v>
      </c>
      <c r="H6" s="77"/>
      <c r="I6" s="77"/>
      <c r="J6" s="77" t="s">
        <v>55</v>
      </c>
      <c r="K6" s="77"/>
      <c r="L6" s="78"/>
      <c r="M6" s="61" t="s">
        <v>56</v>
      </c>
      <c r="N6" s="35"/>
      <c r="O6" s="31"/>
      <c r="P6" s="32"/>
      <c r="Q6" s="28"/>
      <c r="R6" s="28"/>
      <c r="S6" s="28"/>
      <c r="T6" s="28"/>
      <c r="U6" s="28"/>
      <c r="V6" s="28"/>
      <c r="W6" s="28"/>
    </row>
    <row r="7" spans="1:24">
      <c r="A7" s="74">
        <v>1</v>
      </c>
      <c r="B7" s="74"/>
      <c r="C7" s="74"/>
      <c r="D7" s="75" t="str">
        <f>G7 &amp; " - " &amp; G8</f>
        <v>100 - 1000</v>
      </c>
      <c r="E7" s="75"/>
      <c r="F7" s="75"/>
      <c r="G7" s="74">
        <v>100</v>
      </c>
      <c r="H7" s="74"/>
      <c r="I7" s="74"/>
      <c r="J7" s="74" t="s">
        <v>6</v>
      </c>
      <c r="K7" s="74"/>
      <c r="L7" s="76"/>
      <c r="M7" s="64">
        <v>0.7</v>
      </c>
      <c r="N7" s="36"/>
      <c r="O7" s="33"/>
      <c r="P7" s="34"/>
      <c r="Q7" s="28"/>
      <c r="R7" s="28"/>
      <c r="S7" s="28"/>
      <c r="T7" s="28"/>
      <c r="U7" s="28"/>
      <c r="V7" s="28"/>
      <c r="W7" s="28"/>
    </row>
    <row r="8" spans="1:24">
      <c r="A8" s="74"/>
      <c r="B8" s="74"/>
      <c r="C8" s="74"/>
      <c r="D8" s="74"/>
      <c r="E8" s="74"/>
      <c r="F8" s="74"/>
      <c r="G8" s="74">
        <v>1000</v>
      </c>
      <c r="H8" s="74"/>
      <c r="I8" s="74"/>
      <c r="J8" s="74" t="s">
        <v>23</v>
      </c>
      <c r="K8" s="74"/>
      <c r="L8" s="76"/>
      <c r="M8" s="64">
        <v>0.3</v>
      </c>
      <c r="N8" s="16"/>
      <c r="O8" s="27"/>
      <c r="P8" s="30"/>
      <c r="Q8" s="28"/>
      <c r="R8" s="28"/>
      <c r="S8" s="28"/>
      <c r="T8" s="28"/>
      <c r="U8" s="28"/>
      <c r="V8" s="28"/>
      <c r="W8" s="28"/>
    </row>
    <row r="9" spans="1:24">
      <c r="A9" s="74"/>
      <c r="B9" s="74"/>
      <c r="C9" s="74"/>
      <c r="D9" s="74"/>
      <c r="E9" s="74"/>
      <c r="F9" s="74"/>
      <c r="G9" s="74"/>
      <c r="H9" s="74"/>
      <c r="I9" s="74"/>
      <c r="J9" s="80">
        <f>--MID(J7,2,3)</f>
        <v>2</v>
      </c>
      <c r="K9" s="80"/>
      <c r="L9" s="81"/>
      <c r="M9" s="60"/>
      <c r="N9" s="16"/>
      <c r="O9" s="27"/>
      <c r="P9" s="30"/>
      <c r="Q9" s="28"/>
      <c r="R9" s="28"/>
      <c r="S9" s="28"/>
      <c r="T9" s="28"/>
      <c r="U9" s="28"/>
      <c r="V9" s="28"/>
      <c r="W9" s="28"/>
    </row>
    <row r="10" spans="1:24">
      <c r="A10" s="74"/>
      <c r="B10" s="74"/>
      <c r="C10" s="74"/>
      <c r="D10" s="74"/>
      <c r="E10" s="74"/>
      <c r="F10" s="74"/>
      <c r="G10" s="74"/>
      <c r="H10" s="74"/>
      <c r="I10" s="74"/>
      <c r="J10" s="82">
        <f>--MID(J8,2,3)</f>
        <v>0.6</v>
      </c>
      <c r="K10" s="82"/>
      <c r="L10" s="83"/>
      <c r="M10" s="60"/>
      <c r="N10" s="16"/>
      <c r="O10" s="52"/>
      <c r="P10" s="54"/>
      <c r="Q10" s="28"/>
      <c r="R10" s="28"/>
      <c r="S10" s="28"/>
      <c r="T10" s="28"/>
      <c r="U10" s="28"/>
      <c r="V10" s="28"/>
      <c r="W10" s="28"/>
    </row>
    <row r="11" spans="1:24">
      <c r="A11" s="79" t="s">
        <v>7</v>
      </c>
      <c r="B11" s="79"/>
      <c r="C11" s="79"/>
      <c r="D11" s="79"/>
      <c r="E11" s="79"/>
      <c r="F11" s="79"/>
      <c r="G11" s="79"/>
      <c r="H11" s="79"/>
      <c r="I11" s="79"/>
      <c r="J11" s="79"/>
      <c r="K11" s="84" t="str">
        <f>'Исход. данные'!$B$1</f>
        <v>18.10.2024г.</v>
      </c>
      <c r="L11" s="84"/>
      <c r="M11" s="84"/>
      <c r="N11" s="15"/>
      <c r="O11" s="15"/>
      <c r="P11" s="15"/>
      <c r="Q11" s="15"/>
      <c r="R11" s="15"/>
      <c r="S11" s="15"/>
      <c r="T11" s="15"/>
      <c r="U11" s="15"/>
      <c r="V11" s="15"/>
      <c r="W11" s="15"/>
      <c r="X11" s="8"/>
    </row>
    <row r="12" spans="1:24">
      <c r="A12" s="79" t="s">
        <v>8</v>
      </c>
      <c r="B12" s="79"/>
      <c r="C12" s="79"/>
      <c r="D12" s="79"/>
      <c r="E12" s="79"/>
      <c r="F12" s="79"/>
      <c r="G12" s="79"/>
      <c r="H12" s="79"/>
      <c r="I12" s="79"/>
      <c r="J12" s="79"/>
      <c r="K12" s="85" t="str">
        <f>'Исход. данные'!$B$2</f>
        <v>ВР-300S № 181024</v>
      </c>
      <c r="L12" s="85"/>
      <c r="M12" s="85"/>
      <c r="N12" s="16"/>
      <c r="O12" s="16"/>
      <c r="P12" s="16"/>
      <c r="Q12" s="16"/>
      <c r="R12" s="16"/>
      <c r="S12" s="16"/>
      <c r="T12" s="16"/>
      <c r="U12" s="16"/>
      <c r="V12" s="16"/>
      <c r="W12" s="16"/>
      <c r="X12" s="8"/>
    </row>
    <row r="13" spans="1:24">
      <c r="A13" s="79" t="s">
        <v>9</v>
      </c>
      <c r="B13" s="79"/>
      <c r="C13" s="79"/>
      <c r="D13" s="79"/>
      <c r="E13" s="79"/>
      <c r="F13" s="79"/>
      <c r="G13" s="79"/>
      <c r="H13" s="79"/>
      <c r="I13" s="79"/>
      <c r="J13" s="79"/>
      <c r="K13" s="85">
        <f>'Исход. данные'!$B$3</f>
        <v>21.2</v>
      </c>
      <c r="L13" s="85"/>
      <c r="M13" s="85"/>
      <c r="N13" s="16"/>
      <c r="O13" s="16"/>
      <c r="P13" s="16"/>
      <c r="Q13" s="16"/>
      <c r="R13" s="16"/>
      <c r="S13" s="16"/>
      <c r="T13" s="16"/>
      <c r="U13" s="16"/>
      <c r="V13" s="16"/>
      <c r="W13" s="16"/>
      <c r="X13" s="8"/>
    </row>
    <row r="14" spans="1:24">
      <c r="A14" s="79" t="s">
        <v>10</v>
      </c>
      <c r="B14" s="79"/>
      <c r="C14" s="79"/>
      <c r="D14" s="79"/>
      <c r="E14" s="79"/>
      <c r="F14" s="79"/>
      <c r="G14" s="79"/>
      <c r="H14" s="79"/>
      <c r="I14" s="79"/>
      <c r="J14" s="79"/>
      <c r="K14" s="85">
        <f>'Исход. данные'!$B$4</f>
        <v>60.7</v>
      </c>
      <c r="L14" s="85"/>
      <c r="M14" s="85"/>
      <c r="N14" s="16"/>
      <c r="O14" s="16"/>
      <c r="P14" s="16"/>
      <c r="Q14" s="16"/>
      <c r="R14" s="16"/>
      <c r="S14" s="16"/>
      <c r="T14" s="16"/>
      <c r="U14" s="16"/>
      <c r="V14" s="16"/>
      <c r="W14" s="16"/>
      <c r="X14" s="8"/>
    </row>
    <row r="15" spans="1:24">
      <c r="A15" s="97" t="s">
        <v>11</v>
      </c>
      <c r="B15" s="98"/>
      <c r="C15" s="99"/>
      <c r="D15" s="76" t="str">
        <f>"Объем дозирования " &amp; G7 &amp; " мкл"</f>
        <v>Объем дозирования 100 мкл</v>
      </c>
      <c r="E15" s="85"/>
      <c r="F15" s="85"/>
      <c r="G15" s="85"/>
      <c r="H15" s="85"/>
      <c r="I15" s="85"/>
      <c r="J15" s="85"/>
      <c r="K15" s="85"/>
      <c r="L15" s="85"/>
      <c r="M15" s="86"/>
      <c r="N15" s="47"/>
      <c r="O15" s="28"/>
      <c r="P15" s="28"/>
      <c r="Q15" s="28"/>
      <c r="R15" s="28"/>
      <c r="S15" s="28"/>
      <c r="T15" s="28"/>
      <c r="U15" s="28"/>
      <c r="V15" s="28"/>
      <c r="W15" s="28"/>
    </row>
    <row r="16" spans="1:24">
      <c r="A16" s="100"/>
      <c r="B16" s="101"/>
      <c r="C16" s="102"/>
      <c r="D16" s="76" t="s">
        <v>42</v>
      </c>
      <c r="E16" s="85"/>
      <c r="F16" s="85"/>
      <c r="G16" s="85"/>
      <c r="H16" s="86"/>
      <c r="I16" s="76" t="s">
        <v>13</v>
      </c>
      <c r="J16" s="85"/>
      <c r="K16" s="85"/>
      <c r="L16" s="85"/>
      <c r="M16" s="86"/>
      <c r="N16" s="28"/>
      <c r="O16" s="28"/>
      <c r="P16" s="28"/>
      <c r="Q16" s="28"/>
      <c r="R16" s="28"/>
      <c r="S16" s="28"/>
      <c r="T16" s="28"/>
      <c r="U16" s="28"/>
      <c r="V16" s="28"/>
      <c r="W16" s="28"/>
    </row>
    <row r="17" spans="1:31">
      <c r="A17" s="76">
        <v>1</v>
      </c>
      <c r="B17" s="85"/>
      <c r="C17" s="86"/>
      <c r="D17" s="87">
        <v>9.98E-2</v>
      </c>
      <c r="E17" s="88"/>
      <c r="F17" s="88"/>
      <c r="G17" s="88"/>
      <c r="H17" s="89"/>
      <c r="I17" s="90">
        <f>D17*1000*'Исход. данные'!$B$6</f>
        <v>100.10938</v>
      </c>
      <c r="J17" s="91"/>
      <c r="K17" s="91"/>
      <c r="L17" s="91"/>
      <c r="M17" s="92"/>
      <c r="N17" s="28"/>
      <c r="O17" s="28"/>
      <c r="P17" s="28"/>
      <c r="Q17" s="28"/>
      <c r="R17" s="28"/>
      <c r="S17" s="28"/>
      <c r="T17" s="28"/>
      <c r="U17" s="28"/>
      <c r="V17" s="28"/>
      <c r="W17" s="28"/>
      <c r="AA17" s="65">
        <f ca="1">ROUND(NORMINV(RAND(), $AA$27, $AA$27*$M$7/100*0.8)/(1000*'Исход. данные'!$B$6), 4)</f>
        <v>0.10100000000000001</v>
      </c>
      <c r="AB17" s="65"/>
      <c r="AC17" s="65"/>
      <c r="AD17" s="65"/>
      <c r="AE17" s="65"/>
    </row>
    <row r="18" spans="1:31">
      <c r="A18" s="76">
        <v>2</v>
      </c>
      <c r="B18" s="85"/>
      <c r="C18" s="86"/>
      <c r="D18" s="87">
        <v>9.8900000000000002E-2</v>
      </c>
      <c r="E18" s="93"/>
      <c r="F18" s="93"/>
      <c r="G18" s="93"/>
      <c r="H18" s="94"/>
      <c r="I18" s="90">
        <f>D18*1000*'Исход. данные'!$B$6</f>
        <v>99.20659000000002</v>
      </c>
      <c r="J18" s="95"/>
      <c r="K18" s="95"/>
      <c r="L18" s="95"/>
      <c r="M18" s="96"/>
      <c r="N18" s="28"/>
      <c r="O18" s="28"/>
      <c r="P18" s="28"/>
      <c r="Q18" s="28"/>
      <c r="R18" s="28"/>
      <c r="S18" s="28"/>
      <c r="T18" s="28"/>
      <c r="U18" s="28"/>
      <c r="V18" s="28"/>
      <c r="W18" s="28"/>
      <c r="AA18" s="65">
        <f ca="1">ROUND(NORMINV(RAND(), $AA$27, $AA$27*$M$7/100*0.8)/(1000*'Исход. данные'!$B$6), 4)</f>
        <v>0.1003</v>
      </c>
      <c r="AB18" s="65"/>
      <c r="AC18" s="65"/>
      <c r="AD18" s="65"/>
      <c r="AE18" s="65"/>
    </row>
    <row r="19" spans="1:31">
      <c r="A19" s="76">
        <v>3</v>
      </c>
      <c r="B19" s="85"/>
      <c r="C19" s="86"/>
      <c r="D19" s="87">
        <v>9.9400000000000002E-2</v>
      </c>
      <c r="E19" s="93"/>
      <c r="F19" s="93"/>
      <c r="G19" s="93"/>
      <c r="H19" s="94"/>
      <c r="I19" s="90">
        <f>D19*1000*'Исход. данные'!$B$6</f>
        <v>99.708140000000014</v>
      </c>
      <c r="J19" s="95"/>
      <c r="K19" s="95"/>
      <c r="L19" s="95"/>
      <c r="M19" s="96"/>
      <c r="N19" s="28"/>
      <c r="O19" s="28"/>
      <c r="P19" s="28"/>
      <c r="Q19" s="28"/>
      <c r="R19" s="28"/>
      <c r="S19" s="28"/>
      <c r="T19" s="28"/>
      <c r="U19" s="28"/>
      <c r="V19" s="28"/>
      <c r="W19" s="28"/>
      <c r="AA19" s="65">
        <f ca="1">ROUND(NORMINV(RAND(), $AA$27, $AA$27*$M$7/100*0.8)/(1000*'Исход. данные'!$B$6), 4)</f>
        <v>9.9699999999999997E-2</v>
      </c>
      <c r="AB19" s="65"/>
      <c r="AC19" s="65"/>
      <c r="AD19" s="65"/>
      <c r="AE19" s="65"/>
    </row>
    <row r="20" spans="1:31">
      <c r="A20" s="76">
        <v>4</v>
      </c>
      <c r="B20" s="85"/>
      <c r="C20" s="86"/>
      <c r="D20" s="87">
        <v>9.8900000000000002E-2</v>
      </c>
      <c r="E20" s="93"/>
      <c r="F20" s="93"/>
      <c r="G20" s="93"/>
      <c r="H20" s="94"/>
      <c r="I20" s="90">
        <f>D20*1000*'Исход. данные'!$B$6</f>
        <v>99.20659000000002</v>
      </c>
      <c r="J20" s="95"/>
      <c r="K20" s="95"/>
      <c r="L20" s="95"/>
      <c r="M20" s="96"/>
      <c r="N20" s="28"/>
      <c r="O20" s="28"/>
      <c r="P20" s="28"/>
      <c r="Q20" s="28"/>
      <c r="R20" s="28"/>
      <c r="S20" s="28"/>
      <c r="T20" s="28"/>
      <c r="U20" s="28"/>
      <c r="V20" s="28"/>
      <c r="W20" s="28"/>
      <c r="AA20" s="65">
        <f ca="1">ROUND(NORMINV(RAND(), $AA$27, $AA$27*$M$7/100*0.8)/(1000*'Исход. данные'!$B$6), 4)</f>
        <v>0.1</v>
      </c>
      <c r="AB20" s="65"/>
      <c r="AC20" s="65"/>
      <c r="AD20" s="65"/>
      <c r="AE20" s="65"/>
    </row>
    <row r="21" spans="1:31">
      <c r="A21" s="76">
        <v>5</v>
      </c>
      <c r="B21" s="85"/>
      <c r="C21" s="86"/>
      <c r="D21" s="87">
        <v>9.9099999999999994E-2</v>
      </c>
      <c r="E21" s="93"/>
      <c r="F21" s="93"/>
      <c r="G21" s="93"/>
      <c r="H21" s="94"/>
      <c r="I21" s="90">
        <f>D21*1000*'Исход. данные'!$B$6</f>
        <v>99.407210000000006</v>
      </c>
      <c r="J21" s="95"/>
      <c r="K21" s="95"/>
      <c r="L21" s="95"/>
      <c r="M21" s="96"/>
      <c r="N21" s="28"/>
      <c r="O21" s="28"/>
      <c r="P21" s="28"/>
      <c r="Q21" s="28"/>
      <c r="R21" s="28"/>
      <c r="S21" s="28"/>
      <c r="T21" s="28"/>
      <c r="U21" s="28"/>
      <c r="V21" s="28"/>
      <c r="W21" s="28"/>
      <c r="AA21" s="65">
        <f ca="1">ROUND(NORMINV(RAND(), $AA$27, $AA$27*$M$7/100*0.8)/(1000*'Исход. данные'!$B$6), 4)</f>
        <v>9.98E-2</v>
      </c>
      <c r="AB21" s="65"/>
      <c r="AC21" s="65"/>
      <c r="AD21" s="65"/>
      <c r="AE21" s="65"/>
    </row>
    <row r="22" spans="1:31">
      <c r="A22" s="76">
        <v>6</v>
      </c>
      <c r="B22" s="85"/>
      <c r="C22" s="86"/>
      <c r="D22" s="87">
        <v>9.8199999999999996E-2</v>
      </c>
      <c r="E22" s="93"/>
      <c r="F22" s="93"/>
      <c r="G22" s="93"/>
      <c r="H22" s="94"/>
      <c r="I22" s="90">
        <f>D22*1000*'Исход. данные'!$B$6</f>
        <v>98.504419999999996</v>
      </c>
      <c r="J22" s="95"/>
      <c r="K22" s="95"/>
      <c r="L22" s="95"/>
      <c r="M22" s="96"/>
      <c r="N22" s="28"/>
      <c r="O22" s="28"/>
      <c r="P22" s="28"/>
      <c r="Q22" s="28"/>
      <c r="R22" s="28"/>
      <c r="S22" s="28"/>
      <c r="T22" s="28"/>
      <c r="U22" s="28"/>
      <c r="V22" s="28"/>
      <c r="W22" s="28"/>
      <c r="Z22" s="18"/>
      <c r="AA22" s="65">
        <f ca="1">ROUND(NORMINV(RAND(), $AA$27, $AA$27*$M$7/100*0.8)/(1000*'Исход. данные'!$B$6), 4)</f>
        <v>9.9599999999999994E-2</v>
      </c>
      <c r="AB22" s="65"/>
      <c r="AC22" s="65"/>
      <c r="AD22" s="65"/>
      <c r="AE22" s="65"/>
    </row>
    <row r="23" spans="1:31">
      <c r="A23" s="76">
        <v>7</v>
      </c>
      <c r="B23" s="85"/>
      <c r="C23" s="86"/>
      <c r="D23" s="87">
        <v>9.9699999999999997E-2</v>
      </c>
      <c r="E23" s="93"/>
      <c r="F23" s="93"/>
      <c r="G23" s="93"/>
      <c r="H23" s="94"/>
      <c r="I23" s="90">
        <f>D23*1000*'Исход. данные'!$B$6</f>
        <v>100.00907000000001</v>
      </c>
      <c r="J23" s="95"/>
      <c r="K23" s="95"/>
      <c r="L23" s="95"/>
      <c r="M23" s="96"/>
      <c r="N23" s="28"/>
      <c r="O23" s="28"/>
      <c r="P23" s="28"/>
      <c r="Q23" s="28"/>
      <c r="R23" s="28"/>
      <c r="S23" s="28"/>
      <c r="T23" s="28"/>
      <c r="U23" s="28"/>
      <c r="V23" s="28"/>
      <c r="W23" s="28"/>
      <c r="Z23" s="18"/>
      <c r="AA23" s="65">
        <f ca="1">ROUND(NORMINV(RAND(), $AA$27, $AA$27*$M$7/100*0.8)/(1000*'Исход. данные'!$B$6), 4)</f>
        <v>9.9500000000000005E-2</v>
      </c>
      <c r="AB23" s="65"/>
      <c r="AC23" s="65"/>
      <c r="AD23" s="65"/>
      <c r="AE23" s="65"/>
    </row>
    <row r="24" spans="1:31">
      <c r="A24" s="76">
        <v>8</v>
      </c>
      <c r="B24" s="85"/>
      <c r="C24" s="86"/>
      <c r="D24" s="87">
        <v>9.9000000000000005E-2</v>
      </c>
      <c r="E24" s="93"/>
      <c r="F24" s="93"/>
      <c r="G24" s="93"/>
      <c r="H24" s="94"/>
      <c r="I24" s="90">
        <f>D24*1000*'Исход. данные'!$B$6</f>
        <v>99.306900000000013</v>
      </c>
      <c r="J24" s="95"/>
      <c r="K24" s="95"/>
      <c r="L24" s="95"/>
      <c r="M24" s="96"/>
      <c r="N24" s="28"/>
      <c r="O24" s="28"/>
      <c r="P24" s="28"/>
      <c r="Q24" s="28"/>
      <c r="R24" s="28"/>
      <c r="S24" s="28"/>
      <c r="T24" s="28"/>
      <c r="U24" s="28"/>
      <c r="V24" s="28"/>
      <c r="W24" s="28"/>
      <c r="AA24" s="65">
        <f ca="1">ROUND(NORMINV(RAND(), $AA$27, $AA$27*$M$7/100*0.8)/(1000*'Исход. данные'!$B$6), 4)</f>
        <v>0.1008</v>
      </c>
      <c r="AB24" s="65"/>
      <c r="AC24" s="65"/>
      <c r="AD24" s="65"/>
      <c r="AE24" s="65"/>
    </row>
    <row r="25" spans="1:31">
      <c r="A25" s="76">
        <v>9</v>
      </c>
      <c r="B25" s="85"/>
      <c r="C25" s="86"/>
      <c r="D25" s="87">
        <v>9.9099999999999994E-2</v>
      </c>
      <c r="E25" s="93"/>
      <c r="F25" s="93"/>
      <c r="G25" s="93"/>
      <c r="H25" s="94"/>
      <c r="I25" s="90">
        <f>D25*1000*'Исход. данные'!$B$6</f>
        <v>99.407210000000006</v>
      </c>
      <c r="J25" s="95"/>
      <c r="K25" s="95"/>
      <c r="L25" s="95"/>
      <c r="M25" s="96"/>
      <c r="N25" s="28"/>
      <c r="O25" s="28"/>
      <c r="P25" s="28"/>
      <c r="Q25" s="28"/>
      <c r="R25" s="28"/>
      <c r="S25" s="28"/>
      <c r="T25" s="28"/>
      <c r="U25" s="28"/>
      <c r="V25" s="29"/>
      <c r="W25" s="28"/>
      <c r="AA25" s="65">
        <f ca="1">ROUND(NORMINV(RAND(), $AA$27, $AA$27*$M$7/100*0.8)/(1000*'Исход. данные'!$B$6), 4)</f>
        <v>9.9500000000000005E-2</v>
      </c>
      <c r="AB25" s="65"/>
      <c r="AC25" s="65"/>
      <c r="AD25" s="65"/>
      <c r="AE25" s="65"/>
    </row>
    <row r="26" spans="1:31">
      <c r="A26" s="76">
        <v>10</v>
      </c>
      <c r="B26" s="85"/>
      <c r="C26" s="86"/>
      <c r="D26" s="87">
        <v>9.8599999999999993E-2</v>
      </c>
      <c r="E26" s="93"/>
      <c r="F26" s="93"/>
      <c r="G26" s="93"/>
      <c r="H26" s="94"/>
      <c r="I26" s="90">
        <f>D26*1000*'Исход. данные'!$B$6</f>
        <v>98.905659999999997</v>
      </c>
      <c r="J26" s="95"/>
      <c r="K26" s="95"/>
      <c r="L26" s="95"/>
      <c r="M26" s="96"/>
      <c r="N26" s="28"/>
      <c r="O26" s="28"/>
      <c r="P26" s="28"/>
      <c r="Q26" s="28"/>
      <c r="R26" s="28"/>
      <c r="S26" s="28"/>
      <c r="T26" s="28"/>
      <c r="U26" s="28"/>
      <c r="V26" s="28"/>
      <c r="W26" s="28"/>
      <c r="AA26" s="65">
        <f ca="1">ROUND(NORMINV(RAND(), $AA$27, $AA$27*$M$7/100*0.8)/(1000*'Исход. данные'!$B$6), 4)</f>
        <v>9.9699999999999997E-2</v>
      </c>
      <c r="AB26" s="65"/>
      <c r="AC26" s="65"/>
      <c r="AD26" s="65"/>
      <c r="AE26" s="65"/>
    </row>
    <row r="27" spans="1:31">
      <c r="A27" s="76" t="s">
        <v>14</v>
      </c>
      <c r="B27" s="85"/>
      <c r="C27" s="86"/>
      <c r="D27" s="87">
        <f>AVERAGE(D17:H26)</f>
        <v>9.9069999999999991E-2</v>
      </c>
      <c r="E27" s="93"/>
      <c r="F27" s="93"/>
      <c r="G27" s="93"/>
      <c r="H27" s="94"/>
      <c r="I27" s="90">
        <f>ROUND(AVERAGE(I17:M26),2)</f>
        <v>99.38</v>
      </c>
      <c r="J27" s="95"/>
      <c r="K27" s="95"/>
      <c r="L27" s="95"/>
      <c r="M27" s="96"/>
      <c r="N27" s="47"/>
      <c r="O27" s="28"/>
      <c r="P27" s="28"/>
      <c r="Q27" s="28"/>
      <c r="R27" s="28"/>
      <c r="S27" s="28"/>
      <c r="T27" s="28"/>
      <c r="U27" s="28"/>
      <c r="V27" s="28"/>
      <c r="W27" s="28"/>
      <c r="AA27" s="66">
        <f ca="1">G7+G7*J9/100*0.9*(RAND()-RAND())</f>
        <v>100.40740221091423</v>
      </c>
      <c r="AB27" s="66"/>
      <c r="AC27" s="66"/>
      <c r="AD27" s="66"/>
      <c r="AE27" s="66"/>
    </row>
    <row r="28" spans="1:31">
      <c r="A28" s="76" t="s">
        <v>15</v>
      </c>
      <c r="B28" s="85"/>
      <c r="C28" s="86"/>
      <c r="D28" s="106" t="str">
        <f>'Исход. данные'!$B$5</f>
        <v>Пупкин В.В.</v>
      </c>
      <c r="E28" s="107"/>
      <c r="F28" s="107"/>
      <c r="G28" s="107"/>
      <c r="H28" s="107"/>
      <c r="I28" s="107"/>
      <c r="J28" s="107"/>
      <c r="K28" s="107"/>
      <c r="L28" s="107"/>
      <c r="M28" s="108"/>
      <c r="N28" s="51"/>
      <c r="O28" s="51"/>
      <c r="P28" s="51"/>
      <c r="Q28" s="51"/>
      <c r="R28" s="51"/>
      <c r="S28" s="51"/>
      <c r="T28" s="51"/>
      <c r="U28" s="28"/>
      <c r="V28" s="28"/>
      <c r="W28" s="28"/>
    </row>
    <row r="29" spans="1:31">
      <c r="A29" s="62"/>
      <c r="B29" s="62"/>
      <c r="C29" s="62"/>
      <c r="D29" s="62"/>
      <c r="E29" s="62"/>
      <c r="F29" s="62"/>
      <c r="G29" s="62"/>
      <c r="H29" s="62"/>
      <c r="I29" s="62"/>
      <c r="J29" s="62"/>
      <c r="K29" s="62"/>
      <c r="L29" s="62"/>
      <c r="M29" s="62"/>
      <c r="N29" s="62"/>
      <c r="O29" s="62"/>
      <c r="P29" s="62"/>
      <c r="Q29" s="62"/>
      <c r="R29" s="62"/>
      <c r="S29" s="62"/>
      <c r="T29" s="62"/>
      <c r="U29" s="62"/>
      <c r="V29" s="62"/>
      <c r="W29" s="62"/>
    </row>
    <row r="30" spans="1:31">
      <c r="A30" s="97" t="s">
        <v>11</v>
      </c>
      <c r="B30" s="98"/>
      <c r="C30" s="99"/>
      <c r="D30" s="76" t="str">
        <f>"Объем дозирования " &amp; G8 &amp; " мкл"</f>
        <v>Объем дозирования 1000 мкл</v>
      </c>
      <c r="E30" s="85"/>
      <c r="F30" s="85"/>
      <c r="G30" s="85"/>
      <c r="H30" s="85"/>
      <c r="I30" s="85"/>
      <c r="J30" s="85"/>
      <c r="K30" s="85"/>
      <c r="L30" s="85"/>
      <c r="M30" s="86"/>
      <c r="V30" s="18"/>
    </row>
    <row r="31" spans="1:31">
      <c r="A31" s="100"/>
      <c r="B31" s="101"/>
      <c r="C31" s="102"/>
      <c r="D31" s="76" t="s">
        <v>42</v>
      </c>
      <c r="E31" s="85"/>
      <c r="F31" s="85"/>
      <c r="G31" s="85"/>
      <c r="H31" s="86"/>
      <c r="I31" s="76" t="s">
        <v>13</v>
      </c>
      <c r="J31" s="85"/>
      <c r="K31" s="85"/>
      <c r="L31" s="85"/>
      <c r="M31" s="86"/>
      <c r="Q31" s="18"/>
      <c r="S31" s="2"/>
    </row>
    <row r="32" spans="1:31">
      <c r="A32" s="76">
        <v>1</v>
      </c>
      <c r="B32" s="85"/>
      <c r="C32" s="86"/>
      <c r="D32" s="103">
        <v>0.99490000000000001</v>
      </c>
      <c r="E32" s="104"/>
      <c r="F32" s="104"/>
      <c r="G32" s="104"/>
      <c r="H32" s="105"/>
      <c r="I32" s="90">
        <f>D32*1000*'Исход. данные'!$B$6</f>
        <v>997.98419000000013</v>
      </c>
      <c r="J32" s="95"/>
      <c r="K32" s="95"/>
      <c r="L32" s="95"/>
      <c r="M32" s="96"/>
      <c r="Q32" s="18"/>
      <c r="AA32" s="65">
        <f ca="1">ROUND(NORMINV(RAND(), $AA$42, $AA$42*$M$8/100*0.8)/(1000*'Исход. данные'!$B$6), 4)</f>
        <v>0.99850000000000005</v>
      </c>
      <c r="AB32" s="65"/>
      <c r="AC32" s="65"/>
      <c r="AD32" s="65"/>
      <c r="AE32" s="65"/>
    </row>
    <row r="33" spans="1:31">
      <c r="A33" s="76">
        <v>2</v>
      </c>
      <c r="B33" s="85"/>
      <c r="C33" s="86"/>
      <c r="D33" s="103">
        <v>0.99609999999999999</v>
      </c>
      <c r="E33" s="104"/>
      <c r="F33" s="104"/>
      <c r="G33" s="104"/>
      <c r="H33" s="105"/>
      <c r="I33" s="90">
        <f>D33*1000*'Исход. данные'!$B$6</f>
        <v>999.1879100000001</v>
      </c>
      <c r="J33" s="95"/>
      <c r="K33" s="95"/>
      <c r="L33" s="95"/>
      <c r="M33" s="96"/>
      <c r="Q33" s="18"/>
      <c r="S33" s="2"/>
      <c r="AA33" s="65">
        <f ca="1">ROUND(NORMINV(RAND(), $AA$42, $AA$42*$M$8/100*0.8)/(1000*'Исход. данные'!$B$6), 4)</f>
        <v>0.998</v>
      </c>
      <c r="AB33" s="65"/>
      <c r="AC33" s="65"/>
      <c r="AD33" s="65"/>
      <c r="AE33" s="65"/>
    </row>
    <row r="34" spans="1:31">
      <c r="A34" s="76">
        <v>3</v>
      </c>
      <c r="B34" s="85"/>
      <c r="C34" s="86"/>
      <c r="D34" s="103">
        <v>0.99870000000000003</v>
      </c>
      <c r="E34" s="104"/>
      <c r="F34" s="104"/>
      <c r="G34" s="104"/>
      <c r="H34" s="105"/>
      <c r="I34" s="90">
        <f>D34*1000*'Исход. данные'!$B$6</f>
        <v>1001.7959700000001</v>
      </c>
      <c r="J34" s="95"/>
      <c r="K34" s="95"/>
      <c r="L34" s="95"/>
      <c r="M34" s="96"/>
      <c r="Q34" s="18"/>
      <c r="AA34" s="65">
        <f ca="1">ROUND(NORMINV(RAND(), $AA$42, $AA$42*$M$8/100*0.8)/(1000*'Исход. данные'!$B$6), 4)</f>
        <v>0.99929999999999997</v>
      </c>
      <c r="AB34" s="65"/>
      <c r="AC34" s="65"/>
      <c r="AD34" s="65"/>
      <c r="AE34" s="65"/>
    </row>
    <row r="35" spans="1:31">
      <c r="A35" s="76">
        <v>4</v>
      </c>
      <c r="B35" s="85"/>
      <c r="C35" s="86"/>
      <c r="D35" s="103">
        <v>0.99909999999999999</v>
      </c>
      <c r="E35" s="104"/>
      <c r="F35" s="104"/>
      <c r="G35" s="104"/>
      <c r="H35" s="105"/>
      <c r="I35" s="90">
        <f>D35*1000*'Исход. данные'!$B$6</f>
        <v>1002.1972100000002</v>
      </c>
      <c r="J35" s="95"/>
      <c r="K35" s="95"/>
      <c r="L35" s="95"/>
      <c r="M35" s="96"/>
      <c r="Q35" s="18"/>
      <c r="AA35" s="65">
        <f ca="1">ROUND(NORMINV(RAND(), $AA$42, $AA$42*$M$8/100*0.8)/(1000*'Исход. данные'!$B$6), 4)</f>
        <v>0.99719999999999998</v>
      </c>
      <c r="AB35" s="65"/>
      <c r="AC35" s="65"/>
      <c r="AD35" s="65"/>
      <c r="AE35" s="65"/>
    </row>
    <row r="36" spans="1:31">
      <c r="A36" s="76">
        <v>5</v>
      </c>
      <c r="B36" s="85"/>
      <c r="C36" s="86"/>
      <c r="D36" s="103">
        <v>0.99770000000000003</v>
      </c>
      <c r="E36" s="104"/>
      <c r="F36" s="104"/>
      <c r="G36" s="104"/>
      <c r="H36" s="105"/>
      <c r="I36" s="90">
        <f>D36*1000*'Исход. данные'!$B$6</f>
        <v>1000.7928700000001</v>
      </c>
      <c r="J36" s="95"/>
      <c r="K36" s="95"/>
      <c r="L36" s="95"/>
      <c r="M36" s="96"/>
      <c r="Q36" s="18"/>
      <c r="AA36" s="65">
        <f ca="1">ROUND(NORMINV(RAND(), $AA$42, $AA$42*$M$8/100*0.8)/(1000*'Исход. данные'!$B$6), 4)</f>
        <v>0.99780000000000002</v>
      </c>
      <c r="AB36" s="65"/>
      <c r="AC36" s="65"/>
      <c r="AD36" s="65"/>
      <c r="AE36" s="65"/>
    </row>
    <row r="37" spans="1:31">
      <c r="A37" s="76">
        <v>6</v>
      </c>
      <c r="B37" s="85"/>
      <c r="C37" s="86"/>
      <c r="D37" s="103">
        <v>0.99950000000000006</v>
      </c>
      <c r="E37" s="104"/>
      <c r="F37" s="104"/>
      <c r="G37" s="104"/>
      <c r="H37" s="105"/>
      <c r="I37" s="90">
        <f>D37*1000*'Исход. данные'!$B$6</f>
        <v>1002.5984500000001</v>
      </c>
      <c r="J37" s="95"/>
      <c r="K37" s="95"/>
      <c r="L37" s="95"/>
      <c r="M37" s="96"/>
      <c r="Q37" s="18"/>
      <c r="Y37" s="26"/>
      <c r="AA37" s="65">
        <f ca="1">ROUND(NORMINV(RAND(), $AA$42, $AA$42*$M$8/100*0.8)/(1000*'Исход. данные'!$B$6), 4)</f>
        <v>1.0032000000000001</v>
      </c>
      <c r="AB37" s="65"/>
      <c r="AC37" s="65"/>
      <c r="AD37" s="65"/>
      <c r="AE37" s="65"/>
    </row>
    <row r="38" spans="1:31">
      <c r="A38" s="76">
        <v>7</v>
      </c>
      <c r="B38" s="85"/>
      <c r="C38" s="86"/>
      <c r="D38" s="103">
        <v>0.99860000000000004</v>
      </c>
      <c r="E38" s="104"/>
      <c r="F38" s="104"/>
      <c r="G38" s="104"/>
      <c r="H38" s="105"/>
      <c r="I38" s="90">
        <f>D38*1000*'Исход. данные'!$B$6</f>
        <v>1001.6956600000001</v>
      </c>
      <c r="J38" s="95"/>
      <c r="K38" s="95"/>
      <c r="L38" s="95"/>
      <c r="M38" s="96"/>
      <c r="Q38" s="18"/>
      <c r="AA38" s="65">
        <f ca="1">ROUND(NORMINV(RAND(), $AA$42, $AA$42*$M$8/100*0.8)/(1000*'Исход. данные'!$B$6), 4)</f>
        <v>1.0004999999999999</v>
      </c>
      <c r="AB38" s="65"/>
      <c r="AC38" s="65"/>
      <c r="AD38" s="65"/>
      <c r="AE38" s="65"/>
    </row>
    <row r="39" spans="1:31">
      <c r="A39" s="76">
        <v>8</v>
      </c>
      <c r="B39" s="85"/>
      <c r="C39" s="86"/>
      <c r="D39" s="103">
        <v>0.99809999999999999</v>
      </c>
      <c r="E39" s="104"/>
      <c r="F39" s="104"/>
      <c r="G39" s="104"/>
      <c r="H39" s="105"/>
      <c r="I39" s="90">
        <f>D39*1000*'Исход. данные'!$B$6</f>
        <v>1001.1941100000001</v>
      </c>
      <c r="J39" s="95"/>
      <c r="K39" s="95"/>
      <c r="L39" s="95"/>
      <c r="M39" s="96"/>
      <c r="Q39" s="18"/>
      <c r="AA39" s="65">
        <f ca="1">ROUND(NORMINV(RAND(), $AA$42, $AA$42*$M$8/100*0.8)/(1000*'Исход. данные'!$B$6), 4)</f>
        <v>0.99560000000000004</v>
      </c>
      <c r="AB39" s="65"/>
      <c r="AC39" s="65"/>
      <c r="AD39" s="65"/>
      <c r="AE39" s="65"/>
    </row>
    <row r="40" spans="1:31">
      <c r="A40" s="76">
        <v>9</v>
      </c>
      <c r="B40" s="85"/>
      <c r="C40" s="86"/>
      <c r="D40" s="103">
        <v>0.99439999999999995</v>
      </c>
      <c r="E40" s="104"/>
      <c r="F40" s="104"/>
      <c r="G40" s="104"/>
      <c r="H40" s="105"/>
      <c r="I40" s="90">
        <f>D40*1000*'Исход. данные'!$B$6</f>
        <v>997.48264000000006</v>
      </c>
      <c r="J40" s="95"/>
      <c r="K40" s="95"/>
      <c r="L40" s="95"/>
      <c r="M40" s="96"/>
      <c r="Q40" s="18"/>
      <c r="AA40" s="65">
        <f ca="1">ROUND(NORMINV(RAND(), $AA$42, $AA$42*$M$8/100*0.8)/(1000*'Исход. данные'!$B$6), 4)</f>
        <v>0.99870000000000003</v>
      </c>
      <c r="AB40" s="65"/>
      <c r="AC40" s="65"/>
      <c r="AD40" s="65"/>
      <c r="AE40" s="65"/>
    </row>
    <row r="41" spans="1:31">
      <c r="A41" s="76">
        <v>10</v>
      </c>
      <c r="B41" s="85"/>
      <c r="C41" s="86"/>
      <c r="D41" s="103">
        <v>0.99729999999999996</v>
      </c>
      <c r="E41" s="104"/>
      <c r="F41" s="104"/>
      <c r="G41" s="104"/>
      <c r="H41" s="105"/>
      <c r="I41" s="90">
        <f>D41*1000*'Исход. данные'!$B$6</f>
        <v>1000.3916300000001</v>
      </c>
      <c r="J41" s="95"/>
      <c r="K41" s="95"/>
      <c r="L41" s="95"/>
      <c r="M41" s="96"/>
      <c r="Q41" s="18"/>
      <c r="AA41" s="65">
        <f ca="1">ROUND(NORMINV(RAND(), $AA$42, $AA$42*$M$8/100*0.8)/(1000*'Исход. данные'!$B$6), 4)</f>
        <v>0.99590000000000001</v>
      </c>
      <c r="AB41" s="65"/>
      <c r="AC41" s="65"/>
      <c r="AD41" s="65"/>
      <c r="AE41" s="65"/>
    </row>
    <row r="42" spans="1:31">
      <c r="A42" s="76" t="s">
        <v>14</v>
      </c>
      <c r="B42" s="85"/>
      <c r="C42" s="86"/>
      <c r="D42" s="109">
        <f>AVERAGE(D32:H41)</f>
        <v>0.99743999999999988</v>
      </c>
      <c r="E42" s="110"/>
      <c r="F42" s="110"/>
      <c r="G42" s="110"/>
      <c r="H42" s="110"/>
      <c r="I42" s="111">
        <f>ROUND(AVERAGE(I32:M41), 2)</f>
        <v>1000.53</v>
      </c>
      <c r="J42" s="111"/>
      <c r="K42" s="111"/>
      <c r="L42" s="111"/>
      <c r="M42" s="111"/>
      <c r="N42" s="8"/>
      <c r="O42" s="8"/>
      <c r="P42" s="8"/>
      <c r="Q42" s="8"/>
      <c r="R42" s="8"/>
      <c r="S42" s="8"/>
      <c r="T42" s="8"/>
      <c r="U42" s="8"/>
      <c r="V42" s="8"/>
      <c r="W42" s="8"/>
      <c r="X42" s="8"/>
      <c r="AA42" s="66">
        <f ca="1">G8+G8*J10/100*0.9*(RAND()-RAND())</f>
        <v>1002.1261676372072</v>
      </c>
      <c r="AB42" s="66"/>
      <c r="AC42" s="66"/>
      <c r="AD42" s="66"/>
      <c r="AE42" s="66"/>
    </row>
    <row r="43" spans="1:31">
      <c r="A43" s="74" t="s">
        <v>15</v>
      </c>
      <c r="B43" s="74"/>
      <c r="C43" s="74"/>
      <c r="D43" s="112" t="str">
        <f>'Исход. данные'!$B$5</f>
        <v>Пупкин В.В.</v>
      </c>
      <c r="E43" s="112"/>
      <c r="F43" s="112"/>
      <c r="G43" s="112"/>
      <c r="H43" s="112"/>
      <c r="I43" s="112"/>
      <c r="J43" s="112"/>
      <c r="K43" s="112"/>
      <c r="L43" s="112"/>
      <c r="M43" s="112"/>
      <c r="N43" s="45"/>
      <c r="O43" s="45"/>
      <c r="P43" s="45"/>
      <c r="Q43" s="45"/>
      <c r="R43" s="45"/>
      <c r="S43" s="45"/>
      <c r="T43" s="8"/>
      <c r="U43" s="8"/>
      <c r="V43" s="8"/>
      <c r="W43" s="8"/>
      <c r="X43" s="8"/>
    </row>
    <row r="44" spans="1:31">
      <c r="A44" s="107" t="s">
        <v>16</v>
      </c>
      <c r="B44" s="107"/>
      <c r="C44" s="107"/>
      <c r="D44" s="107"/>
      <c r="E44" s="107"/>
      <c r="F44" s="107"/>
      <c r="G44" s="107"/>
      <c r="H44" s="107"/>
      <c r="I44" s="107"/>
      <c r="J44" s="107"/>
      <c r="K44" s="107"/>
      <c r="L44" s="107"/>
      <c r="M44" s="107"/>
      <c r="N44" s="16"/>
      <c r="O44" s="16"/>
      <c r="P44" s="16"/>
      <c r="Q44" s="16"/>
      <c r="R44" s="16"/>
      <c r="S44" s="16"/>
      <c r="T44" s="16"/>
      <c r="U44" s="16"/>
      <c r="V44" s="16"/>
      <c r="W44" s="16"/>
    </row>
    <row r="45" spans="1:31" ht="15" customHeight="1">
      <c r="A45" s="124" t="s">
        <v>5</v>
      </c>
      <c r="B45" s="125"/>
      <c r="C45" s="125"/>
      <c r="D45" s="115" t="s">
        <v>55</v>
      </c>
      <c r="E45" s="116"/>
      <c r="F45" s="116"/>
      <c r="G45" s="116"/>
      <c r="H45" s="117"/>
      <c r="I45" s="113" t="s">
        <v>57</v>
      </c>
      <c r="J45" s="113"/>
      <c r="K45" s="113"/>
      <c r="L45" s="113"/>
      <c r="M45" s="113"/>
      <c r="AA45">
        <f>IF(ABS(D46)&gt;J9, 0, IF(ABS(D47)&gt;J10, 0, IF(I46&gt;M7, 0, IF(I47&gt;M8, 0, 1))))</f>
        <v>1</v>
      </c>
    </row>
    <row r="46" spans="1:31">
      <c r="A46" s="76">
        <f>G7</f>
        <v>100</v>
      </c>
      <c r="B46" s="85"/>
      <c r="C46" s="86"/>
      <c r="D46" s="118">
        <f>ROUND(((I27-A46)/A46*100),2)</f>
        <v>-0.62</v>
      </c>
      <c r="E46" s="119"/>
      <c r="F46" s="119"/>
      <c r="G46" s="119"/>
      <c r="H46" s="120"/>
      <c r="I46" s="114">
        <f>ROUND(STDEV(I17:I26)*100/I27,2)</f>
        <v>0.49</v>
      </c>
      <c r="J46" s="114"/>
      <c r="K46" s="114"/>
      <c r="L46" s="114"/>
      <c r="M46" s="114"/>
    </row>
    <row r="47" spans="1:31">
      <c r="A47" s="76">
        <f>G8</f>
        <v>1000</v>
      </c>
      <c r="B47" s="85"/>
      <c r="C47" s="86"/>
      <c r="D47" s="118">
        <f>ROUND(((I42-A47)/A47*100),2)</f>
        <v>0.05</v>
      </c>
      <c r="E47" s="119"/>
      <c r="F47" s="119"/>
      <c r="G47" s="119"/>
      <c r="H47" s="120"/>
      <c r="I47" s="114">
        <f>ROUND(STDEV(I32:I41)*100/I42,2)</f>
        <v>0.18</v>
      </c>
      <c r="J47" s="114"/>
      <c r="K47" s="114"/>
      <c r="L47" s="114"/>
      <c r="M47" s="114"/>
      <c r="N47" s="37"/>
      <c r="Q47" s="8"/>
    </row>
    <row r="48" spans="1:31" ht="15.75">
      <c r="A48" s="121" t="s">
        <v>17</v>
      </c>
      <c r="B48" s="121"/>
      <c r="C48" s="121"/>
      <c r="D48" s="121"/>
      <c r="E48" s="121"/>
      <c r="F48" s="121"/>
      <c r="G48" s="122" t="s">
        <v>18</v>
      </c>
      <c r="H48" s="122"/>
      <c r="I48" s="122"/>
      <c r="J48" s="122"/>
      <c r="K48" s="122"/>
      <c r="L48" s="122"/>
      <c r="M48" s="122"/>
      <c r="N48" s="44"/>
      <c r="O48" s="44"/>
      <c r="P48" s="44"/>
      <c r="Q48" s="44"/>
      <c r="R48" s="44"/>
      <c r="S48" s="44"/>
      <c r="T48" s="44"/>
      <c r="U48" s="44"/>
      <c r="V48" s="44"/>
      <c r="W48" s="44"/>
      <c r="X48" s="8"/>
    </row>
    <row r="49" spans="1:24">
      <c r="A49" s="79" t="s">
        <v>15</v>
      </c>
      <c r="B49" s="79"/>
      <c r="C49" s="79"/>
      <c r="D49" s="79"/>
      <c r="E49" s="79"/>
      <c r="F49" s="79"/>
      <c r="G49" s="107" t="str">
        <f>'Исход. данные'!$B$5</f>
        <v>Пупкин В.В.</v>
      </c>
      <c r="H49" s="107"/>
      <c r="I49" s="107"/>
      <c r="J49" s="107"/>
      <c r="K49" s="107"/>
      <c r="L49" s="107"/>
      <c r="M49" s="107"/>
      <c r="N49" s="16"/>
      <c r="O49" s="16"/>
      <c r="P49" s="16"/>
      <c r="Q49" s="16"/>
      <c r="R49" s="16"/>
      <c r="S49" s="16"/>
      <c r="T49" s="16"/>
      <c r="U49" s="16"/>
      <c r="V49" s="16"/>
      <c r="W49" s="16"/>
      <c r="X49" s="8"/>
    </row>
    <row r="50" spans="1:24">
      <c r="A50" s="62"/>
      <c r="B50" s="62"/>
      <c r="C50" s="62"/>
      <c r="D50" s="62"/>
      <c r="E50" s="62"/>
      <c r="F50" s="62"/>
      <c r="G50" s="123" t="s">
        <v>58</v>
      </c>
      <c r="H50" s="123"/>
      <c r="I50" s="123"/>
      <c r="J50" s="123"/>
      <c r="K50" s="123"/>
      <c r="L50" s="123"/>
      <c r="M50" s="123"/>
      <c r="N50" s="48"/>
      <c r="O50" s="48"/>
      <c r="P50" s="48"/>
      <c r="Q50" s="63"/>
      <c r="R50" s="63"/>
      <c r="S50" s="63"/>
      <c r="T50" s="63"/>
      <c r="U50" s="63"/>
      <c r="V50" s="63"/>
      <c r="W50" s="63"/>
    </row>
  </sheetData>
  <mergeCells count="152">
    <mergeCell ref="A1:M1"/>
    <mergeCell ref="A2:M2"/>
    <mergeCell ref="A3:G3"/>
    <mergeCell ref="I3:M3"/>
    <mergeCell ref="Q3:W3"/>
    <mergeCell ref="A4:G4"/>
    <mergeCell ref="I4:M4"/>
    <mergeCell ref="Q4:W4"/>
    <mergeCell ref="A5:M5"/>
    <mergeCell ref="A6:C6"/>
    <mergeCell ref="D6:F6"/>
    <mergeCell ref="G6:I6"/>
    <mergeCell ref="J6:L6"/>
    <mergeCell ref="A7:C7"/>
    <mergeCell ref="D7:F7"/>
    <mergeCell ref="G7:I7"/>
    <mergeCell ref="J7:L7"/>
    <mergeCell ref="A10:C10"/>
    <mergeCell ref="D10:F10"/>
    <mergeCell ref="G10:I10"/>
    <mergeCell ref="J10:L10"/>
    <mergeCell ref="A11:J11"/>
    <mergeCell ref="K11:M11"/>
    <mergeCell ref="A8:C8"/>
    <mergeCell ref="D8:F8"/>
    <mergeCell ref="G8:I8"/>
    <mergeCell ref="J8:L8"/>
    <mergeCell ref="A9:C9"/>
    <mergeCell ref="D9:F9"/>
    <mergeCell ref="G9:I9"/>
    <mergeCell ref="J9:L9"/>
    <mergeCell ref="A15:C16"/>
    <mergeCell ref="D15:M15"/>
    <mergeCell ref="D16:H16"/>
    <mergeCell ref="I16:M16"/>
    <mergeCell ref="A17:C17"/>
    <mergeCell ref="D17:H17"/>
    <mergeCell ref="I17:M17"/>
    <mergeCell ref="A12:J12"/>
    <mergeCell ref="K12:M12"/>
    <mergeCell ref="A13:J13"/>
    <mergeCell ref="K13:M13"/>
    <mergeCell ref="A14:J14"/>
    <mergeCell ref="K14:M14"/>
    <mergeCell ref="AA17:AE17"/>
    <mergeCell ref="A18:C18"/>
    <mergeCell ref="D18:H18"/>
    <mergeCell ref="I18:M18"/>
    <mergeCell ref="AA18:AE18"/>
    <mergeCell ref="A19:C19"/>
    <mergeCell ref="D19:H19"/>
    <mergeCell ref="I19:M19"/>
    <mergeCell ref="AA19:AE19"/>
    <mergeCell ref="A22:C22"/>
    <mergeCell ref="D22:H22"/>
    <mergeCell ref="I22:M22"/>
    <mergeCell ref="AA22:AE22"/>
    <mergeCell ref="A23:C23"/>
    <mergeCell ref="D23:H23"/>
    <mergeCell ref="I23:M23"/>
    <mergeCell ref="AA23:AE23"/>
    <mergeCell ref="A20:C20"/>
    <mergeCell ref="D20:H20"/>
    <mergeCell ref="I20:M20"/>
    <mergeCell ref="AA20:AE20"/>
    <mergeCell ref="A21:C21"/>
    <mergeCell ref="D21:H21"/>
    <mergeCell ref="I21:M21"/>
    <mergeCell ref="AA21:AE21"/>
    <mergeCell ref="AA26:AE26"/>
    <mergeCell ref="A27:C27"/>
    <mergeCell ref="D27:H27"/>
    <mergeCell ref="I27:M27"/>
    <mergeCell ref="AA27:AE27"/>
    <mergeCell ref="A24:C24"/>
    <mergeCell ref="D24:H24"/>
    <mergeCell ref="I24:M24"/>
    <mergeCell ref="AA24:AE24"/>
    <mergeCell ref="A25:C25"/>
    <mergeCell ref="D25:H25"/>
    <mergeCell ref="I25:M25"/>
    <mergeCell ref="AA25:AE25"/>
    <mergeCell ref="A28:C28"/>
    <mergeCell ref="D28:M28"/>
    <mergeCell ref="A30:C31"/>
    <mergeCell ref="D30:M30"/>
    <mergeCell ref="D31:H31"/>
    <mergeCell ref="I31:M31"/>
    <mergeCell ref="A26:C26"/>
    <mergeCell ref="D26:H26"/>
    <mergeCell ref="I26:M26"/>
    <mergeCell ref="A34:C34"/>
    <mergeCell ref="D34:H34"/>
    <mergeCell ref="I34:M34"/>
    <mergeCell ref="AA34:AE34"/>
    <mergeCell ref="A35:C35"/>
    <mergeCell ref="D35:H35"/>
    <mergeCell ref="I35:M35"/>
    <mergeCell ref="AA35:AE35"/>
    <mergeCell ref="A32:C32"/>
    <mergeCell ref="D32:H32"/>
    <mergeCell ref="I32:M32"/>
    <mergeCell ref="AA32:AE32"/>
    <mergeCell ref="A33:C33"/>
    <mergeCell ref="D33:H33"/>
    <mergeCell ref="I33:M33"/>
    <mergeCell ref="AA33:AE33"/>
    <mergeCell ref="A38:C38"/>
    <mergeCell ref="D38:H38"/>
    <mergeCell ref="I38:M38"/>
    <mergeCell ref="AA38:AE38"/>
    <mergeCell ref="A39:C39"/>
    <mergeCell ref="D39:H39"/>
    <mergeCell ref="I39:M39"/>
    <mergeCell ref="AA39:AE39"/>
    <mergeCell ref="A36:C36"/>
    <mergeCell ref="D36:H36"/>
    <mergeCell ref="I36:M36"/>
    <mergeCell ref="AA36:AE36"/>
    <mergeCell ref="A37:C37"/>
    <mergeCell ref="D37:H37"/>
    <mergeCell ref="I37:M37"/>
    <mergeCell ref="AA37:AE37"/>
    <mergeCell ref="A42:C42"/>
    <mergeCell ref="D42:H42"/>
    <mergeCell ref="I42:M42"/>
    <mergeCell ref="AA42:AE42"/>
    <mergeCell ref="A43:C43"/>
    <mergeCell ref="D43:M43"/>
    <mergeCell ref="A40:C40"/>
    <mergeCell ref="D40:H40"/>
    <mergeCell ref="I40:M40"/>
    <mergeCell ref="AA40:AE40"/>
    <mergeCell ref="A41:C41"/>
    <mergeCell ref="D41:H41"/>
    <mergeCell ref="I41:M41"/>
    <mergeCell ref="AA41:AE41"/>
    <mergeCell ref="G50:M50"/>
    <mergeCell ref="A47:C47"/>
    <mergeCell ref="D47:H47"/>
    <mergeCell ref="I47:M47"/>
    <mergeCell ref="A48:F48"/>
    <mergeCell ref="G48:M48"/>
    <mergeCell ref="A49:F49"/>
    <mergeCell ref="G49:M49"/>
    <mergeCell ref="A44:M44"/>
    <mergeCell ref="A45:C45"/>
    <mergeCell ref="D45:H45"/>
    <mergeCell ref="I45:M45"/>
    <mergeCell ref="A46:C46"/>
    <mergeCell ref="D46:H46"/>
    <mergeCell ref="I46:M46"/>
  </mergeCells>
  <conditionalFormatting sqref="D46">
    <cfRule type="expression" dxfId="99" priority="4">
      <formula>ABS($D$46)&gt;--MID($J$7,2,5)</formula>
    </cfRule>
  </conditionalFormatting>
  <conditionalFormatting sqref="D47">
    <cfRule type="expression" dxfId="98" priority="3">
      <formula>ABS($D$47)&gt;--MID($J$8,2,5)</formula>
    </cfRule>
  </conditionalFormatting>
  <conditionalFormatting sqref="I46">
    <cfRule type="cellIs" dxfId="97" priority="2" operator="greaterThan">
      <formula>$M$7</formula>
    </cfRule>
  </conditionalFormatting>
  <conditionalFormatting sqref="I47">
    <cfRule type="cellIs" dxfId="96" priority="1" operator="greaterThan">
      <formula>$M$8</formula>
    </cfRule>
  </conditionalFormatting>
  <pageMargins left="0.7" right="0.7" top="0.75" bottom="0.75" header="0.3" footer="0.3"/>
  <pageSetup paperSize="9" orientation="portrait" r:id="rId1"/>
</worksheet>
</file>

<file path=xl/worksheets/sheet53.xml><?xml version="1.0" encoding="utf-8"?>
<worksheet xmlns="http://schemas.openxmlformats.org/spreadsheetml/2006/main" xmlns:r="http://schemas.openxmlformats.org/officeDocument/2006/relationships">
  <sheetPr codeName="Лист89">
    <tabColor rgb="FF00B0F0"/>
  </sheetPr>
  <dimension ref="A1:AE50"/>
  <sheetViews>
    <sheetView zoomScale="90" zoomScaleNormal="90" workbookViewId="0">
      <selection activeCell="D32" sqref="D32:H41"/>
    </sheetView>
  </sheetViews>
  <sheetFormatPr defaultRowHeight="15"/>
  <cols>
    <col min="1" max="1" width="6.7109375" customWidth="1"/>
    <col min="2" max="2" width="6.5703125" customWidth="1"/>
    <col min="3" max="3" width="5.5703125" customWidth="1"/>
    <col min="4" max="4" width="7" customWidth="1"/>
    <col min="5" max="7" width="3.7109375" customWidth="1"/>
    <col min="8" max="8" width="11.7109375" customWidth="1"/>
    <col min="9" max="9" width="2.7109375" customWidth="1"/>
    <col min="10" max="10" width="6.7109375" customWidth="1"/>
    <col min="11" max="12" width="3.7109375" customWidth="1"/>
    <col min="13" max="13" width="14.7109375" customWidth="1"/>
    <col min="14" max="14" width="5.7109375" customWidth="1"/>
    <col min="15" max="16" width="0" hidden="1" customWidth="1"/>
    <col min="17" max="17" width="0.42578125" customWidth="1"/>
    <col min="18" max="23" width="0" hidden="1" customWidth="1"/>
    <col min="27" max="27" width="9.28515625" hidden="1" customWidth="1"/>
    <col min="28" max="31" width="9.140625" hidden="1" customWidth="1"/>
  </cols>
  <sheetData>
    <row r="1" spans="1:24">
      <c r="A1" s="67" t="s">
        <v>32</v>
      </c>
      <c r="B1" s="67"/>
      <c r="C1" s="67"/>
      <c r="D1" s="67"/>
      <c r="E1" s="67"/>
      <c r="F1" s="67"/>
      <c r="G1" s="67"/>
      <c r="H1" s="67"/>
      <c r="I1" s="67"/>
      <c r="J1" s="67"/>
      <c r="K1" s="67"/>
      <c r="L1" s="67"/>
      <c r="M1" s="67"/>
      <c r="N1" s="38"/>
      <c r="O1" s="38"/>
      <c r="P1" s="38"/>
      <c r="Q1" s="38"/>
      <c r="R1" s="38"/>
      <c r="S1" s="38"/>
      <c r="T1" s="38"/>
      <c r="U1" s="38"/>
      <c r="V1" s="38"/>
      <c r="W1" s="28"/>
    </row>
    <row r="2" spans="1:24">
      <c r="A2" s="71" t="s">
        <v>33</v>
      </c>
      <c r="B2" s="71"/>
      <c r="C2" s="71"/>
      <c r="D2" s="71"/>
      <c r="E2" s="71"/>
      <c r="F2" s="71"/>
      <c r="G2" s="71"/>
      <c r="H2" s="71"/>
      <c r="I2" s="71"/>
      <c r="J2" s="71"/>
      <c r="K2" s="71"/>
      <c r="L2" s="71"/>
      <c r="M2" s="71"/>
      <c r="N2" s="7"/>
      <c r="O2" s="7"/>
      <c r="P2" s="7"/>
      <c r="Q2" s="7"/>
      <c r="R2" s="7"/>
      <c r="S2" s="7"/>
      <c r="T2" s="7"/>
      <c r="U2" s="7"/>
      <c r="V2" s="7"/>
      <c r="W2" s="7"/>
    </row>
    <row r="3" spans="1:24" ht="15.75">
      <c r="A3" s="68" t="s">
        <v>25</v>
      </c>
      <c r="B3" s="68"/>
      <c r="C3" s="68"/>
      <c r="D3" s="68"/>
      <c r="E3" s="68"/>
      <c r="F3" s="68"/>
      <c r="G3" s="68"/>
      <c r="H3" s="62"/>
      <c r="I3" s="72">
        <v>43381895</v>
      </c>
      <c r="J3" s="72"/>
      <c r="K3" s="72"/>
      <c r="L3" s="72"/>
      <c r="M3" s="72"/>
      <c r="N3" s="16"/>
      <c r="O3" s="23"/>
      <c r="P3" s="62"/>
      <c r="Q3" s="69"/>
      <c r="R3" s="69"/>
      <c r="S3" s="69"/>
      <c r="T3" s="69"/>
      <c r="U3" s="69"/>
      <c r="V3" s="69"/>
      <c r="W3" s="69"/>
    </row>
    <row r="4" spans="1:24">
      <c r="A4" s="70" t="s">
        <v>0</v>
      </c>
      <c r="B4" s="70"/>
      <c r="C4" s="70"/>
      <c r="D4" s="70"/>
      <c r="E4" s="70"/>
      <c r="F4" s="70"/>
      <c r="G4" s="70"/>
      <c r="H4" s="62"/>
      <c r="I4" s="70" t="s">
        <v>1</v>
      </c>
      <c r="J4" s="70"/>
      <c r="K4" s="70"/>
      <c r="L4" s="70"/>
      <c r="M4" s="70"/>
      <c r="N4" s="46"/>
      <c r="O4" s="42"/>
      <c r="P4" s="62"/>
      <c r="Q4" s="69"/>
      <c r="R4" s="69"/>
      <c r="S4" s="69"/>
      <c r="T4" s="69"/>
      <c r="U4" s="69"/>
      <c r="V4" s="69"/>
      <c r="W4" s="69"/>
    </row>
    <row r="5" spans="1:24">
      <c r="A5" s="73" t="s">
        <v>2</v>
      </c>
      <c r="B5" s="73"/>
      <c r="C5" s="73"/>
      <c r="D5" s="73"/>
      <c r="E5" s="73"/>
      <c r="F5" s="73"/>
      <c r="G5" s="73"/>
      <c r="H5" s="73"/>
      <c r="I5" s="73"/>
      <c r="J5" s="73"/>
      <c r="K5" s="73"/>
      <c r="L5" s="73"/>
      <c r="M5" s="73"/>
      <c r="N5" s="14"/>
      <c r="O5" s="14"/>
      <c r="P5" s="14"/>
      <c r="Q5" s="14"/>
      <c r="R5" s="14"/>
      <c r="S5" s="14"/>
      <c r="T5" s="14"/>
      <c r="U5" s="14"/>
      <c r="V5" s="14"/>
      <c r="W5" s="14"/>
    </row>
    <row r="6" spans="1:24">
      <c r="A6" s="77" t="s">
        <v>3</v>
      </c>
      <c r="B6" s="77"/>
      <c r="C6" s="77"/>
      <c r="D6" s="77" t="s">
        <v>4</v>
      </c>
      <c r="E6" s="77"/>
      <c r="F6" s="77"/>
      <c r="G6" s="77" t="s">
        <v>5</v>
      </c>
      <c r="H6" s="77"/>
      <c r="I6" s="77"/>
      <c r="J6" s="77" t="s">
        <v>55</v>
      </c>
      <c r="K6" s="77"/>
      <c r="L6" s="78"/>
      <c r="M6" s="61" t="s">
        <v>56</v>
      </c>
      <c r="N6" s="35"/>
      <c r="O6" s="31"/>
      <c r="P6" s="32"/>
      <c r="Q6" s="28"/>
      <c r="R6" s="28"/>
      <c r="S6" s="28"/>
      <c r="T6" s="28"/>
      <c r="U6" s="28"/>
      <c r="V6" s="28"/>
      <c r="W6" s="28"/>
    </row>
    <row r="7" spans="1:24">
      <c r="A7" s="74">
        <v>1</v>
      </c>
      <c r="B7" s="74"/>
      <c r="C7" s="74"/>
      <c r="D7" s="75" t="str">
        <f>G7 &amp; " - " &amp; G8</f>
        <v>1000 - 10000</v>
      </c>
      <c r="E7" s="75"/>
      <c r="F7" s="75"/>
      <c r="G7" s="74">
        <v>1000</v>
      </c>
      <c r="H7" s="74"/>
      <c r="I7" s="74"/>
      <c r="J7" s="74" t="s">
        <v>44</v>
      </c>
      <c r="K7" s="74"/>
      <c r="L7" s="76"/>
      <c r="M7" s="64">
        <v>0.6</v>
      </c>
      <c r="N7" s="36"/>
      <c r="O7" s="33"/>
      <c r="P7" s="34"/>
      <c r="Q7" s="28"/>
      <c r="R7" s="28"/>
      <c r="S7" s="28"/>
      <c r="T7" s="28"/>
      <c r="U7" s="28"/>
      <c r="V7" s="28"/>
      <c r="W7" s="28"/>
    </row>
    <row r="8" spans="1:24">
      <c r="A8" s="74"/>
      <c r="B8" s="74"/>
      <c r="C8" s="74"/>
      <c r="D8" s="74"/>
      <c r="E8" s="74"/>
      <c r="F8" s="74"/>
      <c r="G8" s="74">
        <v>10000</v>
      </c>
      <c r="H8" s="74"/>
      <c r="I8" s="74"/>
      <c r="J8" s="74" t="s">
        <v>23</v>
      </c>
      <c r="K8" s="74"/>
      <c r="L8" s="76"/>
      <c r="M8" s="64">
        <v>0.3</v>
      </c>
      <c r="N8" s="16"/>
      <c r="O8" s="27"/>
      <c r="P8" s="30"/>
      <c r="Q8" s="28"/>
      <c r="R8" s="28"/>
      <c r="S8" s="28"/>
      <c r="T8" s="28"/>
      <c r="U8" s="28"/>
      <c r="V8" s="28"/>
      <c r="W8" s="28"/>
    </row>
    <row r="9" spans="1:24">
      <c r="A9" s="74"/>
      <c r="B9" s="74"/>
      <c r="C9" s="74"/>
      <c r="D9" s="74"/>
      <c r="E9" s="74"/>
      <c r="F9" s="74"/>
      <c r="G9" s="74"/>
      <c r="H9" s="74"/>
      <c r="I9" s="74"/>
      <c r="J9" s="80">
        <f>--MID(J7,2,3)</f>
        <v>3</v>
      </c>
      <c r="K9" s="80"/>
      <c r="L9" s="81"/>
      <c r="M9" s="60"/>
      <c r="N9" s="16"/>
      <c r="O9" s="27"/>
      <c r="P9" s="30"/>
      <c r="Q9" s="28"/>
      <c r="R9" s="28"/>
      <c r="S9" s="28"/>
      <c r="T9" s="28"/>
      <c r="U9" s="28"/>
      <c r="V9" s="28"/>
      <c r="W9" s="28"/>
    </row>
    <row r="10" spans="1:24">
      <c r="A10" s="74"/>
      <c r="B10" s="74"/>
      <c r="C10" s="74"/>
      <c r="D10" s="74"/>
      <c r="E10" s="74"/>
      <c r="F10" s="74"/>
      <c r="G10" s="74"/>
      <c r="H10" s="74"/>
      <c r="I10" s="74"/>
      <c r="J10" s="82">
        <f>--MID(J8,2,3)</f>
        <v>0.6</v>
      </c>
      <c r="K10" s="82"/>
      <c r="L10" s="83"/>
      <c r="M10" s="60"/>
      <c r="N10" s="16"/>
      <c r="O10" s="52"/>
      <c r="P10" s="54"/>
      <c r="Q10" s="28"/>
      <c r="R10" s="28"/>
      <c r="S10" s="28"/>
      <c r="T10" s="28"/>
      <c r="U10" s="28"/>
      <c r="V10" s="28"/>
      <c r="W10" s="28"/>
    </row>
    <row r="11" spans="1:24">
      <c r="A11" s="79" t="s">
        <v>7</v>
      </c>
      <c r="B11" s="79"/>
      <c r="C11" s="79"/>
      <c r="D11" s="79"/>
      <c r="E11" s="79"/>
      <c r="F11" s="79"/>
      <c r="G11" s="79"/>
      <c r="H11" s="79"/>
      <c r="I11" s="79"/>
      <c r="J11" s="79"/>
      <c r="K11" s="84" t="str">
        <f>'Исход. данные'!$B$1</f>
        <v>18.10.2024г.</v>
      </c>
      <c r="L11" s="84"/>
      <c r="M11" s="84"/>
      <c r="N11" s="15"/>
      <c r="O11" s="15"/>
      <c r="P11" s="15"/>
      <c r="Q11" s="15"/>
      <c r="R11" s="15"/>
      <c r="S11" s="15"/>
      <c r="T11" s="15"/>
      <c r="U11" s="15"/>
      <c r="V11" s="15"/>
      <c r="W11" s="15"/>
      <c r="X11" s="8"/>
    </row>
    <row r="12" spans="1:24">
      <c r="A12" s="79" t="s">
        <v>8</v>
      </c>
      <c r="B12" s="79"/>
      <c r="C12" s="79"/>
      <c r="D12" s="79"/>
      <c r="E12" s="79"/>
      <c r="F12" s="79"/>
      <c r="G12" s="79"/>
      <c r="H12" s="79"/>
      <c r="I12" s="79"/>
      <c r="J12" s="79"/>
      <c r="K12" s="85" t="str">
        <f>'Исход. данные'!$B$2</f>
        <v>ВР-300S № 181024</v>
      </c>
      <c r="L12" s="85"/>
      <c r="M12" s="85"/>
      <c r="N12" s="16"/>
      <c r="O12" s="16"/>
      <c r="P12" s="16"/>
      <c r="Q12" s="16"/>
      <c r="R12" s="16"/>
      <c r="S12" s="16"/>
      <c r="T12" s="16"/>
      <c r="U12" s="16"/>
      <c r="V12" s="16"/>
      <c r="W12" s="16"/>
      <c r="X12" s="8"/>
    </row>
    <row r="13" spans="1:24">
      <c r="A13" s="79" t="s">
        <v>9</v>
      </c>
      <c r="B13" s="79"/>
      <c r="C13" s="79"/>
      <c r="D13" s="79"/>
      <c r="E13" s="79"/>
      <c r="F13" s="79"/>
      <c r="G13" s="79"/>
      <c r="H13" s="79"/>
      <c r="I13" s="79"/>
      <c r="J13" s="79"/>
      <c r="K13" s="85">
        <f>'Исход. данные'!$B$3</f>
        <v>21.2</v>
      </c>
      <c r="L13" s="85"/>
      <c r="M13" s="85"/>
      <c r="N13" s="16"/>
      <c r="O13" s="16"/>
      <c r="P13" s="16"/>
      <c r="Q13" s="16"/>
      <c r="R13" s="16"/>
      <c r="S13" s="16"/>
      <c r="T13" s="16"/>
      <c r="U13" s="16"/>
      <c r="V13" s="16"/>
      <c r="W13" s="16"/>
      <c r="X13" s="8"/>
    </row>
    <row r="14" spans="1:24">
      <c r="A14" s="79" t="s">
        <v>10</v>
      </c>
      <c r="B14" s="79"/>
      <c r="C14" s="79"/>
      <c r="D14" s="79"/>
      <c r="E14" s="79"/>
      <c r="F14" s="79"/>
      <c r="G14" s="79"/>
      <c r="H14" s="79"/>
      <c r="I14" s="79"/>
      <c r="J14" s="79"/>
      <c r="K14" s="85">
        <f>'Исход. данные'!$B$4</f>
        <v>60.7</v>
      </c>
      <c r="L14" s="85"/>
      <c r="M14" s="85"/>
      <c r="N14" s="16"/>
      <c r="O14" s="16"/>
      <c r="P14" s="16"/>
      <c r="Q14" s="16"/>
      <c r="R14" s="16"/>
      <c r="S14" s="16"/>
      <c r="T14" s="16"/>
      <c r="U14" s="16"/>
      <c r="V14" s="16"/>
      <c r="W14" s="16"/>
      <c r="X14" s="8"/>
    </row>
    <row r="15" spans="1:24">
      <c r="A15" s="97" t="s">
        <v>11</v>
      </c>
      <c r="B15" s="98"/>
      <c r="C15" s="99"/>
      <c r="D15" s="76" t="str">
        <f>"Объем дозирования " &amp; G7 &amp; " мкл"</f>
        <v>Объем дозирования 1000 мкл</v>
      </c>
      <c r="E15" s="85"/>
      <c r="F15" s="85"/>
      <c r="G15" s="85"/>
      <c r="H15" s="85"/>
      <c r="I15" s="85"/>
      <c r="J15" s="85"/>
      <c r="K15" s="85"/>
      <c r="L15" s="85"/>
      <c r="M15" s="86"/>
      <c r="N15" s="47"/>
      <c r="O15" s="28"/>
      <c r="P15" s="28"/>
      <c r="Q15" s="28"/>
      <c r="R15" s="28"/>
      <c r="S15" s="28"/>
      <c r="T15" s="28"/>
      <c r="U15" s="28"/>
      <c r="V15" s="28"/>
      <c r="W15" s="28"/>
    </row>
    <row r="16" spans="1:24">
      <c r="A16" s="100"/>
      <c r="B16" s="101"/>
      <c r="C16" s="102"/>
      <c r="D16" s="76" t="s">
        <v>42</v>
      </c>
      <c r="E16" s="85"/>
      <c r="F16" s="85"/>
      <c r="G16" s="85"/>
      <c r="H16" s="86"/>
      <c r="I16" s="76" t="s">
        <v>13</v>
      </c>
      <c r="J16" s="85"/>
      <c r="K16" s="85"/>
      <c r="L16" s="85"/>
      <c r="M16" s="86"/>
      <c r="N16" s="28"/>
      <c r="O16" s="28"/>
      <c r="P16" s="28"/>
      <c r="Q16" s="28"/>
      <c r="R16" s="28"/>
      <c r="S16" s="28"/>
      <c r="T16" s="28"/>
      <c r="U16" s="28"/>
      <c r="V16" s="28"/>
      <c r="W16" s="28"/>
    </row>
    <row r="17" spans="1:31">
      <c r="A17" s="76">
        <v>1</v>
      </c>
      <c r="B17" s="85"/>
      <c r="C17" s="86"/>
      <c r="D17" s="87">
        <v>0.98850000000000005</v>
      </c>
      <c r="E17" s="88"/>
      <c r="F17" s="88"/>
      <c r="G17" s="88"/>
      <c r="H17" s="89"/>
      <c r="I17" s="90">
        <f>D17*1000*'Исход. данные'!$B$6</f>
        <v>991.5643500000001</v>
      </c>
      <c r="J17" s="91"/>
      <c r="K17" s="91"/>
      <c r="L17" s="91"/>
      <c r="M17" s="92"/>
      <c r="N17" s="28"/>
      <c r="O17" s="28"/>
      <c r="P17" s="28"/>
      <c r="Q17" s="28"/>
      <c r="R17" s="28"/>
      <c r="S17" s="28"/>
      <c r="T17" s="28"/>
      <c r="U17" s="28"/>
      <c r="V17" s="28"/>
      <c r="W17" s="28"/>
      <c r="AA17" s="65">
        <f ca="1">ROUND(NORMINV(RAND(), $AA$27, $AA$27*$M$7/100*0.8)/(1000*'Исход. данные'!$B$6), 4)</f>
        <v>1.0013000000000001</v>
      </c>
      <c r="AB17" s="65"/>
      <c r="AC17" s="65"/>
      <c r="AD17" s="65"/>
      <c r="AE17" s="65"/>
    </row>
    <row r="18" spans="1:31">
      <c r="A18" s="76">
        <v>2</v>
      </c>
      <c r="B18" s="85"/>
      <c r="C18" s="86"/>
      <c r="D18" s="87">
        <v>0.98850000000000005</v>
      </c>
      <c r="E18" s="93"/>
      <c r="F18" s="93"/>
      <c r="G18" s="93"/>
      <c r="H18" s="94"/>
      <c r="I18" s="90">
        <f>D18*1000*'Исход. данные'!$B$6</f>
        <v>991.5643500000001</v>
      </c>
      <c r="J18" s="95"/>
      <c r="K18" s="95"/>
      <c r="L18" s="95"/>
      <c r="M18" s="96"/>
      <c r="N18" s="28"/>
      <c r="O18" s="28"/>
      <c r="P18" s="28"/>
      <c r="Q18" s="28"/>
      <c r="R18" s="28"/>
      <c r="S18" s="28"/>
      <c r="T18" s="28"/>
      <c r="U18" s="28"/>
      <c r="V18" s="28"/>
      <c r="W18" s="28"/>
      <c r="AA18" s="65">
        <f ca="1">ROUND(NORMINV(RAND(), $AA$27, $AA$27*$M$7/100*0.8)/(1000*'Исход. данные'!$B$6), 4)</f>
        <v>0.99709999999999999</v>
      </c>
      <c r="AB18" s="65"/>
      <c r="AC18" s="65"/>
      <c r="AD18" s="65"/>
      <c r="AE18" s="65"/>
    </row>
    <row r="19" spans="1:31">
      <c r="A19" s="76">
        <v>3</v>
      </c>
      <c r="B19" s="85"/>
      <c r="C19" s="86"/>
      <c r="D19" s="87">
        <v>0.99670000000000003</v>
      </c>
      <c r="E19" s="93"/>
      <c r="F19" s="93"/>
      <c r="G19" s="93"/>
      <c r="H19" s="94"/>
      <c r="I19" s="90">
        <f>D19*1000*'Исход. данные'!$B$6</f>
        <v>999.7897700000002</v>
      </c>
      <c r="J19" s="95"/>
      <c r="K19" s="95"/>
      <c r="L19" s="95"/>
      <c r="M19" s="96"/>
      <c r="N19" s="28"/>
      <c r="O19" s="28"/>
      <c r="P19" s="28"/>
      <c r="Q19" s="28"/>
      <c r="R19" s="28"/>
      <c r="S19" s="28"/>
      <c r="T19" s="28"/>
      <c r="U19" s="28"/>
      <c r="V19" s="28"/>
      <c r="W19" s="28"/>
      <c r="AA19" s="65">
        <f ca="1">ROUND(NORMINV(RAND(), $AA$27, $AA$27*$M$7/100*0.8)/(1000*'Исход. данные'!$B$6), 4)</f>
        <v>1.0024999999999999</v>
      </c>
      <c r="AB19" s="65"/>
      <c r="AC19" s="65"/>
      <c r="AD19" s="65"/>
      <c r="AE19" s="65"/>
    </row>
    <row r="20" spans="1:31">
      <c r="A20" s="76">
        <v>4</v>
      </c>
      <c r="B20" s="85"/>
      <c r="C20" s="86"/>
      <c r="D20" s="87">
        <v>0.99680000000000002</v>
      </c>
      <c r="E20" s="93"/>
      <c r="F20" s="93"/>
      <c r="G20" s="93"/>
      <c r="H20" s="94"/>
      <c r="I20" s="90">
        <f>D20*1000*'Исход. данные'!$B$6</f>
        <v>999.89008000000013</v>
      </c>
      <c r="J20" s="95"/>
      <c r="K20" s="95"/>
      <c r="L20" s="95"/>
      <c r="M20" s="96"/>
      <c r="N20" s="28"/>
      <c r="O20" s="28"/>
      <c r="P20" s="28"/>
      <c r="Q20" s="28"/>
      <c r="R20" s="28"/>
      <c r="S20" s="28"/>
      <c r="T20" s="28"/>
      <c r="U20" s="28"/>
      <c r="V20" s="28"/>
      <c r="W20" s="28"/>
      <c r="AA20" s="65">
        <f ca="1">ROUND(NORMINV(RAND(), $AA$27, $AA$27*$M$7/100*0.8)/(1000*'Исход. данные'!$B$6), 4)</f>
        <v>1.0066999999999999</v>
      </c>
      <c r="AB20" s="65"/>
      <c r="AC20" s="65"/>
      <c r="AD20" s="65"/>
      <c r="AE20" s="65"/>
    </row>
    <row r="21" spans="1:31">
      <c r="A21" s="76">
        <v>5</v>
      </c>
      <c r="B21" s="85"/>
      <c r="C21" s="86"/>
      <c r="D21" s="87">
        <v>0.99650000000000005</v>
      </c>
      <c r="E21" s="93"/>
      <c r="F21" s="93"/>
      <c r="G21" s="93"/>
      <c r="H21" s="94"/>
      <c r="I21" s="90">
        <f>D21*1000*'Исход. данные'!$B$6</f>
        <v>999.58915000000013</v>
      </c>
      <c r="J21" s="95"/>
      <c r="K21" s="95"/>
      <c r="L21" s="95"/>
      <c r="M21" s="96"/>
      <c r="N21" s="28"/>
      <c r="O21" s="28"/>
      <c r="P21" s="28"/>
      <c r="Q21" s="28"/>
      <c r="R21" s="28"/>
      <c r="S21" s="28"/>
      <c r="T21" s="28"/>
      <c r="U21" s="28"/>
      <c r="V21" s="28"/>
      <c r="W21" s="28"/>
      <c r="AA21" s="65">
        <f ca="1">ROUND(NORMINV(RAND(), $AA$27, $AA$27*$M$7/100*0.8)/(1000*'Исход. данные'!$B$6), 4)</f>
        <v>0.99690000000000001</v>
      </c>
      <c r="AB21" s="65"/>
      <c r="AC21" s="65"/>
      <c r="AD21" s="65"/>
      <c r="AE21" s="65"/>
    </row>
    <row r="22" spans="1:31">
      <c r="A22" s="76">
        <v>6</v>
      </c>
      <c r="B22" s="85"/>
      <c r="C22" s="86"/>
      <c r="D22" s="87">
        <v>0.98899999999999999</v>
      </c>
      <c r="E22" s="93"/>
      <c r="F22" s="93"/>
      <c r="G22" s="93"/>
      <c r="H22" s="94"/>
      <c r="I22" s="90">
        <f>D22*1000*'Исход. данные'!$B$6</f>
        <v>992.06590000000006</v>
      </c>
      <c r="J22" s="95"/>
      <c r="K22" s="95"/>
      <c r="L22" s="95"/>
      <c r="M22" s="96"/>
      <c r="N22" s="28"/>
      <c r="O22" s="28"/>
      <c r="P22" s="28"/>
      <c r="Q22" s="28"/>
      <c r="R22" s="28"/>
      <c r="S22" s="28"/>
      <c r="T22" s="28"/>
      <c r="U22" s="28"/>
      <c r="V22" s="28"/>
      <c r="W22" s="28"/>
      <c r="Z22" s="18"/>
      <c r="AA22" s="65">
        <f ca="1">ROUND(NORMINV(RAND(), $AA$27, $AA$27*$M$7/100*0.8)/(1000*'Исход. данные'!$B$6), 4)</f>
        <v>0.99590000000000001</v>
      </c>
      <c r="AB22" s="65"/>
      <c r="AC22" s="65"/>
      <c r="AD22" s="65"/>
      <c r="AE22" s="65"/>
    </row>
    <row r="23" spans="1:31">
      <c r="A23" s="76">
        <v>7</v>
      </c>
      <c r="B23" s="85"/>
      <c r="C23" s="86"/>
      <c r="D23" s="87">
        <v>0.99250000000000005</v>
      </c>
      <c r="E23" s="93"/>
      <c r="F23" s="93"/>
      <c r="G23" s="93"/>
      <c r="H23" s="94"/>
      <c r="I23" s="90">
        <f>D23*1000*'Исход. данные'!$B$6</f>
        <v>995.57675000000006</v>
      </c>
      <c r="J23" s="95"/>
      <c r="K23" s="95"/>
      <c r="L23" s="95"/>
      <c r="M23" s="96"/>
      <c r="N23" s="28"/>
      <c r="O23" s="28"/>
      <c r="P23" s="28"/>
      <c r="Q23" s="28"/>
      <c r="R23" s="28"/>
      <c r="S23" s="28"/>
      <c r="T23" s="28"/>
      <c r="U23" s="28"/>
      <c r="V23" s="28"/>
      <c r="W23" s="28"/>
      <c r="Z23" s="18"/>
      <c r="AA23" s="65">
        <f ca="1">ROUND(NORMINV(RAND(), $AA$27, $AA$27*$M$7/100*0.8)/(1000*'Исход. данные'!$B$6), 4)</f>
        <v>1.0019</v>
      </c>
      <c r="AB23" s="65"/>
      <c r="AC23" s="65"/>
      <c r="AD23" s="65"/>
      <c r="AE23" s="65"/>
    </row>
    <row r="24" spans="1:31">
      <c r="A24" s="76">
        <v>8</v>
      </c>
      <c r="B24" s="85"/>
      <c r="C24" s="86"/>
      <c r="D24" s="87">
        <v>0.98729999999999996</v>
      </c>
      <c r="E24" s="93"/>
      <c r="F24" s="93"/>
      <c r="G24" s="93"/>
      <c r="H24" s="94"/>
      <c r="I24" s="90">
        <f>D24*1000*'Исход. данные'!$B$6</f>
        <v>990.36063000000001</v>
      </c>
      <c r="J24" s="95"/>
      <c r="K24" s="95"/>
      <c r="L24" s="95"/>
      <c r="M24" s="96"/>
      <c r="N24" s="28"/>
      <c r="O24" s="28"/>
      <c r="P24" s="28"/>
      <c r="Q24" s="28"/>
      <c r="R24" s="28"/>
      <c r="S24" s="28"/>
      <c r="T24" s="28"/>
      <c r="U24" s="28"/>
      <c r="V24" s="28"/>
      <c r="W24" s="28"/>
      <c r="AA24" s="65">
        <f ca="1">ROUND(NORMINV(RAND(), $AA$27, $AA$27*$M$7/100*0.8)/(1000*'Исход. данные'!$B$6), 4)</f>
        <v>1.0063</v>
      </c>
      <c r="AB24" s="65"/>
      <c r="AC24" s="65"/>
      <c r="AD24" s="65"/>
      <c r="AE24" s="65"/>
    </row>
    <row r="25" spans="1:31">
      <c r="A25" s="76">
        <v>9</v>
      </c>
      <c r="B25" s="85"/>
      <c r="C25" s="86"/>
      <c r="D25" s="87">
        <v>0.99150000000000005</v>
      </c>
      <c r="E25" s="93"/>
      <c r="F25" s="93"/>
      <c r="G25" s="93"/>
      <c r="H25" s="94"/>
      <c r="I25" s="90">
        <f>D25*1000*'Исход. данные'!$B$6</f>
        <v>994.57365000000016</v>
      </c>
      <c r="J25" s="95"/>
      <c r="K25" s="95"/>
      <c r="L25" s="95"/>
      <c r="M25" s="96"/>
      <c r="N25" s="28"/>
      <c r="O25" s="28"/>
      <c r="P25" s="28"/>
      <c r="Q25" s="28"/>
      <c r="R25" s="28"/>
      <c r="S25" s="28"/>
      <c r="T25" s="28"/>
      <c r="U25" s="28"/>
      <c r="V25" s="29"/>
      <c r="W25" s="28"/>
      <c r="AA25" s="65">
        <f ca="1">ROUND(NORMINV(RAND(), $AA$27, $AA$27*$M$7/100*0.8)/(1000*'Исход. данные'!$B$6), 4)</f>
        <v>1.0003</v>
      </c>
      <c r="AB25" s="65"/>
      <c r="AC25" s="65"/>
      <c r="AD25" s="65"/>
      <c r="AE25" s="65"/>
    </row>
    <row r="26" spans="1:31">
      <c r="A26" s="76">
        <v>10</v>
      </c>
      <c r="B26" s="85"/>
      <c r="C26" s="86"/>
      <c r="D26" s="87">
        <v>0.99209999999999998</v>
      </c>
      <c r="E26" s="93"/>
      <c r="F26" s="93"/>
      <c r="G26" s="93"/>
      <c r="H26" s="94"/>
      <c r="I26" s="90">
        <f>D26*1000*'Исход. данные'!$B$6</f>
        <v>995.17551000000014</v>
      </c>
      <c r="J26" s="95"/>
      <c r="K26" s="95"/>
      <c r="L26" s="95"/>
      <c r="M26" s="96"/>
      <c r="N26" s="28"/>
      <c r="O26" s="28"/>
      <c r="P26" s="28"/>
      <c r="Q26" s="28"/>
      <c r="R26" s="28"/>
      <c r="S26" s="28"/>
      <c r="T26" s="28"/>
      <c r="U26" s="28"/>
      <c r="V26" s="28"/>
      <c r="W26" s="28"/>
      <c r="AA26" s="65">
        <f ca="1">ROUND(NORMINV(RAND(), $AA$27, $AA$27*$M$7/100*0.8)/(1000*'Исход. данные'!$B$6), 4)</f>
        <v>0.99280000000000002</v>
      </c>
      <c r="AB26" s="65"/>
      <c r="AC26" s="65"/>
      <c r="AD26" s="65"/>
      <c r="AE26" s="65"/>
    </row>
    <row r="27" spans="1:31">
      <c r="A27" s="76" t="s">
        <v>14</v>
      </c>
      <c r="B27" s="85"/>
      <c r="C27" s="86"/>
      <c r="D27" s="87">
        <f>AVERAGE(D17:H26)</f>
        <v>0.99193999999999993</v>
      </c>
      <c r="E27" s="93"/>
      <c r="F27" s="93"/>
      <c r="G27" s="93"/>
      <c r="H27" s="94"/>
      <c r="I27" s="90">
        <f>ROUND(AVERAGE(I17:M26),2)</f>
        <v>995.02</v>
      </c>
      <c r="J27" s="95"/>
      <c r="K27" s="95"/>
      <c r="L27" s="95"/>
      <c r="M27" s="96"/>
      <c r="N27" s="47"/>
      <c r="O27" s="28"/>
      <c r="P27" s="28"/>
      <c r="Q27" s="28"/>
      <c r="R27" s="28"/>
      <c r="S27" s="28"/>
      <c r="T27" s="28"/>
      <c r="U27" s="28"/>
      <c r="V27" s="28"/>
      <c r="W27" s="28"/>
      <c r="AA27" s="66">
        <f ca="1">G7+G7*J9/100*0.9*(RAND()-RAND())</f>
        <v>1001.1778199052752</v>
      </c>
      <c r="AB27" s="66"/>
      <c r="AC27" s="66"/>
      <c r="AD27" s="66"/>
      <c r="AE27" s="66"/>
    </row>
    <row r="28" spans="1:31">
      <c r="A28" s="76" t="s">
        <v>15</v>
      </c>
      <c r="B28" s="85"/>
      <c r="C28" s="86"/>
      <c r="D28" s="106" t="str">
        <f>'Исход. данные'!$B$5</f>
        <v>Пупкин В.В.</v>
      </c>
      <c r="E28" s="107"/>
      <c r="F28" s="107"/>
      <c r="G28" s="107"/>
      <c r="H28" s="107"/>
      <c r="I28" s="107"/>
      <c r="J28" s="107"/>
      <c r="K28" s="107"/>
      <c r="L28" s="107"/>
      <c r="M28" s="108"/>
      <c r="N28" s="51"/>
      <c r="O28" s="51"/>
      <c r="P28" s="51"/>
      <c r="Q28" s="51"/>
      <c r="R28" s="51"/>
      <c r="S28" s="51"/>
      <c r="T28" s="51"/>
      <c r="U28" s="28"/>
      <c r="V28" s="28"/>
      <c r="W28" s="28"/>
    </row>
    <row r="29" spans="1:31">
      <c r="A29" s="62"/>
      <c r="B29" s="62"/>
      <c r="C29" s="62"/>
      <c r="D29" s="62"/>
      <c r="E29" s="62"/>
      <c r="F29" s="62"/>
      <c r="G29" s="62"/>
      <c r="H29" s="62"/>
      <c r="I29" s="62"/>
      <c r="J29" s="62"/>
      <c r="K29" s="62"/>
      <c r="L29" s="62"/>
      <c r="M29" s="62"/>
      <c r="N29" s="62"/>
      <c r="O29" s="62"/>
      <c r="P29" s="62"/>
      <c r="Q29" s="62"/>
      <c r="R29" s="62"/>
      <c r="S29" s="62"/>
      <c r="T29" s="62"/>
      <c r="U29" s="62"/>
      <c r="V29" s="62"/>
      <c r="W29" s="62"/>
    </row>
    <row r="30" spans="1:31">
      <c r="A30" s="97" t="s">
        <v>11</v>
      </c>
      <c r="B30" s="98"/>
      <c r="C30" s="99"/>
      <c r="D30" s="76" t="str">
        <f>"Объем дозирования " &amp; G8 &amp; " мкл"</f>
        <v>Объем дозирования 10000 мкл</v>
      </c>
      <c r="E30" s="85"/>
      <c r="F30" s="85"/>
      <c r="G30" s="85"/>
      <c r="H30" s="85"/>
      <c r="I30" s="85"/>
      <c r="J30" s="85"/>
      <c r="K30" s="85"/>
      <c r="L30" s="85"/>
      <c r="M30" s="86"/>
      <c r="V30" s="18"/>
    </row>
    <row r="31" spans="1:31">
      <c r="A31" s="100"/>
      <c r="B31" s="101"/>
      <c r="C31" s="102"/>
      <c r="D31" s="76" t="s">
        <v>42</v>
      </c>
      <c r="E31" s="85"/>
      <c r="F31" s="85"/>
      <c r="G31" s="85"/>
      <c r="H31" s="86"/>
      <c r="I31" s="76" t="s">
        <v>13</v>
      </c>
      <c r="J31" s="85"/>
      <c r="K31" s="85"/>
      <c r="L31" s="85"/>
      <c r="M31" s="86"/>
      <c r="Q31" s="18"/>
      <c r="S31" s="2"/>
    </row>
    <row r="32" spans="1:31">
      <c r="A32" s="76">
        <v>1</v>
      </c>
      <c r="B32" s="85"/>
      <c r="C32" s="86"/>
      <c r="D32" s="103">
        <v>9.9976000000000003</v>
      </c>
      <c r="E32" s="104"/>
      <c r="F32" s="104"/>
      <c r="G32" s="104"/>
      <c r="H32" s="105"/>
      <c r="I32" s="90">
        <f>D32*1000*'Исход. данные'!$B$6</f>
        <v>10028.592560000001</v>
      </c>
      <c r="J32" s="95"/>
      <c r="K32" s="95"/>
      <c r="L32" s="95"/>
      <c r="M32" s="96"/>
      <c r="Q32" s="18"/>
      <c r="AA32" s="65">
        <f ca="1">ROUND(NORMINV(RAND(), $AA$42, $AA$42*$M$8/100*0.8)/(1000*'Исход. данные'!$B$6), 4)</f>
        <v>9.9923999999999999</v>
      </c>
      <c r="AB32" s="65"/>
      <c r="AC32" s="65"/>
      <c r="AD32" s="65"/>
      <c r="AE32" s="65"/>
    </row>
    <row r="33" spans="1:31">
      <c r="A33" s="76">
        <v>2</v>
      </c>
      <c r="B33" s="85"/>
      <c r="C33" s="86"/>
      <c r="D33" s="103">
        <v>9.9593000000000007</v>
      </c>
      <c r="E33" s="104"/>
      <c r="F33" s="104"/>
      <c r="G33" s="104"/>
      <c r="H33" s="105"/>
      <c r="I33" s="90">
        <f>D33*1000*'Исход. данные'!$B$6</f>
        <v>9990.1738300000015</v>
      </c>
      <c r="J33" s="95"/>
      <c r="K33" s="95"/>
      <c r="L33" s="95"/>
      <c r="M33" s="96"/>
      <c r="Q33" s="18"/>
      <c r="S33" s="2"/>
      <c r="AA33" s="65">
        <f ca="1">ROUND(NORMINV(RAND(), $AA$42, $AA$42*$M$8/100*0.8)/(1000*'Исход. данные'!$B$6), 4)</f>
        <v>9.9969000000000001</v>
      </c>
      <c r="AB33" s="65"/>
      <c r="AC33" s="65"/>
      <c r="AD33" s="65"/>
      <c r="AE33" s="65"/>
    </row>
    <row r="34" spans="1:31">
      <c r="A34" s="76">
        <v>3</v>
      </c>
      <c r="B34" s="85"/>
      <c r="C34" s="86"/>
      <c r="D34" s="103">
        <v>9.9428999999999998</v>
      </c>
      <c r="E34" s="104"/>
      <c r="F34" s="104"/>
      <c r="G34" s="104"/>
      <c r="H34" s="105"/>
      <c r="I34" s="90">
        <f>D34*1000*'Исход. данные'!$B$6</f>
        <v>9973.7229900000002</v>
      </c>
      <c r="J34" s="95"/>
      <c r="K34" s="95"/>
      <c r="L34" s="95"/>
      <c r="M34" s="96"/>
      <c r="Q34" s="18"/>
      <c r="AA34" s="65">
        <f ca="1">ROUND(NORMINV(RAND(), $AA$42, $AA$42*$M$8/100*0.8)/(1000*'Исход. данные'!$B$6), 4)</f>
        <v>9.9618000000000002</v>
      </c>
      <c r="AB34" s="65"/>
      <c r="AC34" s="65"/>
      <c r="AD34" s="65"/>
      <c r="AE34" s="65"/>
    </row>
    <row r="35" spans="1:31">
      <c r="A35" s="76">
        <v>4</v>
      </c>
      <c r="B35" s="85"/>
      <c r="C35" s="86"/>
      <c r="D35" s="103">
        <v>9.9316999999999993</v>
      </c>
      <c r="E35" s="104"/>
      <c r="F35" s="104"/>
      <c r="G35" s="104"/>
      <c r="H35" s="105"/>
      <c r="I35" s="90">
        <f>D35*1000*'Исход. данные'!$B$6</f>
        <v>9962.4882699999998</v>
      </c>
      <c r="J35" s="95"/>
      <c r="K35" s="95"/>
      <c r="L35" s="95"/>
      <c r="M35" s="96"/>
      <c r="Q35" s="18"/>
      <c r="AA35" s="65">
        <f ca="1">ROUND(NORMINV(RAND(), $AA$42, $AA$42*$M$8/100*0.8)/(1000*'Исход. данные'!$B$6), 4)</f>
        <v>9.9971999999999994</v>
      </c>
      <c r="AB35" s="65"/>
      <c r="AC35" s="65"/>
      <c r="AD35" s="65"/>
      <c r="AE35" s="65"/>
    </row>
    <row r="36" spans="1:31">
      <c r="A36" s="76">
        <v>5</v>
      </c>
      <c r="B36" s="85"/>
      <c r="C36" s="86"/>
      <c r="D36" s="103">
        <v>9.9550999999999998</v>
      </c>
      <c r="E36" s="104"/>
      <c r="F36" s="104"/>
      <c r="G36" s="104"/>
      <c r="H36" s="105"/>
      <c r="I36" s="90">
        <f>D36*1000*'Исход. данные'!$B$6</f>
        <v>9985.9608100000005</v>
      </c>
      <c r="J36" s="95"/>
      <c r="K36" s="95"/>
      <c r="L36" s="95"/>
      <c r="M36" s="96"/>
      <c r="Q36" s="18"/>
      <c r="AA36" s="65">
        <f ca="1">ROUND(NORMINV(RAND(), $AA$42, $AA$42*$M$8/100*0.8)/(1000*'Исход. данные'!$B$6), 4)</f>
        <v>10.0115</v>
      </c>
      <c r="AB36" s="65"/>
      <c r="AC36" s="65"/>
      <c r="AD36" s="65"/>
      <c r="AE36" s="65"/>
    </row>
    <row r="37" spans="1:31">
      <c r="A37" s="76">
        <v>6</v>
      </c>
      <c r="B37" s="85"/>
      <c r="C37" s="86"/>
      <c r="D37" s="103">
        <v>9.9372000000000007</v>
      </c>
      <c r="E37" s="104"/>
      <c r="F37" s="104"/>
      <c r="G37" s="104"/>
      <c r="H37" s="105"/>
      <c r="I37" s="90">
        <f>D37*1000*'Исход. данные'!$B$6</f>
        <v>9968.005320000002</v>
      </c>
      <c r="J37" s="95"/>
      <c r="K37" s="95"/>
      <c r="L37" s="95"/>
      <c r="M37" s="96"/>
      <c r="Q37" s="18"/>
      <c r="Y37" s="26"/>
      <c r="AA37" s="65">
        <f ca="1">ROUND(NORMINV(RAND(), $AA$42, $AA$42*$M$8/100*0.8)/(1000*'Исход. данные'!$B$6), 4)</f>
        <v>10.0288</v>
      </c>
      <c r="AB37" s="65"/>
      <c r="AC37" s="65"/>
      <c r="AD37" s="65"/>
      <c r="AE37" s="65"/>
    </row>
    <row r="38" spans="1:31">
      <c r="A38" s="76">
        <v>7</v>
      </c>
      <c r="B38" s="85"/>
      <c r="C38" s="86"/>
      <c r="D38" s="103">
        <v>9.9003999999999994</v>
      </c>
      <c r="E38" s="104"/>
      <c r="F38" s="104"/>
      <c r="G38" s="104"/>
      <c r="H38" s="105"/>
      <c r="I38" s="90">
        <f>D38*1000*'Исход. данные'!$B$6</f>
        <v>9931.0912399999997</v>
      </c>
      <c r="J38" s="95"/>
      <c r="K38" s="95"/>
      <c r="L38" s="95"/>
      <c r="M38" s="96"/>
      <c r="Q38" s="18"/>
      <c r="AA38" s="65">
        <f ca="1">ROUND(NORMINV(RAND(), $AA$42, $AA$42*$M$8/100*0.8)/(1000*'Исход. данные'!$B$6), 4)</f>
        <v>10.020200000000001</v>
      </c>
      <c r="AB38" s="65"/>
      <c r="AC38" s="65"/>
      <c r="AD38" s="65"/>
      <c r="AE38" s="65"/>
    </row>
    <row r="39" spans="1:31">
      <c r="A39" s="76">
        <v>8</v>
      </c>
      <c r="B39" s="85"/>
      <c r="C39" s="86"/>
      <c r="D39" s="103">
        <v>9.9699000000000009</v>
      </c>
      <c r="E39" s="104"/>
      <c r="F39" s="104"/>
      <c r="G39" s="104"/>
      <c r="H39" s="105"/>
      <c r="I39" s="90">
        <f>D39*1000*'Исход. данные'!$B$6</f>
        <v>10000.806690000003</v>
      </c>
      <c r="J39" s="95"/>
      <c r="K39" s="95"/>
      <c r="L39" s="95"/>
      <c r="M39" s="96"/>
      <c r="Q39" s="18"/>
      <c r="AA39" s="65">
        <f ca="1">ROUND(NORMINV(RAND(), $AA$42, $AA$42*$M$8/100*0.8)/(1000*'Исход. данные'!$B$6), 4)</f>
        <v>9.9826999999999995</v>
      </c>
      <c r="AB39" s="65"/>
      <c r="AC39" s="65"/>
      <c r="AD39" s="65"/>
      <c r="AE39" s="65"/>
    </row>
    <row r="40" spans="1:31">
      <c r="A40" s="76">
        <v>9</v>
      </c>
      <c r="B40" s="85"/>
      <c r="C40" s="86"/>
      <c r="D40" s="103">
        <v>9.9582999999999995</v>
      </c>
      <c r="E40" s="104"/>
      <c r="F40" s="104"/>
      <c r="G40" s="104"/>
      <c r="H40" s="105"/>
      <c r="I40" s="90">
        <f>D40*1000*'Исход. данные'!$B$6</f>
        <v>9989.1707299999998</v>
      </c>
      <c r="J40" s="95"/>
      <c r="K40" s="95"/>
      <c r="L40" s="95"/>
      <c r="M40" s="96"/>
      <c r="Q40" s="18"/>
      <c r="AA40" s="65">
        <f ca="1">ROUND(NORMINV(RAND(), $AA$42, $AA$42*$M$8/100*0.8)/(1000*'Исход. данные'!$B$6), 4)</f>
        <v>9.9725999999999999</v>
      </c>
      <c r="AB40" s="65"/>
      <c r="AC40" s="65"/>
      <c r="AD40" s="65"/>
      <c r="AE40" s="65"/>
    </row>
    <row r="41" spans="1:31">
      <c r="A41" s="76">
        <v>10</v>
      </c>
      <c r="B41" s="85"/>
      <c r="C41" s="86"/>
      <c r="D41" s="103">
        <v>9.9077000000000002</v>
      </c>
      <c r="E41" s="104"/>
      <c r="F41" s="104"/>
      <c r="G41" s="104"/>
      <c r="H41" s="105"/>
      <c r="I41" s="90">
        <f>D41*1000*'Исход. данные'!$B$6</f>
        <v>9938.4138700000021</v>
      </c>
      <c r="J41" s="95"/>
      <c r="K41" s="95"/>
      <c r="L41" s="95"/>
      <c r="M41" s="96"/>
      <c r="Q41" s="18"/>
      <c r="AA41" s="65">
        <f ca="1">ROUND(NORMINV(RAND(), $AA$42, $AA$42*$M$8/100*0.8)/(1000*'Исход. данные'!$B$6), 4)</f>
        <v>9.9976000000000003</v>
      </c>
      <c r="AB41" s="65"/>
      <c r="AC41" s="65"/>
      <c r="AD41" s="65"/>
      <c r="AE41" s="65"/>
    </row>
    <row r="42" spans="1:31">
      <c r="A42" s="76" t="s">
        <v>14</v>
      </c>
      <c r="B42" s="85"/>
      <c r="C42" s="86"/>
      <c r="D42" s="109">
        <f>AVERAGE(D32:H41)</f>
        <v>9.9460099999999994</v>
      </c>
      <c r="E42" s="110"/>
      <c r="F42" s="110"/>
      <c r="G42" s="110"/>
      <c r="H42" s="110"/>
      <c r="I42" s="111">
        <f>ROUND(AVERAGE(I32:M41), 2)</f>
        <v>9976.84</v>
      </c>
      <c r="J42" s="111"/>
      <c r="K42" s="111"/>
      <c r="L42" s="111"/>
      <c r="M42" s="111"/>
      <c r="N42" s="8"/>
      <c r="O42" s="8"/>
      <c r="P42" s="8"/>
      <c r="Q42" s="8"/>
      <c r="R42" s="8"/>
      <c r="S42" s="8"/>
      <c r="T42" s="8"/>
      <c r="U42" s="8"/>
      <c r="V42" s="8"/>
      <c r="W42" s="8"/>
      <c r="X42" s="8"/>
      <c r="AA42" s="66">
        <f ca="1">G8+G8*J10/100*0.9*(RAND()-RAND())</f>
        <v>10023.907540724969</v>
      </c>
      <c r="AB42" s="66"/>
      <c r="AC42" s="66"/>
      <c r="AD42" s="66"/>
      <c r="AE42" s="66"/>
    </row>
    <row r="43" spans="1:31">
      <c r="A43" s="74" t="s">
        <v>15</v>
      </c>
      <c r="B43" s="74"/>
      <c r="C43" s="74"/>
      <c r="D43" s="112" t="str">
        <f>'Исход. данные'!$B$5</f>
        <v>Пупкин В.В.</v>
      </c>
      <c r="E43" s="112"/>
      <c r="F43" s="112"/>
      <c r="G43" s="112"/>
      <c r="H43" s="112"/>
      <c r="I43" s="112"/>
      <c r="J43" s="112"/>
      <c r="K43" s="112"/>
      <c r="L43" s="112"/>
      <c r="M43" s="112"/>
      <c r="N43" s="45"/>
      <c r="O43" s="45"/>
      <c r="P43" s="45"/>
      <c r="Q43" s="45"/>
      <c r="R43" s="45"/>
      <c r="S43" s="45"/>
      <c r="T43" s="8"/>
      <c r="U43" s="8"/>
      <c r="V43" s="8"/>
      <c r="W43" s="8"/>
      <c r="X43" s="8"/>
    </row>
    <row r="44" spans="1:31">
      <c r="A44" s="107" t="s">
        <v>16</v>
      </c>
      <c r="B44" s="107"/>
      <c r="C44" s="107"/>
      <c r="D44" s="107"/>
      <c r="E44" s="107"/>
      <c r="F44" s="107"/>
      <c r="G44" s="107"/>
      <c r="H44" s="107"/>
      <c r="I44" s="107"/>
      <c r="J44" s="107"/>
      <c r="K44" s="107"/>
      <c r="L44" s="107"/>
      <c r="M44" s="107"/>
      <c r="N44" s="16"/>
      <c r="O44" s="16"/>
      <c r="P44" s="16"/>
      <c r="Q44" s="16"/>
      <c r="R44" s="16"/>
      <c r="S44" s="16"/>
      <c r="T44" s="16"/>
      <c r="U44" s="16"/>
      <c r="V44" s="16"/>
      <c r="W44" s="16"/>
    </row>
    <row r="45" spans="1:31" ht="15" customHeight="1">
      <c r="A45" s="124" t="s">
        <v>5</v>
      </c>
      <c r="B45" s="125"/>
      <c r="C45" s="125"/>
      <c r="D45" s="115" t="s">
        <v>55</v>
      </c>
      <c r="E45" s="116"/>
      <c r="F45" s="116"/>
      <c r="G45" s="116"/>
      <c r="H45" s="117"/>
      <c r="I45" s="113" t="s">
        <v>57</v>
      </c>
      <c r="J45" s="113"/>
      <c r="K45" s="113"/>
      <c r="L45" s="113"/>
      <c r="M45" s="113"/>
      <c r="AA45">
        <f>IF(ABS(D46)&gt;J9, 0, IF(ABS(D47)&gt;J10, 0, IF(I46&gt;M7, 0, IF(I47&gt;M8, 0, 1))))</f>
        <v>1</v>
      </c>
    </row>
    <row r="46" spans="1:31">
      <c r="A46" s="76">
        <f>G7</f>
        <v>1000</v>
      </c>
      <c r="B46" s="85"/>
      <c r="C46" s="86"/>
      <c r="D46" s="118">
        <f>ROUND(((I27-A46)/A46*100),2)</f>
        <v>-0.5</v>
      </c>
      <c r="E46" s="119"/>
      <c r="F46" s="119"/>
      <c r="G46" s="119"/>
      <c r="H46" s="120"/>
      <c r="I46" s="114">
        <f>ROUND(STDEV(I17:I26)*100/I27,2)</f>
        <v>0.37</v>
      </c>
      <c r="J46" s="114"/>
      <c r="K46" s="114"/>
      <c r="L46" s="114"/>
      <c r="M46" s="114"/>
    </row>
    <row r="47" spans="1:31">
      <c r="A47" s="76">
        <f>G8</f>
        <v>10000</v>
      </c>
      <c r="B47" s="85"/>
      <c r="C47" s="86"/>
      <c r="D47" s="118">
        <f>ROUND(((I42-A47)/A47*100),2)</f>
        <v>-0.23</v>
      </c>
      <c r="E47" s="119"/>
      <c r="F47" s="119"/>
      <c r="G47" s="119"/>
      <c r="H47" s="120"/>
      <c r="I47" s="114">
        <f>ROUND(STDEV(I32:I41)*100/I42,2)</f>
        <v>0.28999999999999998</v>
      </c>
      <c r="J47" s="114"/>
      <c r="K47" s="114"/>
      <c r="L47" s="114"/>
      <c r="M47" s="114"/>
      <c r="N47" s="37"/>
      <c r="Q47" s="8"/>
    </row>
    <row r="48" spans="1:31" ht="15.75">
      <c r="A48" s="121" t="s">
        <v>17</v>
      </c>
      <c r="B48" s="121"/>
      <c r="C48" s="121"/>
      <c r="D48" s="121"/>
      <c r="E48" s="121"/>
      <c r="F48" s="121"/>
      <c r="G48" s="122" t="s">
        <v>18</v>
      </c>
      <c r="H48" s="122"/>
      <c r="I48" s="122"/>
      <c r="J48" s="122"/>
      <c r="K48" s="122"/>
      <c r="L48" s="122"/>
      <c r="M48" s="122"/>
      <c r="N48" s="44"/>
      <c r="O48" s="44"/>
      <c r="P48" s="44"/>
      <c r="Q48" s="44"/>
      <c r="R48" s="44"/>
      <c r="S48" s="44"/>
      <c r="T48" s="44"/>
      <c r="U48" s="44"/>
      <c r="V48" s="44"/>
      <c r="W48" s="44"/>
      <c r="X48" s="8"/>
    </row>
    <row r="49" spans="1:24">
      <c r="A49" s="79" t="s">
        <v>15</v>
      </c>
      <c r="B49" s="79"/>
      <c r="C49" s="79"/>
      <c r="D49" s="79"/>
      <c r="E49" s="79"/>
      <c r="F49" s="79"/>
      <c r="G49" s="107" t="str">
        <f>'Исход. данные'!$B$5</f>
        <v>Пупкин В.В.</v>
      </c>
      <c r="H49" s="107"/>
      <c r="I49" s="107"/>
      <c r="J49" s="107"/>
      <c r="K49" s="107"/>
      <c r="L49" s="107"/>
      <c r="M49" s="107"/>
      <c r="N49" s="16"/>
      <c r="O49" s="16"/>
      <c r="P49" s="16"/>
      <c r="Q49" s="16"/>
      <c r="R49" s="16"/>
      <c r="S49" s="16"/>
      <c r="T49" s="16"/>
      <c r="U49" s="16"/>
      <c r="V49" s="16"/>
      <c r="W49" s="16"/>
      <c r="X49" s="8"/>
    </row>
    <row r="50" spans="1:24">
      <c r="A50" s="62"/>
      <c r="B50" s="62"/>
      <c r="C50" s="62"/>
      <c r="D50" s="62"/>
      <c r="E50" s="62"/>
      <c r="F50" s="62"/>
      <c r="G50" s="123" t="s">
        <v>58</v>
      </c>
      <c r="H50" s="123"/>
      <c r="I50" s="123"/>
      <c r="J50" s="123"/>
      <c r="K50" s="123"/>
      <c r="L50" s="123"/>
      <c r="M50" s="123"/>
      <c r="N50" s="48"/>
      <c r="O50" s="48"/>
      <c r="P50" s="48"/>
      <c r="Q50" s="63"/>
      <c r="R50" s="63"/>
      <c r="S50" s="63"/>
      <c r="T50" s="63"/>
      <c r="U50" s="63"/>
      <c r="V50" s="63"/>
      <c r="W50" s="63"/>
    </row>
  </sheetData>
  <mergeCells count="152">
    <mergeCell ref="A1:M1"/>
    <mergeCell ref="A2:M2"/>
    <mergeCell ref="A3:G3"/>
    <mergeCell ref="I3:M3"/>
    <mergeCell ref="Q3:W3"/>
    <mergeCell ref="A4:G4"/>
    <mergeCell ref="I4:M4"/>
    <mergeCell ref="Q4:W4"/>
    <mergeCell ref="A5:M5"/>
    <mergeCell ref="A6:C6"/>
    <mergeCell ref="D6:F6"/>
    <mergeCell ref="G6:I6"/>
    <mergeCell ref="J6:L6"/>
    <mergeCell ref="A7:C7"/>
    <mergeCell ref="D7:F7"/>
    <mergeCell ref="G7:I7"/>
    <mergeCell ref="J7:L7"/>
    <mergeCell ref="A10:C10"/>
    <mergeCell ref="D10:F10"/>
    <mergeCell ref="G10:I10"/>
    <mergeCell ref="J10:L10"/>
    <mergeCell ref="A11:J11"/>
    <mergeCell ref="K11:M11"/>
    <mergeCell ref="A8:C8"/>
    <mergeCell ref="D8:F8"/>
    <mergeCell ref="G8:I8"/>
    <mergeCell ref="J8:L8"/>
    <mergeCell ref="A9:C9"/>
    <mergeCell ref="D9:F9"/>
    <mergeCell ref="G9:I9"/>
    <mergeCell ref="J9:L9"/>
    <mergeCell ref="A15:C16"/>
    <mergeCell ref="D15:M15"/>
    <mergeCell ref="D16:H16"/>
    <mergeCell ref="I16:M16"/>
    <mergeCell ref="A17:C17"/>
    <mergeCell ref="D17:H17"/>
    <mergeCell ref="I17:M17"/>
    <mergeCell ref="A12:J12"/>
    <mergeCell ref="K12:M12"/>
    <mergeCell ref="A13:J13"/>
    <mergeCell ref="K13:M13"/>
    <mergeCell ref="A14:J14"/>
    <mergeCell ref="K14:M14"/>
    <mergeCell ref="AA17:AE17"/>
    <mergeCell ref="A18:C18"/>
    <mergeCell ref="D18:H18"/>
    <mergeCell ref="I18:M18"/>
    <mergeCell ref="AA18:AE18"/>
    <mergeCell ref="A19:C19"/>
    <mergeCell ref="D19:H19"/>
    <mergeCell ref="I19:M19"/>
    <mergeCell ref="AA19:AE19"/>
    <mergeCell ref="A22:C22"/>
    <mergeCell ref="D22:H22"/>
    <mergeCell ref="I22:M22"/>
    <mergeCell ref="AA22:AE22"/>
    <mergeCell ref="A23:C23"/>
    <mergeCell ref="D23:H23"/>
    <mergeCell ref="I23:M23"/>
    <mergeCell ref="AA23:AE23"/>
    <mergeCell ref="A20:C20"/>
    <mergeCell ref="D20:H20"/>
    <mergeCell ref="I20:M20"/>
    <mergeCell ref="AA20:AE20"/>
    <mergeCell ref="A21:C21"/>
    <mergeCell ref="D21:H21"/>
    <mergeCell ref="I21:M21"/>
    <mergeCell ref="AA21:AE21"/>
    <mergeCell ref="AA26:AE26"/>
    <mergeCell ref="A27:C27"/>
    <mergeCell ref="D27:H27"/>
    <mergeCell ref="I27:M27"/>
    <mergeCell ref="AA27:AE27"/>
    <mergeCell ref="A24:C24"/>
    <mergeCell ref="D24:H24"/>
    <mergeCell ref="I24:M24"/>
    <mergeCell ref="AA24:AE24"/>
    <mergeCell ref="A25:C25"/>
    <mergeCell ref="D25:H25"/>
    <mergeCell ref="I25:M25"/>
    <mergeCell ref="AA25:AE25"/>
    <mergeCell ref="A28:C28"/>
    <mergeCell ref="D28:M28"/>
    <mergeCell ref="A30:C31"/>
    <mergeCell ref="D30:M30"/>
    <mergeCell ref="D31:H31"/>
    <mergeCell ref="I31:M31"/>
    <mergeCell ref="A26:C26"/>
    <mergeCell ref="D26:H26"/>
    <mergeCell ref="I26:M26"/>
    <mergeCell ref="A34:C34"/>
    <mergeCell ref="D34:H34"/>
    <mergeCell ref="I34:M34"/>
    <mergeCell ref="AA34:AE34"/>
    <mergeCell ref="A35:C35"/>
    <mergeCell ref="D35:H35"/>
    <mergeCell ref="I35:M35"/>
    <mergeCell ref="AA35:AE35"/>
    <mergeCell ref="A32:C32"/>
    <mergeCell ref="D32:H32"/>
    <mergeCell ref="I32:M32"/>
    <mergeCell ref="AA32:AE32"/>
    <mergeCell ref="A33:C33"/>
    <mergeCell ref="D33:H33"/>
    <mergeCell ref="I33:M33"/>
    <mergeCell ref="AA33:AE33"/>
    <mergeCell ref="A38:C38"/>
    <mergeCell ref="D38:H38"/>
    <mergeCell ref="I38:M38"/>
    <mergeCell ref="AA38:AE38"/>
    <mergeCell ref="A39:C39"/>
    <mergeCell ref="D39:H39"/>
    <mergeCell ref="I39:M39"/>
    <mergeCell ref="AA39:AE39"/>
    <mergeCell ref="A36:C36"/>
    <mergeCell ref="D36:H36"/>
    <mergeCell ref="I36:M36"/>
    <mergeCell ref="AA36:AE36"/>
    <mergeCell ref="A37:C37"/>
    <mergeCell ref="D37:H37"/>
    <mergeCell ref="I37:M37"/>
    <mergeCell ref="AA37:AE37"/>
    <mergeCell ref="A42:C42"/>
    <mergeCell ref="D42:H42"/>
    <mergeCell ref="I42:M42"/>
    <mergeCell ref="AA42:AE42"/>
    <mergeCell ref="A43:C43"/>
    <mergeCell ref="D43:M43"/>
    <mergeCell ref="A40:C40"/>
    <mergeCell ref="D40:H40"/>
    <mergeCell ref="I40:M40"/>
    <mergeCell ref="AA40:AE40"/>
    <mergeCell ref="A41:C41"/>
    <mergeCell ref="D41:H41"/>
    <mergeCell ref="I41:M41"/>
    <mergeCell ref="AA41:AE41"/>
    <mergeCell ref="G50:M50"/>
    <mergeCell ref="A47:C47"/>
    <mergeCell ref="D47:H47"/>
    <mergeCell ref="I47:M47"/>
    <mergeCell ref="A48:F48"/>
    <mergeCell ref="G48:M48"/>
    <mergeCell ref="A49:F49"/>
    <mergeCell ref="G49:M49"/>
    <mergeCell ref="A44:M44"/>
    <mergeCell ref="A45:C45"/>
    <mergeCell ref="D45:H45"/>
    <mergeCell ref="I45:M45"/>
    <mergeCell ref="A46:C46"/>
    <mergeCell ref="D46:H46"/>
    <mergeCell ref="I46:M46"/>
  </mergeCells>
  <conditionalFormatting sqref="D46">
    <cfRule type="expression" dxfId="95" priority="4">
      <formula>ABS($D$46)&gt;--MID($J$7,2,5)</formula>
    </cfRule>
  </conditionalFormatting>
  <conditionalFormatting sqref="D47">
    <cfRule type="expression" dxfId="94" priority="3">
      <formula>ABS($D$47)&gt;--MID($J$8,2,5)</formula>
    </cfRule>
  </conditionalFormatting>
  <conditionalFormatting sqref="I46">
    <cfRule type="cellIs" dxfId="93" priority="2" operator="greaterThan">
      <formula>$M$7</formula>
    </cfRule>
  </conditionalFormatting>
  <conditionalFormatting sqref="I47">
    <cfRule type="cellIs" dxfId="92" priority="1" operator="greaterThan">
      <formula>$M$8</formula>
    </cfRule>
  </conditionalFormatting>
  <pageMargins left="0.7" right="0.7" top="0.75" bottom="0.75" header="0.3" footer="0.3"/>
  <pageSetup paperSize="9" orientation="portrait" r:id="rId1"/>
</worksheet>
</file>

<file path=xl/worksheets/sheet54.xml><?xml version="1.0" encoding="utf-8"?>
<worksheet xmlns="http://schemas.openxmlformats.org/spreadsheetml/2006/main" xmlns:r="http://schemas.openxmlformats.org/officeDocument/2006/relationships">
  <sheetPr codeName="Лист90">
    <tabColor rgb="FF00B0F0"/>
  </sheetPr>
  <dimension ref="A1:AE50"/>
  <sheetViews>
    <sheetView zoomScale="90" zoomScaleNormal="90" workbookViewId="0">
      <selection activeCell="D32" sqref="D32:H41"/>
    </sheetView>
  </sheetViews>
  <sheetFormatPr defaultRowHeight="15"/>
  <cols>
    <col min="1" max="1" width="6.7109375" customWidth="1"/>
    <col min="2" max="2" width="6.5703125" customWidth="1"/>
    <col min="3" max="3" width="5.5703125" customWidth="1"/>
    <col min="4" max="4" width="7" customWidth="1"/>
    <col min="5" max="7" width="3.7109375" customWidth="1"/>
    <col min="8" max="8" width="11.7109375" customWidth="1"/>
    <col min="9" max="9" width="2.7109375" customWidth="1"/>
    <col min="10" max="10" width="6.7109375" customWidth="1"/>
    <col min="11" max="12" width="3.7109375" customWidth="1"/>
    <col min="13" max="13" width="14.7109375" customWidth="1"/>
    <col min="14" max="14" width="5.7109375" customWidth="1"/>
    <col min="15" max="16" width="0" hidden="1" customWidth="1"/>
    <col min="17" max="17" width="0.42578125" customWidth="1"/>
    <col min="18" max="23" width="0" hidden="1" customWidth="1"/>
    <col min="27" max="27" width="9.28515625" hidden="1" customWidth="1"/>
    <col min="28" max="31" width="9.140625" hidden="1" customWidth="1"/>
  </cols>
  <sheetData>
    <row r="1" spans="1:24">
      <c r="A1" s="67" t="s">
        <v>32</v>
      </c>
      <c r="B1" s="67"/>
      <c r="C1" s="67"/>
      <c r="D1" s="67"/>
      <c r="E1" s="67"/>
      <c r="F1" s="67"/>
      <c r="G1" s="67"/>
      <c r="H1" s="67"/>
      <c r="I1" s="67"/>
      <c r="J1" s="67"/>
      <c r="K1" s="67"/>
      <c r="L1" s="67"/>
      <c r="M1" s="67"/>
      <c r="N1" s="38"/>
      <c r="O1" s="38"/>
      <c r="P1" s="38"/>
      <c r="Q1" s="38"/>
      <c r="R1" s="38"/>
      <c r="S1" s="38"/>
      <c r="T1" s="38"/>
      <c r="U1" s="38"/>
      <c r="V1" s="38"/>
      <c r="W1" s="28"/>
    </row>
    <row r="2" spans="1:24">
      <c r="A2" s="71" t="s">
        <v>33</v>
      </c>
      <c r="B2" s="71"/>
      <c r="C2" s="71"/>
      <c r="D2" s="71"/>
      <c r="E2" s="71"/>
      <c r="F2" s="71"/>
      <c r="G2" s="71"/>
      <c r="H2" s="71"/>
      <c r="I2" s="71"/>
      <c r="J2" s="71"/>
      <c r="K2" s="71"/>
      <c r="L2" s="71"/>
      <c r="M2" s="71"/>
      <c r="N2" s="7"/>
      <c r="O2" s="7"/>
      <c r="P2" s="7"/>
      <c r="Q2" s="7"/>
      <c r="R2" s="7"/>
      <c r="S2" s="7"/>
      <c r="T2" s="7"/>
      <c r="U2" s="7"/>
      <c r="V2" s="7"/>
      <c r="W2" s="7"/>
    </row>
    <row r="3" spans="1:24" ht="15.75">
      <c r="A3" s="68" t="s">
        <v>25</v>
      </c>
      <c r="B3" s="68"/>
      <c r="C3" s="68"/>
      <c r="D3" s="68"/>
      <c r="E3" s="68"/>
      <c r="F3" s="68"/>
      <c r="G3" s="68"/>
      <c r="H3" s="62"/>
      <c r="I3" s="72">
        <v>4543302899</v>
      </c>
      <c r="J3" s="72"/>
      <c r="K3" s="72"/>
      <c r="L3" s="72"/>
      <c r="M3" s="72"/>
      <c r="N3" s="16"/>
      <c r="O3" s="23"/>
      <c r="P3" s="62"/>
      <c r="Q3" s="69"/>
      <c r="R3" s="69"/>
      <c r="S3" s="69"/>
      <c r="T3" s="69"/>
      <c r="U3" s="69"/>
      <c r="V3" s="69"/>
      <c r="W3" s="69"/>
    </row>
    <row r="4" spans="1:24">
      <c r="A4" s="70" t="s">
        <v>0</v>
      </c>
      <c r="B4" s="70"/>
      <c r="C4" s="70"/>
      <c r="D4" s="70"/>
      <c r="E4" s="70"/>
      <c r="F4" s="70"/>
      <c r="G4" s="70"/>
      <c r="H4" s="62"/>
      <c r="I4" s="70" t="s">
        <v>1</v>
      </c>
      <c r="J4" s="70"/>
      <c r="K4" s="70"/>
      <c r="L4" s="70"/>
      <c r="M4" s="70"/>
      <c r="N4" s="46"/>
      <c r="O4" s="42"/>
      <c r="P4" s="62"/>
      <c r="Q4" s="69"/>
      <c r="R4" s="69"/>
      <c r="S4" s="69"/>
      <c r="T4" s="69"/>
      <c r="U4" s="69"/>
      <c r="V4" s="69"/>
      <c r="W4" s="69"/>
    </row>
    <row r="5" spans="1:24">
      <c r="A5" s="73" t="s">
        <v>2</v>
      </c>
      <c r="B5" s="73"/>
      <c r="C5" s="73"/>
      <c r="D5" s="73"/>
      <c r="E5" s="73"/>
      <c r="F5" s="73"/>
      <c r="G5" s="73"/>
      <c r="H5" s="73"/>
      <c r="I5" s="73"/>
      <c r="J5" s="73"/>
      <c r="K5" s="73"/>
      <c r="L5" s="73"/>
      <c r="M5" s="73"/>
      <c r="N5" s="14"/>
      <c r="O5" s="14"/>
      <c r="P5" s="14"/>
      <c r="Q5" s="14"/>
      <c r="R5" s="14"/>
      <c r="S5" s="14"/>
      <c r="T5" s="14"/>
      <c r="U5" s="14"/>
      <c r="V5" s="14"/>
      <c r="W5" s="14"/>
    </row>
    <row r="6" spans="1:24">
      <c r="A6" s="77" t="s">
        <v>3</v>
      </c>
      <c r="B6" s="77"/>
      <c r="C6" s="77"/>
      <c r="D6" s="77" t="s">
        <v>4</v>
      </c>
      <c r="E6" s="77"/>
      <c r="F6" s="77"/>
      <c r="G6" s="77" t="s">
        <v>5</v>
      </c>
      <c r="H6" s="77"/>
      <c r="I6" s="77"/>
      <c r="J6" s="77" t="s">
        <v>55</v>
      </c>
      <c r="K6" s="77"/>
      <c r="L6" s="78"/>
      <c r="M6" s="61" t="s">
        <v>56</v>
      </c>
      <c r="N6" s="35"/>
      <c r="O6" s="31"/>
      <c r="P6" s="32"/>
      <c r="Q6" s="28"/>
      <c r="R6" s="28"/>
      <c r="S6" s="28"/>
      <c r="T6" s="28"/>
      <c r="U6" s="28"/>
      <c r="V6" s="28"/>
      <c r="W6" s="28"/>
    </row>
    <row r="7" spans="1:24">
      <c r="A7" s="74">
        <v>8</v>
      </c>
      <c r="B7" s="74"/>
      <c r="C7" s="74"/>
      <c r="D7" s="75" t="str">
        <f>G7 &amp; " - " &amp; G8</f>
        <v>5 - 50</v>
      </c>
      <c r="E7" s="75"/>
      <c r="F7" s="75"/>
      <c r="G7" s="74">
        <v>5</v>
      </c>
      <c r="H7" s="74"/>
      <c r="I7" s="74"/>
      <c r="J7" s="74" t="s">
        <v>44</v>
      </c>
      <c r="K7" s="74"/>
      <c r="L7" s="76"/>
      <c r="M7" s="64">
        <v>2</v>
      </c>
      <c r="N7" s="36"/>
      <c r="O7" s="33"/>
      <c r="P7" s="34"/>
      <c r="Q7" s="28"/>
      <c r="R7" s="28"/>
      <c r="S7" s="28"/>
      <c r="T7" s="28"/>
      <c r="U7" s="28"/>
      <c r="V7" s="28"/>
      <c r="W7" s="28"/>
    </row>
    <row r="8" spans="1:24">
      <c r="A8" s="74"/>
      <c r="B8" s="74"/>
      <c r="C8" s="74"/>
      <c r="D8" s="74"/>
      <c r="E8" s="74"/>
      <c r="F8" s="74"/>
      <c r="G8" s="74">
        <v>50</v>
      </c>
      <c r="H8" s="74"/>
      <c r="I8" s="74"/>
      <c r="J8" s="74" t="s">
        <v>35</v>
      </c>
      <c r="K8" s="74"/>
      <c r="L8" s="76"/>
      <c r="M8" s="64">
        <v>0.5</v>
      </c>
      <c r="N8" s="16"/>
      <c r="O8" s="27"/>
      <c r="P8" s="30"/>
      <c r="Q8" s="28"/>
      <c r="R8" s="28"/>
      <c r="S8" s="28"/>
      <c r="T8" s="28"/>
      <c r="U8" s="28"/>
      <c r="V8" s="28"/>
      <c r="W8" s="28"/>
    </row>
    <row r="9" spans="1:24">
      <c r="A9" s="74"/>
      <c r="B9" s="74"/>
      <c r="C9" s="74"/>
      <c r="D9" s="74"/>
      <c r="E9" s="74"/>
      <c r="F9" s="74"/>
      <c r="G9" s="74"/>
      <c r="H9" s="74"/>
      <c r="I9" s="74"/>
      <c r="J9" s="80">
        <f>--MID(J7,2,3)</f>
        <v>3</v>
      </c>
      <c r="K9" s="80"/>
      <c r="L9" s="81"/>
      <c r="M9" s="60"/>
      <c r="N9" s="16"/>
      <c r="O9" s="27"/>
      <c r="P9" s="30"/>
      <c r="Q9" s="28"/>
      <c r="R9" s="28"/>
      <c r="S9" s="28"/>
      <c r="T9" s="28"/>
      <c r="U9" s="28"/>
      <c r="V9" s="28"/>
      <c r="W9" s="28"/>
    </row>
    <row r="10" spans="1:24">
      <c r="A10" s="74"/>
      <c r="B10" s="74"/>
      <c r="C10" s="74"/>
      <c r="D10" s="74"/>
      <c r="E10" s="74"/>
      <c r="F10" s="74"/>
      <c r="G10" s="74"/>
      <c r="H10" s="74"/>
      <c r="I10" s="74"/>
      <c r="J10" s="82">
        <f>--MID(J8,2,3)</f>
        <v>1</v>
      </c>
      <c r="K10" s="82"/>
      <c r="L10" s="83"/>
      <c r="M10" s="60"/>
      <c r="N10" s="16"/>
      <c r="O10" s="52"/>
      <c r="P10" s="54"/>
      <c r="Q10" s="28"/>
      <c r="R10" s="28"/>
      <c r="S10" s="28"/>
      <c r="T10" s="28"/>
      <c r="U10" s="28"/>
      <c r="V10" s="28"/>
      <c r="W10" s="28"/>
    </row>
    <row r="11" spans="1:24">
      <c r="A11" s="79" t="s">
        <v>7</v>
      </c>
      <c r="B11" s="79"/>
      <c r="C11" s="79"/>
      <c r="D11" s="79"/>
      <c r="E11" s="79"/>
      <c r="F11" s="79"/>
      <c r="G11" s="79"/>
      <c r="H11" s="79"/>
      <c r="I11" s="79"/>
      <c r="J11" s="79"/>
      <c r="K11" s="84" t="str">
        <f>'Исход. данные'!$B$1</f>
        <v>18.10.2024г.</v>
      </c>
      <c r="L11" s="84"/>
      <c r="M11" s="84"/>
      <c r="N11" s="15"/>
      <c r="O11" s="15"/>
      <c r="P11" s="15"/>
      <c r="Q11" s="15"/>
      <c r="R11" s="15"/>
      <c r="S11" s="15"/>
      <c r="T11" s="15"/>
      <c r="U11" s="15"/>
      <c r="V11" s="15"/>
      <c r="W11" s="15"/>
      <c r="X11" s="8"/>
    </row>
    <row r="12" spans="1:24">
      <c r="A12" s="79" t="s">
        <v>8</v>
      </c>
      <c r="B12" s="79"/>
      <c r="C12" s="79"/>
      <c r="D12" s="79"/>
      <c r="E12" s="79"/>
      <c r="F12" s="79"/>
      <c r="G12" s="79"/>
      <c r="H12" s="79"/>
      <c r="I12" s="79"/>
      <c r="J12" s="79"/>
      <c r="K12" s="85" t="str">
        <f>'Исход. данные'!$B$2</f>
        <v>ВР-300S № 181024</v>
      </c>
      <c r="L12" s="85"/>
      <c r="M12" s="85"/>
      <c r="N12" s="16"/>
      <c r="O12" s="16"/>
      <c r="P12" s="16"/>
      <c r="Q12" s="16"/>
      <c r="R12" s="16"/>
      <c r="S12" s="16"/>
      <c r="T12" s="16"/>
      <c r="U12" s="16"/>
      <c r="V12" s="16"/>
      <c r="W12" s="16"/>
      <c r="X12" s="8"/>
    </row>
    <row r="13" spans="1:24">
      <c r="A13" s="79" t="s">
        <v>9</v>
      </c>
      <c r="B13" s="79"/>
      <c r="C13" s="79"/>
      <c r="D13" s="79"/>
      <c r="E13" s="79"/>
      <c r="F13" s="79"/>
      <c r="G13" s="79"/>
      <c r="H13" s="79"/>
      <c r="I13" s="79"/>
      <c r="J13" s="79"/>
      <c r="K13" s="85">
        <f>'Исход. данные'!$B$3</f>
        <v>21.2</v>
      </c>
      <c r="L13" s="85"/>
      <c r="M13" s="85"/>
      <c r="N13" s="16"/>
      <c r="O13" s="16"/>
      <c r="P13" s="16"/>
      <c r="Q13" s="16"/>
      <c r="R13" s="16"/>
      <c r="S13" s="16"/>
      <c r="T13" s="16"/>
      <c r="U13" s="16"/>
      <c r="V13" s="16"/>
      <c r="W13" s="16"/>
      <c r="X13" s="8"/>
    </row>
    <row r="14" spans="1:24">
      <c r="A14" s="79" t="s">
        <v>10</v>
      </c>
      <c r="B14" s="79"/>
      <c r="C14" s="79"/>
      <c r="D14" s="79"/>
      <c r="E14" s="79"/>
      <c r="F14" s="79"/>
      <c r="G14" s="79"/>
      <c r="H14" s="79"/>
      <c r="I14" s="79"/>
      <c r="J14" s="79"/>
      <c r="K14" s="85">
        <f>'Исход. данные'!$B$4</f>
        <v>60.7</v>
      </c>
      <c r="L14" s="85"/>
      <c r="M14" s="85"/>
      <c r="N14" s="16"/>
      <c r="O14" s="16"/>
      <c r="P14" s="16"/>
      <c r="Q14" s="16"/>
      <c r="R14" s="16"/>
      <c r="S14" s="16"/>
      <c r="T14" s="16"/>
      <c r="U14" s="16"/>
      <c r="V14" s="16"/>
      <c r="W14" s="16"/>
      <c r="X14" s="8"/>
    </row>
    <row r="15" spans="1:24">
      <c r="A15" s="97" t="s">
        <v>11</v>
      </c>
      <c r="B15" s="98"/>
      <c r="C15" s="99"/>
      <c r="D15" s="76" t="str">
        <f>"Объем дозирования " &amp; G7 &amp; " мкл"</f>
        <v>Объем дозирования 5 мкл</v>
      </c>
      <c r="E15" s="85"/>
      <c r="F15" s="85"/>
      <c r="G15" s="85"/>
      <c r="H15" s="85"/>
      <c r="I15" s="85"/>
      <c r="J15" s="85"/>
      <c r="K15" s="85"/>
      <c r="L15" s="85"/>
      <c r="M15" s="86"/>
      <c r="N15" s="47"/>
      <c r="O15" s="28"/>
      <c r="P15" s="28"/>
      <c r="Q15" s="28"/>
      <c r="R15" s="28"/>
      <c r="S15" s="28"/>
      <c r="T15" s="28"/>
      <c r="U15" s="28"/>
      <c r="V15" s="28"/>
      <c r="W15" s="28"/>
    </row>
    <row r="16" spans="1:24">
      <c r="A16" s="100"/>
      <c r="B16" s="101"/>
      <c r="C16" s="102"/>
      <c r="D16" s="76" t="s">
        <v>42</v>
      </c>
      <c r="E16" s="85"/>
      <c r="F16" s="85"/>
      <c r="G16" s="85"/>
      <c r="H16" s="86"/>
      <c r="I16" s="76" t="s">
        <v>13</v>
      </c>
      <c r="J16" s="85"/>
      <c r="K16" s="85"/>
      <c r="L16" s="85"/>
      <c r="M16" s="86"/>
      <c r="N16" s="28"/>
      <c r="O16" s="28"/>
      <c r="P16" s="28"/>
      <c r="Q16" s="28"/>
      <c r="R16" s="28"/>
      <c r="S16" s="28"/>
      <c r="T16" s="28"/>
      <c r="U16" s="28"/>
      <c r="V16" s="28"/>
      <c r="W16" s="28"/>
    </row>
    <row r="17" spans="1:31">
      <c r="A17" s="76">
        <v>1</v>
      </c>
      <c r="B17" s="85"/>
      <c r="C17" s="86"/>
      <c r="D17" s="87">
        <v>5.1000000000000004E-3</v>
      </c>
      <c r="E17" s="88"/>
      <c r="F17" s="88"/>
      <c r="G17" s="88"/>
      <c r="H17" s="89"/>
      <c r="I17" s="90">
        <f>D17*1000*'Исход. данные'!$B$6</f>
        <v>5.1158100000000006</v>
      </c>
      <c r="J17" s="91"/>
      <c r="K17" s="91"/>
      <c r="L17" s="91"/>
      <c r="M17" s="92"/>
      <c r="N17" s="28"/>
      <c r="O17" s="28"/>
      <c r="P17" s="28"/>
      <c r="Q17" s="28"/>
      <c r="R17" s="28"/>
      <c r="S17" s="28"/>
      <c r="T17" s="28"/>
      <c r="U17" s="28"/>
      <c r="V17" s="28"/>
      <c r="W17" s="28"/>
      <c r="AA17" s="65">
        <f ca="1">ROUND(NORMINV(RAND(), $AA$27, $AA$27*$M$7/100*0.8)/(1000*'Исход. данные'!$B$6), 4)</f>
        <v>4.8999999999999998E-3</v>
      </c>
      <c r="AB17" s="65"/>
      <c r="AC17" s="65"/>
      <c r="AD17" s="65"/>
      <c r="AE17" s="65"/>
    </row>
    <row r="18" spans="1:31">
      <c r="A18" s="76">
        <v>2</v>
      </c>
      <c r="B18" s="85"/>
      <c r="C18" s="86"/>
      <c r="D18" s="87">
        <v>5.0000000000000001E-3</v>
      </c>
      <c r="E18" s="93"/>
      <c r="F18" s="93"/>
      <c r="G18" s="93"/>
      <c r="H18" s="94"/>
      <c r="I18" s="90">
        <f>D18*1000*'Исход. данные'!$B$6</f>
        <v>5.0155000000000003</v>
      </c>
      <c r="J18" s="95"/>
      <c r="K18" s="95"/>
      <c r="L18" s="95"/>
      <c r="M18" s="96"/>
      <c r="N18" s="28"/>
      <c r="O18" s="28"/>
      <c r="P18" s="28"/>
      <c r="Q18" s="28"/>
      <c r="R18" s="28"/>
      <c r="S18" s="28"/>
      <c r="T18" s="28"/>
      <c r="U18" s="28"/>
      <c r="V18" s="28"/>
      <c r="W18" s="28"/>
      <c r="AA18" s="65">
        <f ca="1">ROUND(NORMINV(RAND(), $AA$27, $AA$27*$M$7/100*0.8)/(1000*'Исход. данные'!$B$6), 4)</f>
        <v>5.0000000000000001E-3</v>
      </c>
      <c r="AB18" s="65"/>
      <c r="AC18" s="65"/>
      <c r="AD18" s="65"/>
      <c r="AE18" s="65"/>
    </row>
    <row r="19" spans="1:31">
      <c r="A19" s="76">
        <v>3</v>
      </c>
      <c r="B19" s="85"/>
      <c r="C19" s="86"/>
      <c r="D19" s="87">
        <v>4.8999999999999998E-3</v>
      </c>
      <c r="E19" s="93"/>
      <c r="F19" s="93"/>
      <c r="G19" s="93"/>
      <c r="H19" s="94"/>
      <c r="I19" s="90">
        <f>D19*1000*'Исход. данные'!$B$6</f>
        <v>4.9151899999999999</v>
      </c>
      <c r="J19" s="95"/>
      <c r="K19" s="95"/>
      <c r="L19" s="95"/>
      <c r="M19" s="96"/>
      <c r="N19" s="28"/>
      <c r="O19" s="28"/>
      <c r="P19" s="28"/>
      <c r="Q19" s="28"/>
      <c r="R19" s="28"/>
      <c r="S19" s="28"/>
      <c r="T19" s="28"/>
      <c r="U19" s="28"/>
      <c r="V19" s="28"/>
      <c r="W19" s="28"/>
      <c r="AA19" s="65">
        <f ca="1">ROUND(NORMINV(RAND(), $AA$27, $AA$27*$M$7/100*0.8)/(1000*'Исход. данные'!$B$6), 4)</f>
        <v>5.1000000000000004E-3</v>
      </c>
      <c r="AB19" s="65"/>
      <c r="AC19" s="65"/>
      <c r="AD19" s="65"/>
      <c r="AE19" s="65"/>
    </row>
    <row r="20" spans="1:31">
      <c r="A20" s="76">
        <v>4</v>
      </c>
      <c r="B20" s="85"/>
      <c r="C20" s="86"/>
      <c r="D20" s="87">
        <v>5.0000000000000001E-3</v>
      </c>
      <c r="E20" s="93"/>
      <c r="F20" s="93"/>
      <c r="G20" s="93"/>
      <c r="H20" s="94"/>
      <c r="I20" s="90">
        <f>D20*1000*'Исход. данные'!$B$6</f>
        <v>5.0155000000000003</v>
      </c>
      <c r="J20" s="95"/>
      <c r="K20" s="95"/>
      <c r="L20" s="95"/>
      <c r="M20" s="96"/>
      <c r="N20" s="28"/>
      <c r="O20" s="28"/>
      <c r="P20" s="28"/>
      <c r="Q20" s="28"/>
      <c r="R20" s="28"/>
      <c r="S20" s="28"/>
      <c r="T20" s="28"/>
      <c r="U20" s="28"/>
      <c r="V20" s="28"/>
      <c r="W20" s="28"/>
      <c r="AA20" s="65">
        <f ca="1">ROUND(NORMINV(RAND(), $AA$27, $AA$27*$M$7/100*0.8)/(1000*'Исход. данные'!$B$6), 4)</f>
        <v>5.0000000000000001E-3</v>
      </c>
      <c r="AB20" s="65"/>
      <c r="AC20" s="65"/>
      <c r="AD20" s="65"/>
      <c r="AE20" s="65"/>
    </row>
    <row r="21" spans="1:31">
      <c r="A21" s="76">
        <v>5</v>
      </c>
      <c r="B21" s="85"/>
      <c r="C21" s="86"/>
      <c r="D21" s="87">
        <v>5.1000000000000004E-3</v>
      </c>
      <c r="E21" s="93"/>
      <c r="F21" s="93"/>
      <c r="G21" s="93"/>
      <c r="H21" s="94"/>
      <c r="I21" s="90">
        <f>D21*1000*'Исход. данные'!$B$6</f>
        <v>5.1158100000000006</v>
      </c>
      <c r="J21" s="95"/>
      <c r="K21" s="95"/>
      <c r="L21" s="95"/>
      <c r="M21" s="96"/>
      <c r="N21" s="28"/>
      <c r="O21" s="28"/>
      <c r="P21" s="28"/>
      <c r="Q21" s="28"/>
      <c r="R21" s="28"/>
      <c r="S21" s="28"/>
      <c r="T21" s="28"/>
      <c r="U21" s="28"/>
      <c r="V21" s="28"/>
      <c r="W21" s="28"/>
      <c r="AA21" s="65">
        <f ca="1">ROUND(NORMINV(RAND(), $AA$27, $AA$27*$M$7/100*0.8)/(1000*'Исход. данные'!$B$6), 4)</f>
        <v>5.0000000000000001E-3</v>
      </c>
      <c r="AB21" s="65"/>
      <c r="AC21" s="65"/>
      <c r="AD21" s="65"/>
      <c r="AE21" s="65"/>
    </row>
    <row r="22" spans="1:31">
      <c r="A22" s="76">
        <v>6</v>
      </c>
      <c r="B22" s="85"/>
      <c r="C22" s="86"/>
      <c r="D22" s="87">
        <v>5.0000000000000001E-3</v>
      </c>
      <c r="E22" s="93"/>
      <c r="F22" s="93"/>
      <c r="G22" s="93"/>
      <c r="H22" s="94"/>
      <c r="I22" s="90">
        <f>D22*1000*'Исход. данные'!$B$6</f>
        <v>5.0155000000000003</v>
      </c>
      <c r="J22" s="95"/>
      <c r="K22" s="95"/>
      <c r="L22" s="95"/>
      <c r="M22" s="96"/>
      <c r="N22" s="28"/>
      <c r="O22" s="28"/>
      <c r="P22" s="28"/>
      <c r="Q22" s="28"/>
      <c r="R22" s="28"/>
      <c r="S22" s="28"/>
      <c r="T22" s="28"/>
      <c r="U22" s="28"/>
      <c r="V22" s="28"/>
      <c r="W22" s="28"/>
      <c r="Z22" s="18"/>
      <c r="AA22" s="65">
        <f ca="1">ROUND(NORMINV(RAND(), $AA$27, $AA$27*$M$7/100*0.8)/(1000*'Исход. данные'!$B$6), 4)</f>
        <v>5.1000000000000004E-3</v>
      </c>
      <c r="AB22" s="65"/>
      <c r="AC22" s="65"/>
      <c r="AD22" s="65"/>
      <c r="AE22" s="65"/>
    </row>
    <row r="23" spans="1:31">
      <c r="A23" s="76">
        <v>7</v>
      </c>
      <c r="B23" s="85"/>
      <c r="C23" s="86"/>
      <c r="D23" s="87">
        <v>4.7999999999999996E-3</v>
      </c>
      <c r="E23" s="93"/>
      <c r="F23" s="93"/>
      <c r="G23" s="93"/>
      <c r="H23" s="94"/>
      <c r="I23" s="90">
        <f>D23*1000*'Исход. данные'!$B$6</f>
        <v>4.8148800000000005</v>
      </c>
      <c r="J23" s="95"/>
      <c r="K23" s="95"/>
      <c r="L23" s="95"/>
      <c r="M23" s="96"/>
      <c r="N23" s="28"/>
      <c r="O23" s="28"/>
      <c r="P23" s="28"/>
      <c r="Q23" s="28"/>
      <c r="R23" s="28"/>
      <c r="S23" s="28"/>
      <c r="T23" s="28"/>
      <c r="U23" s="28"/>
      <c r="V23" s="28"/>
      <c r="W23" s="28"/>
      <c r="Z23" s="18"/>
      <c r="AA23" s="65">
        <f ca="1">ROUND(NORMINV(RAND(), $AA$27, $AA$27*$M$7/100*0.8)/(1000*'Исход. данные'!$B$6), 4)</f>
        <v>5.0000000000000001E-3</v>
      </c>
      <c r="AB23" s="65"/>
      <c r="AC23" s="65"/>
      <c r="AD23" s="65"/>
      <c r="AE23" s="65"/>
    </row>
    <row r="24" spans="1:31">
      <c r="A24" s="76">
        <v>8</v>
      </c>
      <c r="B24" s="85"/>
      <c r="C24" s="86"/>
      <c r="D24" s="87">
        <v>5.0000000000000001E-3</v>
      </c>
      <c r="E24" s="93"/>
      <c r="F24" s="93"/>
      <c r="G24" s="93"/>
      <c r="H24" s="94"/>
      <c r="I24" s="90">
        <f>D24*1000*'Исход. данные'!$B$6</f>
        <v>5.0155000000000003</v>
      </c>
      <c r="J24" s="95"/>
      <c r="K24" s="95"/>
      <c r="L24" s="95"/>
      <c r="M24" s="96"/>
      <c r="N24" s="28"/>
      <c r="O24" s="28"/>
      <c r="P24" s="28"/>
      <c r="Q24" s="28"/>
      <c r="R24" s="28"/>
      <c r="S24" s="28"/>
      <c r="T24" s="28"/>
      <c r="U24" s="28"/>
      <c r="V24" s="28"/>
      <c r="W24" s="28"/>
      <c r="AA24" s="65">
        <f ca="1">ROUND(NORMINV(RAND(), $AA$27, $AA$27*$M$7/100*0.8)/(1000*'Исход. данные'!$B$6), 4)</f>
        <v>4.8999999999999998E-3</v>
      </c>
      <c r="AB24" s="65"/>
      <c r="AC24" s="65"/>
      <c r="AD24" s="65"/>
      <c r="AE24" s="65"/>
    </row>
    <row r="25" spans="1:31">
      <c r="A25" s="76">
        <v>9</v>
      </c>
      <c r="B25" s="85"/>
      <c r="C25" s="86"/>
      <c r="D25" s="87">
        <v>4.8999999999999998E-3</v>
      </c>
      <c r="E25" s="93"/>
      <c r="F25" s="93"/>
      <c r="G25" s="93"/>
      <c r="H25" s="94"/>
      <c r="I25" s="90">
        <f>D25*1000*'Исход. данные'!$B$6</f>
        <v>4.9151899999999999</v>
      </c>
      <c r="J25" s="95"/>
      <c r="K25" s="95"/>
      <c r="L25" s="95"/>
      <c r="M25" s="96"/>
      <c r="N25" s="28"/>
      <c r="O25" s="28"/>
      <c r="P25" s="28"/>
      <c r="Q25" s="28"/>
      <c r="R25" s="28"/>
      <c r="S25" s="28"/>
      <c r="T25" s="28"/>
      <c r="U25" s="28"/>
      <c r="V25" s="29"/>
      <c r="W25" s="28"/>
      <c r="AA25" s="65">
        <f ca="1">ROUND(NORMINV(RAND(), $AA$27, $AA$27*$M$7/100*0.8)/(1000*'Исход. данные'!$B$6), 4)</f>
        <v>5.0000000000000001E-3</v>
      </c>
      <c r="AB25" s="65"/>
      <c r="AC25" s="65"/>
      <c r="AD25" s="65"/>
      <c r="AE25" s="65"/>
    </row>
    <row r="26" spans="1:31">
      <c r="A26" s="76">
        <v>10</v>
      </c>
      <c r="B26" s="85"/>
      <c r="C26" s="86"/>
      <c r="D26" s="87">
        <v>5.0000000000000001E-3</v>
      </c>
      <c r="E26" s="93"/>
      <c r="F26" s="93"/>
      <c r="G26" s="93"/>
      <c r="H26" s="94"/>
      <c r="I26" s="90">
        <f>D26*1000*'Исход. данные'!$B$6</f>
        <v>5.0155000000000003</v>
      </c>
      <c r="J26" s="95"/>
      <c r="K26" s="95"/>
      <c r="L26" s="95"/>
      <c r="M26" s="96"/>
      <c r="N26" s="28"/>
      <c r="O26" s="28"/>
      <c r="P26" s="28"/>
      <c r="Q26" s="28"/>
      <c r="R26" s="28"/>
      <c r="S26" s="28"/>
      <c r="T26" s="28"/>
      <c r="U26" s="28"/>
      <c r="V26" s="28"/>
      <c r="W26" s="28"/>
      <c r="AA26" s="65">
        <f ca="1">ROUND(NORMINV(RAND(), $AA$27, $AA$27*$M$7/100*0.8)/(1000*'Исход. данные'!$B$6), 4)</f>
        <v>4.8999999999999998E-3</v>
      </c>
      <c r="AB26" s="65"/>
      <c r="AC26" s="65"/>
      <c r="AD26" s="65"/>
      <c r="AE26" s="65"/>
    </row>
    <row r="27" spans="1:31">
      <c r="A27" s="76" t="s">
        <v>14</v>
      </c>
      <c r="B27" s="85"/>
      <c r="C27" s="86"/>
      <c r="D27" s="87">
        <f>AVERAGE(D17:H26)</f>
        <v>4.9800000000000001E-3</v>
      </c>
      <c r="E27" s="93"/>
      <c r="F27" s="93"/>
      <c r="G27" s="93"/>
      <c r="H27" s="94"/>
      <c r="I27" s="90">
        <f>ROUND(AVERAGE(I17:M26),2)</f>
        <v>5</v>
      </c>
      <c r="J27" s="95"/>
      <c r="K27" s="95"/>
      <c r="L27" s="95"/>
      <c r="M27" s="96"/>
      <c r="N27" s="47"/>
      <c r="O27" s="28"/>
      <c r="P27" s="28"/>
      <c r="Q27" s="28"/>
      <c r="R27" s="28"/>
      <c r="S27" s="28"/>
      <c r="T27" s="28"/>
      <c r="U27" s="28"/>
      <c r="V27" s="28"/>
      <c r="W27" s="28"/>
      <c r="AA27" s="66">
        <f ca="1">G7+G7*J9/100*0.9*(RAND()-RAND())</f>
        <v>4.9917147515922355</v>
      </c>
      <c r="AB27" s="66"/>
      <c r="AC27" s="66"/>
      <c r="AD27" s="66"/>
      <c r="AE27" s="66"/>
    </row>
    <row r="28" spans="1:31">
      <c r="A28" s="76" t="s">
        <v>15</v>
      </c>
      <c r="B28" s="85"/>
      <c r="C28" s="86"/>
      <c r="D28" s="106" t="str">
        <f>'Исход. данные'!$B$5</f>
        <v>Пупкин В.В.</v>
      </c>
      <c r="E28" s="107"/>
      <c r="F28" s="107"/>
      <c r="G28" s="107"/>
      <c r="H28" s="107"/>
      <c r="I28" s="107"/>
      <c r="J28" s="107"/>
      <c r="K28" s="107"/>
      <c r="L28" s="107"/>
      <c r="M28" s="108"/>
      <c r="N28" s="51"/>
      <c r="O28" s="51"/>
      <c r="P28" s="51"/>
      <c r="Q28" s="51"/>
      <c r="R28" s="51"/>
      <c r="S28" s="51"/>
      <c r="T28" s="51"/>
      <c r="U28" s="28"/>
      <c r="V28" s="28"/>
      <c r="W28" s="28"/>
    </row>
    <row r="29" spans="1:31">
      <c r="A29" s="62"/>
      <c r="B29" s="62"/>
      <c r="C29" s="62"/>
      <c r="D29" s="62"/>
      <c r="E29" s="62"/>
      <c r="F29" s="62"/>
      <c r="G29" s="62"/>
      <c r="H29" s="62"/>
      <c r="I29" s="62"/>
      <c r="J29" s="62"/>
      <c r="K29" s="62"/>
      <c r="L29" s="62"/>
      <c r="M29" s="62"/>
      <c r="N29" s="62"/>
      <c r="O29" s="62"/>
      <c r="P29" s="62"/>
      <c r="Q29" s="62"/>
      <c r="R29" s="62"/>
      <c r="S29" s="62"/>
      <c r="T29" s="62"/>
      <c r="U29" s="62"/>
      <c r="V29" s="62"/>
      <c r="W29" s="62"/>
    </row>
    <row r="30" spans="1:31">
      <c r="A30" s="97" t="s">
        <v>11</v>
      </c>
      <c r="B30" s="98"/>
      <c r="C30" s="99"/>
      <c r="D30" s="76" t="str">
        <f>"Объем дозирования " &amp; G8 &amp; " мкл"</f>
        <v>Объем дозирования 50 мкл</v>
      </c>
      <c r="E30" s="85"/>
      <c r="F30" s="85"/>
      <c r="G30" s="85"/>
      <c r="H30" s="85"/>
      <c r="I30" s="85"/>
      <c r="J30" s="85"/>
      <c r="K30" s="85"/>
      <c r="L30" s="85"/>
      <c r="M30" s="86"/>
      <c r="V30" s="18"/>
    </row>
    <row r="31" spans="1:31">
      <c r="A31" s="100"/>
      <c r="B31" s="101"/>
      <c r="C31" s="102"/>
      <c r="D31" s="76" t="s">
        <v>42</v>
      </c>
      <c r="E31" s="85"/>
      <c r="F31" s="85"/>
      <c r="G31" s="85"/>
      <c r="H31" s="86"/>
      <c r="I31" s="76" t="s">
        <v>13</v>
      </c>
      <c r="J31" s="85"/>
      <c r="K31" s="85"/>
      <c r="L31" s="85"/>
      <c r="M31" s="86"/>
      <c r="Q31" s="18"/>
      <c r="S31" s="2"/>
    </row>
    <row r="32" spans="1:31">
      <c r="A32" s="76">
        <v>1</v>
      </c>
      <c r="B32" s="85"/>
      <c r="C32" s="86"/>
      <c r="D32" s="103">
        <v>5.0200000000000002E-2</v>
      </c>
      <c r="E32" s="104"/>
      <c r="F32" s="104"/>
      <c r="G32" s="104"/>
      <c r="H32" s="105"/>
      <c r="I32" s="90">
        <f>D32*1000*'Исход. данные'!$B$6</f>
        <v>50.355620000000009</v>
      </c>
      <c r="J32" s="95"/>
      <c r="K32" s="95"/>
      <c r="L32" s="95"/>
      <c r="M32" s="96"/>
      <c r="Q32" s="18"/>
      <c r="AA32" s="65">
        <f ca="1">ROUND(NORMINV(RAND(), $AA$42, $AA$42*$M$8/100*0.8)/(1000*'Исход. данные'!$B$6), 4)</f>
        <v>4.9399999999999999E-2</v>
      </c>
      <c r="AB32" s="65"/>
      <c r="AC32" s="65"/>
      <c r="AD32" s="65"/>
      <c r="AE32" s="65"/>
    </row>
    <row r="33" spans="1:31">
      <c r="A33" s="76">
        <v>2</v>
      </c>
      <c r="B33" s="85"/>
      <c r="C33" s="86"/>
      <c r="D33" s="103">
        <v>0.05</v>
      </c>
      <c r="E33" s="104"/>
      <c r="F33" s="104"/>
      <c r="G33" s="104"/>
      <c r="H33" s="105"/>
      <c r="I33" s="90">
        <f>D33*1000*'Исход. данные'!$B$6</f>
        <v>50.155000000000008</v>
      </c>
      <c r="J33" s="95"/>
      <c r="K33" s="95"/>
      <c r="L33" s="95"/>
      <c r="M33" s="96"/>
      <c r="Q33" s="18"/>
      <c r="S33" s="2"/>
      <c r="AA33" s="65">
        <f ca="1">ROUND(NORMINV(RAND(), $AA$42, $AA$42*$M$8/100*0.8)/(1000*'Исход. данные'!$B$6), 4)</f>
        <v>4.9399999999999999E-2</v>
      </c>
      <c r="AB33" s="65"/>
      <c r="AC33" s="65"/>
      <c r="AD33" s="65"/>
      <c r="AE33" s="65"/>
    </row>
    <row r="34" spans="1:31">
      <c r="A34" s="76">
        <v>3</v>
      </c>
      <c r="B34" s="85"/>
      <c r="C34" s="86"/>
      <c r="D34" s="103">
        <v>4.9599999999999998E-2</v>
      </c>
      <c r="E34" s="104"/>
      <c r="F34" s="104"/>
      <c r="G34" s="104"/>
      <c r="H34" s="105"/>
      <c r="I34" s="90">
        <f>D34*1000*'Исход. данные'!$B$6</f>
        <v>49.753760000000007</v>
      </c>
      <c r="J34" s="95"/>
      <c r="K34" s="95"/>
      <c r="L34" s="95"/>
      <c r="M34" s="96"/>
      <c r="Q34" s="18"/>
      <c r="AA34" s="65">
        <f ca="1">ROUND(NORMINV(RAND(), $AA$42, $AA$42*$M$8/100*0.8)/(1000*'Исход. данные'!$B$6), 4)</f>
        <v>4.9799999999999997E-2</v>
      </c>
      <c r="AB34" s="65"/>
      <c r="AC34" s="65"/>
      <c r="AD34" s="65"/>
      <c r="AE34" s="65"/>
    </row>
    <row r="35" spans="1:31">
      <c r="A35" s="76">
        <v>4</v>
      </c>
      <c r="B35" s="85"/>
      <c r="C35" s="86"/>
      <c r="D35" s="103">
        <v>4.9599999999999998E-2</v>
      </c>
      <c r="E35" s="104"/>
      <c r="F35" s="104"/>
      <c r="G35" s="104"/>
      <c r="H35" s="105"/>
      <c r="I35" s="90">
        <f>D35*1000*'Исход. данные'!$B$6</f>
        <v>49.753760000000007</v>
      </c>
      <c r="J35" s="95"/>
      <c r="K35" s="95"/>
      <c r="L35" s="95"/>
      <c r="M35" s="96"/>
      <c r="Q35" s="18"/>
      <c r="AA35" s="65">
        <f ca="1">ROUND(NORMINV(RAND(), $AA$42, $AA$42*$M$8/100*0.8)/(1000*'Исход. данные'!$B$6), 4)</f>
        <v>4.9299999999999997E-2</v>
      </c>
      <c r="AB35" s="65"/>
      <c r="AC35" s="65"/>
      <c r="AD35" s="65"/>
      <c r="AE35" s="65"/>
    </row>
    <row r="36" spans="1:31">
      <c r="A36" s="76">
        <v>5</v>
      </c>
      <c r="B36" s="85"/>
      <c r="C36" s="86"/>
      <c r="D36" s="103">
        <v>4.9799999999999997E-2</v>
      </c>
      <c r="E36" s="104"/>
      <c r="F36" s="104"/>
      <c r="G36" s="104"/>
      <c r="H36" s="105"/>
      <c r="I36" s="90">
        <f>D36*1000*'Исход. данные'!$B$6</f>
        <v>49.95438</v>
      </c>
      <c r="J36" s="95"/>
      <c r="K36" s="95"/>
      <c r="L36" s="95"/>
      <c r="M36" s="96"/>
      <c r="Q36" s="18"/>
      <c r="AA36" s="65">
        <f ca="1">ROUND(NORMINV(RAND(), $AA$42, $AA$42*$M$8/100*0.8)/(1000*'Исход. данные'!$B$6), 4)</f>
        <v>4.9700000000000001E-2</v>
      </c>
      <c r="AB36" s="65"/>
      <c r="AC36" s="65"/>
      <c r="AD36" s="65"/>
      <c r="AE36" s="65"/>
    </row>
    <row r="37" spans="1:31">
      <c r="A37" s="76">
        <v>6</v>
      </c>
      <c r="B37" s="85"/>
      <c r="C37" s="86"/>
      <c r="D37" s="103">
        <v>4.9700000000000001E-2</v>
      </c>
      <c r="E37" s="104"/>
      <c r="F37" s="104"/>
      <c r="G37" s="104"/>
      <c r="H37" s="105"/>
      <c r="I37" s="90">
        <f>D37*1000*'Исход. данные'!$B$6</f>
        <v>49.854070000000007</v>
      </c>
      <c r="J37" s="95"/>
      <c r="K37" s="95"/>
      <c r="L37" s="95"/>
      <c r="M37" s="96"/>
      <c r="Q37" s="18"/>
      <c r="Y37" s="26"/>
      <c r="AA37" s="65">
        <f ca="1">ROUND(NORMINV(RAND(), $AA$42, $AA$42*$M$8/100*0.8)/(1000*'Исход. данные'!$B$6), 4)</f>
        <v>4.9799999999999997E-2</v>
      </c>
      <c r="AB37" s="65"/>
      <c r="AC37" s="65"/>
      <c r="AD37" s="65"/>
      <c r="AE37" s="65"/>
    </row>
    <row r="38" spans="1:31">
      <c r="A38" s="76">
        <v>7</v>
      </c>
      <c r="B38" s="85"/>
      <c r="C38" s="86"/>
      <c r="D38" s="103">
        <v>4.9700000000000001E-2</v>
      </c>
      <c r="E38" s="104"/>
      <c r="F38" s="104"/>
      <c r="G38" s="104"/>
      <c r="H38" s="105"/>
      <c r="I38" s="90">
        <f>D38*1000*'Исход. данные'!$B$6</f>
        <v>49.854070000000007</v>
      </c>
      <c r="J38" s="95"/>
      <c r="K38" s="95"/>
      <c r="L38" s="95"/>
      <c r="M38" s="96"/>
      <c r="Q38" s="18"/>
      <c r="AA38" s="65">
        <f ca="1">ROUND(NORMINV(RAND(), $AA$42, $AA$42*$M$8/100*0.8)/(1000*'Исход. данные'!$B$6), 4)</f>
        <v>4.99E-2</v>
      </c>
      <c r="AB38" s="65"/>
      <c r="AC38" s="65"/>
      <c r="AD38" s="65"/>
      <c r="AE38" s="65"/>
    </row>
    <row r="39" spans="1:31">
      <c r="A39" s="76">
        <v>8</v>
      </c>
      <c r="B39" s="85"/>
      <c r="C39" s="86"/>
      <c r="D39" s="103">
        <v>4.9599999999999998E-2</v>
      </c>
      <c r="E39" s="104"/>
      <c r="F39" s="104"/>
      <c r="G39" s="104"/>
      <c r="H39" s="105"/>
      <c r="I39" s="90">
        <f>D39*1000*'Исход. данные'!$B$6</f>
        <v>49.753760000000007</v>
      </c>
      <c r="J39" s="95"/>
      <c r="K39" s="95"/>
      <c r="L39" s="95"/>
      <c r="M39" s="96"/>
      <c r="Q39" s="18"/>
      <c r="AA39" s="65">
        <f ca="1">ROUND(NORMINV(RAND(), $AA$42, $AA$42*$M$8/100*0.8)/(1000*'Исход. данные'!$B$6), 4)</f>
        <v>4.9700000000000001E-2</v>
      </c>
      <c r="AB39" s="65"/>
      <c r="AC39" s="65"/>
      <c r="AD39" s="65"/>
      <c r="AE39" s="65"/>
    </row>
    <row r="40" spans="1:31">
      <c r="A40" s="76">
        <v>9</v>
      </c>
      <c r="B40" s="85"/>
      <c r="C40" s="86"/>
      <c r="D40" s="103">
        <v>4.9700000000000001E-2</v>
      </c>
      <c r="E40" s="104"/>
      <c r="F40" s="104"/>
      <c r="G40" s="104"/>
      <c r="H40" s="105"/>
      <c r="I40" s="90">
        <f>D40*1000*'Исход. данные'!$B$6</f>
        <v>49.854070000000007</v>
      </c>
      <c r="J40" s="95"/>
      <c r="K40" s="95"/>
      <c r="L40" s="95"/>
      <c r="M40" s="96"/>
      <c r="Q40" s="18"/>
      <c r="AA40" s="65">
        <f ca="1">ROUND(NORMINV(RAND(), $AA$42, $AA$42*$M$8/100*0.8)/(1000*'Исход. данные'!$B$6), 4)</f>
        <v>4.9500000000000002E-2</v>
      </c>
      <c r="AB40" s="65"/>
      <c r="AC40" s="65"/>
      <c r="AD40" s="65"/>
      <c r="AE40" s="65"/>
    </row>
    <row r="41" spans="1:31">
      <c r="A41" s="76">
        <v>10</v>
      </c>
      <c r="B41" s="85"/>
      <c r="C41" s="86"/>
      <c r="D41" s="103">
        <v>4.9500000000000002E-2</v>
      </c>
      <c r="E41" s="104"/>
      <c r="F41" s="104"/>
      <c r="G41" s="104"/>
      <c r="H41" s="105"/>
      <c r="I41" s="90">
        <f>D41*1000*'Исход. данные'!$B$6</f>
        <v>49.653450000000007</v>
      </c>
      <c r="J41" s="95"/>
      <c r="K41" s="95"/>
      <c r="L41" s="95"/>
      <c r="M41" s="96"/>
      <c r="Q41" s="18"/>
      <c r="AA41" s="65">
        <f ca="1">ROUND(NORMINV(RAND(), $AA$42, $AA$42*$M$8/100*0.8)/(1000*'Исход. данные'!$B$6), 4)</f>
        <v>4.9399999999999999E-2</v>
      </c>
      <c r="AB41" s="65"/>
      <c r="AC41" s="65"/>
      <c r="AD41" s="65"/>
      <c r="AE41" s="65"/>
    </row>
    <row r="42" spans="1:31">
      <c r="A42" s="76" t="s">
        <v>14</v>
      </c>
      <c r="B42" s="85"/>
      <c r="C42" s="86"/>
      <c r="D42" s="109">
        <f>AVERAGE(D32:H41)</f>
        <v>4.9740000000000006E-2</v>
      </c>
      <c r="E42" s="110"/>
      <c r="F42" s="110"/>
      <c r="G42" s="110"/>
      <c r="H42" s="110"/>
      <c r="I42" s="111">
        <f>ROUND(AVERAGE(I32:M41), 2)</f>
        <v>49.89</v>
      </c>
      <c r="J42" s="111"/>
      <c r="K42" s="111"/>
      <c r="L42" s="111"/>
      <c r="M42" s="111"/>
      <c r="N42" s="8"/>
      <c r="O42" s="8"/>
      <c r="P42" s="8"/>
      <c r="Q42" s="8"/>
      <c r="R42" s="8"/>
      <c r="S42" s="8"/>
      <c r="T42" s="8"/>
      <c r="U42" s="8"/>
      <c r="V42" s="8"/>
      <c r="W42" s="8"/>
      <c r="X42" s="8"/>
      <c r="AA42" s="66">
        <f ca="1">G8+G8*J10/100*0.9*(RAND()-RAND())</f>
        <v>49.789896273735735</v>
      </c>
      <c r="AB42" s="66"/>
      <c r="AC42" s="66"/>
      <c r="AD42" s="66"/>
      <c r="AE42" s="66"/>
    </row>
    <row r="43" spans="1:31">
      <c r="A43" s="74" t="s">
        <v>15</v>
      </c>
      <c r="B43" s="74"/>
      <c r="C43" s="74"/>
      <c r="D43" s="112" t="str">
        <f>'Исход. данные'!$B$5</f>
        <v>Пупкин В.В.</v>
      </c>
      <c r="E43" s="112"/>
      <c r="F43" s="112"/>
      <c r="G43" s="112"/>
      <c r="H43" s="112"/>
      <c r="I43" s="112"/>
      <c r="J43" s="112"/>
      <c r="K43" s="112"/>
      <c r="L43" s="112"/>
      <c r="M43" s="112"/>
      <c r="N43" s="45"/>
      <c r="O43" s="45"/>
      <c r="P43" s="45"/>
      <c r="Q43" s="45"/>
      <c r="R43" s="45"/>
      <c r="S43" s="45"/>
      <c r="T43" s="8"/>
      <c r="U43" s="8"/>
      <c r="V43" s="8"/>
      <c r="W43" s="8"/>
      <c r="X43" s="8"/>
    </row>
    <row r="44" spans="1:31">
      <c r="A44" s="107" t="s">
        <v>16</v>
      </c>
      <c r="B44" s="107"/>
      <c r="C44" s="107"/>
      <c r="D44" s="107"/>
      <c r="E44" s="107"/>
      <c r="F44" s="107"/>
      <c r="G44" s="107"/>
      <c r="H44" s="107"/>
      <c r="I44" s="107"/>
      <c r="J44" s="107"/>
      <c r="K44" s="107"/>
      <c r="L44" s="107"/>
      <c r="M44" s="107"/>
      <c r="N44" s="16"/>
      <c r="O44" s="16"/>
      <c r="P44" s="16"/>
      <c r="Q44" s="16"/>
      <c r="R44" s="16"/>
      <c r="S44" s="16"/>
      <c r="T44" s="16"/>
      <c r="U44" s="16"/>
      <c r="V44" s="16"/>
      <c r="W44" s="16"/>
    </row>
    <row r="45" spans="1:31" ht="15" customHeight="1">
      <c r="A45" s="124" t="s">
        <v>5</v>
      </c>
      <c r="B45" s="125"/>
      <c r="C45" s="125"/>
      <c r="D45" s="115" t="s">
        <v>55</v>
      </c>
      <c r="E45" s="116"/>
      <c r="F45" s="116"/>
      <c r="G45" s="116"/>
      <c r="H45" s="117"/>
      <c r="I45" s="113" t="s">
        <v>57</v>
      </c>
      <c r="J45" s="113"/>
      <c r="K45" s="113"/>
      <c r="L45" s="113"/>
      <c r="M45" s="113"/>
      <c r="AA45">
        <f>IF(ABS(D46)&gt;J9, 0, IF(ABS(D47)&gt;J10, 0, IF(I46&gt;M7, 0, IF(I47&gt;M8, 0, 1))))</f>
        <v>1</v>
      </c>
    </row>
    <row r="46" spans="1:31">
      <c r="A46" s="76">
        <f>G7</f>
        <v>5</v>
      </c>
      <c r="B46" s="85"/>
      <c r="C46" s="86"/>
      <c r="D46" s="118">
        <f>ROUND(((I27-A46)/A46*100),2)</f>
        <v>0</v>
      </c>
      <c r="E46" s="119"/>
      <c r="F46" s="119"/>
      <c r="G46" s="119"/>
      <c r="H46" s="120"/>
      <c r="I46" s="114">
        <f>ROUND(STDEV(I17:I26)*100/I27,2)</f>
        <v>1.84</v>
      </c>
      <c r="J46" s="114"/>
      <c r="K46" s="114"/>
      <c r="L46" s="114"/>
      <c r="M46" s="114"/>
    </row>
    <row r="47" spans="1:31">
      <c r="A47" s="76">
        <f>G8</f>
        <v>50</v>
      </c>
      <c r="B47" s="85"/>
      <c r="C47" s="86"/>
      <c r="D47" s="118">
        <f>ROUND(((I42-A47)/A47*100),2)</f>
        <v>-0.22</v>
      </c>
      <c r="E47" s="119"/>
      <c r="F47" s="119"/>
      <c r="G47" s="119"/>
      <c r="H47" s="120"/>
      <c r="I47" s="114">
        <f>ROUND(STDEV(I32:I41)*100/I42,2)</f>
        <v>0.43</v>
      </c>
      <c r="J47" s="114"/>
      <c r="K47" s="114"/>
      <c r="L47" s="114"/>
      <c r="M47" s="114"/>
      <c r="N47" s="37"/>
      <c r="Q47" s="8"/>
    </row>
    <row r="48" spans="1:31" ht="15.75">
      <c r="A48" s="121" t="s">
        <v>17</v>
      </c>
      <c r="B48" s="121"/>
      <c r="C48" s="121"/>
      <c r="D48" s="121"/>
      <c r="E48" s="121"/>
      <c r="F48" s="121"/>
      <c r="G48" s="122" t="s">
        <v>18</v>
      </c>
      <c r="H48" s="122"/>
      <c r="I48" s="122"/>
      <c r="J48" s="122"/>
      <c r="K48" s="122"/>
      <c r="L48" s="122"/>
      <c r="M48" s="122"/>
      <c r="N48" s="44"/>
      <c r="O48" s="44"/>
      <c r="P48" s="44"/>
      <c r="Q48" s="44"/>
      <c r="R48" s="44"/>
      <c r="S48" s="44"/>
      <c r="T48" s="44"/>
      <c r="U48" s="44"/>
      <c r="V48" s="44"/>
      <c r="W48" s="44"/>
      <c r="X48" s="8"/>
    </row>
    <row r="49" spans="1:24">
      <c r="A49" s="79" t="s">
        <v>15</v>
      </c>
      <c r="B49" s="79"/>
      <c r="C49" s="79"/>
      <c r="D49" s="79"/>
      <c r="E49" s="79"/>
      <c r="F49" s="79"/>
      <c r="G49" s="107" t="str">
        <f>'Исход. данные'!$B$5</f>
        <v>Пупкин В.В.</v>
      </c>
      <c r="H49" s="107"/>
      <c r="I49" s="107"/>
      <c r="J49" s="107"/>
      <c r="K49" s="107"/>
      <c r="L49" s="107"/>
      <c r="M49" s="107"/>
      <c r="N49" s="16"/>
      <c r="O49" s="16"/>
      <c r="P49" s="16"/>
      <c r="Q49" s="16"/>
      <c r="R49" s="16"/>
      <c r="S49" s="16"/>
      <c r="T49" s="16"/>
      <c r="U49" s="16"/>
      <c r="V49" s="16"/>
      <c r="W49" s="16"/>
      <c r="X49" s="8"/>
    </row>
    <row r="50" spans="1:24">
      <c r="A50" s="62"/>
      <c r="B50" s="62"/>
      <c r="C50" s="62"/>
      <c r="D50" s="62"/>
      <c r="E50" s="62"/>
      <c r="F50" s="62"/>
      <c r="G50" s="123" t="s">
        <v>58</v>
      </c>
      <c r="H50" s="123"/>
      <c r="I50" s="123"/>
      <c r="J50" s="123"/>
      <c r="K50" s="123"/>
      <c r="L50" s="123"/>
      <c r="M50" s="123"/>
      <c r="N50" s="48"/>
      <c r="O50" s="48"/>
      <c r="P50" s="48"/>
      <c r="Q50" s="63"/>
      <c r="R50" s="63"/>
      <c r="S50" s="63"/>
      <c r="T50" s="63"/>
      <c r="U50" s="63"/>
      <c r="V50" s="63"/>
      <c r="W50" s="63"/>
    </row>
  </sheetData>
  <mergeCells count="152">
    <mergeCell ref="A1:M1"/>
    <mergeCell ref="A2:M2"/>
    <mergeCell ref="A3:G3"/>
    <mergeCell ref="I3:M3"/>
    <mergeCell ref="Q3:W3"/>
    <mergeCell ref="A4:G4"/>
    <mergeCell ref="I4:M4"/>
    <mergeCell ref="Q4:W4"/>
    <mergeCell ref="A5:M5"/>
    <mergeCell ref="A6:C6"/>
    <mergeCell ref="D6:F6"/>
    <mergeCell ref="G6:I6"/>
    <mergeCell ref="J6:L6"/>
    <mergeCell ref="A7:C7"/>
    <mergeCell ref="D7:F7"/>
    <mergeCell ref="G7:I7"/>
    <mergeCell ref="J7:L7"/>
    <mergeCell ref="A10:C10"/>
    <mergeCell ref="D10:F10"/>
    <mergeCell ref="G10:I10"/>
    <mergeCell ref="J10:L10"/>
    <mergeCell ref="A11:J11"/>
    <mergeCell ref="K11:M11"/>
    <mergeCell ref="A8:C8"/>
    <mergeCell ref="D8:F8"/>
    <mergeCell ref="G8:I8"/>
    <mergeCell ref="J8:L8"/>
    <mergeCell ref="A9:C9"/>
    <mergeCell ref="D9:F9"/>
    <mergeCell ref="G9:I9"/>
    <mergeCell ref="J9:L9"/>
    <mergeCell ref="A15:C16"/>
    <mergeCell ref="D15:M15"/>
    <mergeCell ref="D16:H16"/>
    <mergeCell ref="I16:M16"/>
    <mergeCell ref="A17:C17"/>
    <mergeCell ref="D17:H17"/>
    <mergeCell ref="I17:M17"/>
    <mergeCell ref="A12:J12"/>
    <mergeCell ref="K12:M12"/>
    <mergeCell ref="A13:J13"/>
    <mergeCell ref="K13:M13"/>
    <mergeCell ref="A14:J14"/>
    <mergeCell ref="K14:M14"/>
    <mergeCell ref="AA17:AE17"/>
    <mergeCell ref="A18:C18"/>
    <mergeCell ref="D18:H18"/>
    <mergeCell ref="I18:M18"/>
    <mergeCell ref="AA18:AE18"/>
    <mergeCell ref="A19:C19"/>
    <mergeCell ref="D19:H19"/>
    <mergeCell ref="I19:M19"/>
    <mergeCell ref="AA19:AE19"/>
    <mergeCell ref="A22:C22"/>
    <mergeCell ref="D22:H22"/>
    <mergeCell ref="I22:M22"/>
    <mergeCell ref="AA22:AE22"/>
    <mergeCell ref="A23:C23"/>
    <mergeCell ref="D23:H23"/>
    <mergeCell ref="I23:M23"/>
    <mergeCell ref="AA23:AE23"/>
    <mergeCell ref="A20:C20"/>
    <mergeCell ref="D20:H20"/>
    <mergeCell ref="I20:M20"/>
    <mergeCell ref="AA20:AE20"/>
    <mergeCell ref="A21:C21"/>
    <mergeCell ref="D21:H21"/>
    <mergeCell ref="I21:M21"/>
    <mergeCell ref="AA21:AE21"/>
    <mergeCell ref="AA26:AE26"/>
    <mergeCell ref="A27:C27"/>
    <mergeCell ref="D27:H27"/>
    <mergeCell ref="I27:M27"/>
    <mergeCell ref="AA27:AE27"/>
    <mergeCell ref="A24:C24"/>
    <mergeCell ref="D24:H24"/>
    <mergeCell ref="I24:M24"/>
    <mergeCell ref="AA24:AE24"/>
    <mergeCell ref="A25:C25"/>
    <mergeCell ref="D25:H25"/>
    <mergeCell ref="I25:M25"/>
    <mergeCell ref="AA25:AE25"/>
    <mergeCell ref="A28:C28"/>
    <mergeCell ref="D28:M28"/>
    <mergeCell ref="A30:C31"/>
    <mergeCell ref="D30:M30"/>
    <mergeCell ref="D31:H31"/>
    <mergeCell ref="I31:M31"/>
    <mergeCell ref="A26:C26"/>
    <mergeCell ref="D26:H26"/>
    <mergeCell ref="I26:M26"/>
    <mergeCell ref="A34:C34"/>
    <mergeCell ref="D34:H34"/>
    <mergeCell ref="I34:M34"/>
    <mergeCell ref="AA34:AE34"/>
    <mergeCell ref="A35:C35"/>
    <mergeCell ref="D35:H35"/>
    <mergeCell ref="I35:M35"/>
    <mergeCell ref="AA35:AE35"/>
    <mergeCell ref="A32:C32"/>
    <mergeCell ref="D32:H32"/>
    <mergeCell ref="I32:M32"/>
    <mergeCell ref="AA32:AE32"/>
    <mergeCell ref="A33:C33"/>
    <mergeCell ref="D33:H33"/>
    <mergeCell ref="I33:M33"/>
    <mergeCell ref="AA33:AE33"/>
    <mergeCell ref="A38:C38"/>
    <mergeCell ref="D38:H38"/>
    <mergeCell ref="I38:M38"/>
    <mergeCell ref="AA38:AE38"/>
    <mergeCell ref="A39:C39"/>
    <mergeCell ref="D39:H39"/>
    <mergeCell ref="I39:M39"/>
    <mergeCell ref="AA39:AE39"/>
    <mergeCell ref="A36:C36"/>
    <mergeCell ref="D36:H36"/>
    <mergeCell ref="I36:M36"/>
    <mergeCell ref="AA36:AE36"/>
    <mergeCell ref="A37:C37"/>
    <mergeCell ref="D37:H37"/>
    <mergeCell ref="I37:M37"/>
    <mergeCell ref="AA37:AE37"/>
    <mergeCell ref="A42:C42"/>
    <mergeCell ref="D42:H42"/>
    <mergeCell ref="I42:M42"/>
    <mergeCell ref="AA42:AE42"/>
    <mergeCell ref="A43:C43"/>
    <mergeCell ref="D43:M43"/>
    <mergeCell ref="A40:C40"/>
    <mergeCell ref="D40:H40"/>
    <mergeCell ref="I40:M40"/>
    <mergeCell ref="AA40:AE40"/>
    <mergeCell ref="A41:C41"/>
    <mergeCell ref="D41:H41"/>
    <mergeCell ref="I41:M41"/>
    <mergeCell ref="AA41:AE41"/>
    <mergeCell ref="G50:M50"/>
    <mergeCell ref="A47:C47"/>
    <mergeCell ref="D47:H47"/>
    <mergeCell ref="I47:M47"/>
    <mergeCell ref="A48:F48"/>
    <mergeCell ref="G48:M48"/>
    <mergeCell ref="A49:F49"/>
    <mergeCell ref="G49:M49"/>
    <mergeCell ref="A44:M44"/>
    <mergeCell ref="A45:C45"/>
    <mergeCell ref="D45:H45"/>
    <mergeCell ref="I45:M45"/>
    <mergeCell ref="A46:C46"/>
    <mergeCell ref="D46:H46"/>
    <mergeCell ref="I46:M46"/>
  </mergeCells>
  <conditionalFormatting sqref="D46">
    <cfRule type="expression" dxfId="91" priority="4">
      <formula>ABS($D$46)&gt;--MID($J$7,2,5)</formula>
    </cfRule>
  </conditionalFormatting>
  <conditionalFormatting sqref="D47">
    <cfRule type="expression" dxfId="90" priority="3">
      <formula>ABS($D$47)&gt;--MID($J$8,2,5)</formula>
    </cfRule>
  </conditionalFormatting>
  <conditionalFormatting sqref="I46">
    <cfRule type="cellIs" dxfId="89" priority="2" operator="greaterThan">
      <formula>$M$7</formula>
    </cfRule>
  </conditionalFormatting>
  <conditionalFormatting sqref="I47">
    <cfRule type="cellIs" dxfId="88" priority="1" operator="greaterThan">
      <formula>$M$8</formula>
    </cfRule>
  </conditionalFormatting>
  <pageMargins left="0.7" right="0.7" top="0.75" bottom="0.75" header="0.3" footer="0.3"/>
  <pageSetup paperSize="9" orientation="portrait" r:id="rId1"/>
</worksheet>
</file>

<file path=xl/worksheets/sheet55.xml><?xml version="1.0" encoding="utf-8"?>
<worksheet xmlns="http://schemas.openxmlformats.org/spreadsheetml/2006/main" xmlns:r="http://schemas.openxmlformats.org/officeDocument/2006/relationships">
  <sheetPr codeName="Лист91">
    <tabColor rgb="FF00B0F0"/>
  </sheetPr>
  <dimension ref="A1:AE50"/>
  <sheetViews>
    <sheetView zoomScale="90" zoomScaleNormal="90" workbookViewId="0">
      <selection activeCell="D32" sqref="D32:H41"/>
    </sheetView>
  </sheetViews>
  <sheetFormatPr defaultRowHeight="15"/>
  <cols>
    <col min="1" max="1" width="6.7109375" customWidth="1"/>
    <col min="2" max="2" width="6.5703125" customWidth="1"/>
    <col min="3" max="3" width="5.5703125" customWidth="1"/>
    <col min="4" max="4" width="7" customWidth="1"/>
    <col min="5" max="7" width="3.7109375" customWidth="1"/>
    <col min="8" max="8" width="11.7109375" customWidth="1"/>
    <col min="9" max="9" width="2.7109375" customWidth="1"/>
    <col min="10" max="10" width="6.7109375" customWidth="1"/>
    <col min="11" max="12" width="3.7109375" customWidth="1"/>
    <col min="13" max="13" width="14.7109375" customWidth="1"/>
    <col min="14" max="14" width="5.7109375" customWidth="1"/>
    <col min="15" max="16" width="0" hidden="1" customWidth="1"/>
    <col min="17" max="17" width="0.42578125" customWidth="1"/>
    <col min="18" max="23" width="0" hidden="1" customWidth="1"/>
    <col min="27" max="27" width="9.28515625" hidden="1" customWidth="1"/>
    <col min="28" max="31" width="9.140625" hidden="1" customWidth="1"/>
  </cols>
  <sheetData>
    <row r="1" spans="1:24">
      <c r="A1" s="67" t="s">
        <v>32</v>
      </c>
      <c r="B1" s="67"/>
      <c r="C1" s="67"/>
      <c r="D1" s="67"/>
      <c r="E1" s="67"/>
      <c r="F1" s="67"/>
      <c r="G1" s="67"/>
      <c r="H1" s="67"/>
      <c r="I1" s="67"/>
      <c r="J1" s="67"/>
      <c r="K1" s="67"/>
      <c r="L1" s="67"/>
      <c r="M1" s="67"/>
      <c r="N1" s="38"/>
      <c r="O1" s="38"/>
      <c r="P1" s="38"/>
      <c r="Q1" s="38"/>
      <c r="R1" s="38"/>
      <c r="S1" s="38"/>
      <c r="T1" s="38"/>
      <c r="U1" s="38"/>
      <c r="V1" s="38"/>
      <c r="W1" s="28"/>
    </row>
    <row r="2" spans="1:24">
      <c r="A2" s="71" t="s">
        <v>33</v>
      </c>
      <c r="B2" s="71"/>
      <c r="C2" s="71"/>
      <c r="D2" s="71"/>
      <c r="E2" s="71"/>
      <c r="F2" s="71"/>
      <c r="G2" s="71"/>
      <c r="H2" s="71"/>
      <c r="I2" s="71"/>
      <c r="J2" s="71"/>
      <c r="K2" s="71"/>
      <c r="L2" s="71"/>
      <c r="M2" s="71"/>
      <c r="N2" s="7"/>
      <c r="O2" s="7"/>
      <c r="P2" s="7"/>
      <c r="Q2" s="7"/>
      <c r="R2" s="7"/>
      <c r="S2" s="7"/>
      <c r="T2" s="7"/>
      <c r="U2" s="7"/>
      <c r="V2" s="7"/>
      <c r="W2" s="7"/>
    </row>
    <row r="3" spans="1:24" ht="15.75">
      <c r="A3" s="68" t="s">
        <v>25</v>
      </c>
      <c r="B3" s="68"/>
      <c r="C3" s="68"/>
      <c r="D3" s="68"/>
      <c r="E3" s="68"/>
      <c r="F3" s="68"/>
      <c r="G3" s="68"/>
      <c r="H3" s="62"/>
      <c r="I3" s="72">
        <v>4543302898</v>
      </c>
      <c r="J3" s="72"/>
      <c r="K3" s="72"/>
      <c r="L3" s="72"/>
      <c r="M3" s="72"/>
      <c r="N3" s="16"/>
      <c r="O3" s="23"/>
      <c r="P3" s="62"/>
      <c r="Q3" s="69"/>
      <c r="R3" s="69"/>
      <c r="S3" s="69"/>
      <c r="T3" s="69"/>
      <c r="U3" s="69"/>
      <c r="V3" s="69"/>
      <c r="W3" s="69"/>
    </row>
    <row r="4" spans="1:24">
      <c r="A4" s="70" t="s">
        <v>0</v>
      </c>
      <c r="B4" s="70"/>
      <c r="C4" s="70"/>
      <c r="D4" s="70"/>
      <c r="E4" s="70"/>
      <c r="F4" s="70"/>
      <c r="G4" s="70"/>
      <c r="H4" s="62"/>
      <c r="I4" s="70" t="s">
        <v>1</v>
      </c>
      <c r="J4" s="70"/>
      <c r="K4" s="70"/>
      <c r="L4" s="70"/>
      <c r="M4" s="70"/>
      <c r="N4" s="46"/>
      <c r="O4" s="42"/>
      <c r="P4" s="62"/>
      <c r="Q4" s="69"/>
      <c r="R4" s="69"/>
      <c r="S4" s="69"/>
      <c r="T4" s="69"/>
      <c r="U4" s="69"/>
      <c r="V4" s="69"/>
      <c r="W4" s="69"/>
    </row>
    <row r="5" spans="1:24">
      <c r="A5" s="73" t="s">
        <v>2</v>
      </c>
      <c r="B5" s="73"/>
      <c r="C5" s="73"/>
      <c r="D5" s="73"/>
      <c r="E5" s="73"/>
      <c r="F5" s="73"/>
      <c r="G5" s="73"/>
      <c r="H5" s="73"/>
      <c r="I5" s="73"/>
      <c r="J5" s="73"/>
      <c r="K5" s="73"/>
      <c r="L5" s="73"/>
      <c r="M5" s="73"/>
      <c r="N5" s="14"/>
      <c r="O5" s="14"/>
      <c r="P5" s="14"/>
      <c r="Q5" s="14"/>
      <c r="R5" s="14"/>
      <c r="S5" s="14"/>
      <c r="T5" s="14"/>
      <c r="U5" s="14"/>
      <c r="V5" s="14"/>
      <c r="W5" s="14"/>
    </row>
    <row r="6" spans="1:24">
      <c r="A6" s="77" t="s">
        <v>3</v>
      </c>
      <c r="B6" s="77"/>
      <c r="C6" s="77"/>
      <c r="D6" s="77" t="s">
        <v>4</v>
      </c>
      <c r="E6" s="77"/>
      <c r="F6" s="77"/>
      <c r="G6" s="77" t="s">
        <v>5</v>
      </c>
      <c r="H6" s="77"/>
      <c r="I6" s="77"/>
      <c r="J6" s="77" t="s">
        <v>55</v>
      </c>
      <c r="K6" s="77"/>
      <c r="L6" s="78"/>
      <c r="M6" s="61" t="s">
        <v>56</v>
      </c>
      <c r="N6" s="35"/>
      <c r="O6" s="31"/>
      <c r="P6" s="32"/>
      <c r="Q6" s="28"/>
      <c r="R6" s="28"/>
      <c r="S6" s="28"/>
      <c r="T6" s="28"/>
      <c r="U6" s="28"/>
      <c r="V6" s="28"/>
      <c r="W6" s="28"/>
    </row>
    <row r="7" spans="1:24">
      <c r="A7" s="74">
        <v>8</v>
      </c>
      <c r="B7" s="74"/>
      <c r="C7" s="74"/>
      <c r="D7" s="75" t="str">
        <f>G7 &amp; " - " &amp; G8</f>
        <v>5 - 50</v>
      </c>
      <c r="E7" s="75"/>
      <c r="F7" s="75"/>
      <c r="G7" s="74">
        <v>5</v>
      </c>
      <c r="H7" s="74"/>
      <c r="I7" s="74"/>
      <c r="J7" s="74" t="s">
        <v>44</v>
      </c>
      <c r="K7" s="74"/>
      <c r="L7" s="76"/>
      <c r="M7" s="64">
        <v>2</v>
      </c>
      <c r="N7" s="36"/>
      <c r="O7" s="33"/>
      <c r="P7" s="34"/>
      <c r="Q7" s="28"/>
      <c r="R7" s="28"/>
      <c r="S7" s="28"/>
      <c r="T7" s="28"/>
      <c r="U7" s="28"/>
      <c r="V7" s="28"/>
      <c r="W7" s="28"/>
    </row>
    <row r="8" spans="1:24">
      <c r="A8" s="74"/>
      <c r="B8" s="74"/>
      <c r="C8" s="74"/>
      <c r="D8" s="74"/>
      <c r="E8" s="74"/>
      <c r="F8" s="74"/>
      <c r="G8" s="74">
        <v>50</v>
      </c>
      <c r="H8" s="74"/>
      <c r="I8" s="74"/>
      <c r="J8" s="74" t="s">
        <v>35</v>
      </c>
      <c r="K8" s="74"/>
      <c r="L8" s="76"/>
      <c r="M8" s="64">
        <v>0.5</v>
      </c>
      <c r="N8" s="16"/>
      <c r="O8" s="27"/>
      <c r="P8" s="30"/>
      <c r="Q8" s="28"/>
      <c r="R8" s="28"/>
      <c r="S8" s="28"/>
      <c r="T8" s="28"/>
      <c r="U8" s="28"/>
      <c r="V8" s="28"/>
      <c r="W8" s="28"/>
    </row>
    <row r="9" spans="1:24">
      <c r="A9" s="74"/>
      <c r="B9" s="74"/>
      <c r="C9" s="74"/>
      <c r="D9" s="74"/>
      <c r="E9" s="74"/>
      <c r="F9" s="74"/>
      <c r="G9" s="74"/>
      <c r="H9" s="74"/>
      <c r="I9" s="74"/>
      <c r="J9" s="80">
        <f>--MID(J7,2,3)</f>
        <v>3</v>
      </c>
      <c r="K9" s="80"/>
      <c r="L9" s="81"/>
      <c r="M9" s="60"/>
      <c r="N9" s="16"/>
      <c r="O9" s="27"/>
      <c r="P9" s="30"/>
      <c r="Q9" s="28"/>
      <c r="R9" s="28"/>
      <c r="S9" s="28"/>
      <c r="T9" s="28"/>
      <c r="U9" s="28"/>
      <c r="V9" s="28"/>
      <c r="W9" s="28"/>
    </row>
    <row r="10" spans="1:24">
      <c r="A10" s="74"/>
      <c r="B10" s="74"/>
      <c r="C10" s="74"/>
      <c r="D10" s="74"/>
      <c r="E10" s="74"/>
      <c r="F10" s="74"/>
      <c r="G10" s="74"/>
      <c r="H10" s="74"/>
      <c r="I10" s="74"/>
      <c r="J10" s="82">
        <f>--MID(J8,2,3)</f>
        <v>1</v>
      </c>
      <c r="K10" s="82"/>
      <c r="L10" s="83"/>
      <c r="M10" s="60"/>
      <c r="N10" s="16"/>
      <c r="O10" s="52"/>
      <c r="P10" s="54"/>
      <c r="Q10" s="28"/>
      <c r="R10" s="28"/>
      <c r="S10" s="28"/>
      <c r="T10" s="28"/>
      <c r="U10" s="28"/>
      <c r="V10" s="28"/>
      <c r="W10" s="28"/>
    </row>
    <row r="11" spans="1:24">
      <c r="A11" s="79" t="s">
        <v>7</v>
      </c>
      <c r="B11" s="79"/>
      <c r="C11" s="79"/>
      <c r="D11" s="79"/>
      <c r="E11" s="79"/>
      <c r="F11" s="79"/>
      <c r="G11" s="79"/>
      <c r="H11" s="79"/>
      <c r="I11" s="79"/>
      <c r="J11" s="79"/>
      <c r="K11" s="84" t="str">
        <f>'Исход. данные'!$B$1</f>
        <v>18.10.2024г.</v>
      </c>
      <c r="L11" s="84"/>
      <c r="M11" s="84"/>
      <c r="N11" s="15"/>
      <c r="O11" s="15"/>
      <c r="P11" s="15"/>
      <c r="Q11" s="15"/>
      <c r="R11" s="15"/>
      <c r="S11" s="15"/>
      <c r="T11" s="15"/>
      <c r="U11" s="15"/>
      <c r="V11" s="15"/>
      <c r="W11" s="15"/>
      <c r="X11" s="8"/>
    </row>
    <row r="12" spans="1:24">
      <c r="A12" s="79" t="s">
        <v>8</v>
      </c>
      <c r="B12" s="79"/>
      <c r="C12" s="79"/>
      <c r="D12" s="79"/>
      <c r="E12" s="79"/>
      <c r="F12" s="79"/>
      <c r="G12" s="79"/>
      <c r="H12" s="79"/>
      <c r="I12" s="79"/>
      <c r="J12" s="79"/>
      <c r="K12" s="85" t="str">
        <f>'Исход. данные'!$B$2</f>
        <v>ВР-300S № 181024</v>
      </c>
      <c r="L12" s="85"/>
      <c r="M12" s="85"/>
      <c r="N12" s="16"/>
      <c r="O12" s="16"/>
      <c r="P12" s="16"/>
      <c r="Q12" s="16"/>
      <c r="R12" s="16"/>
      <c r="S12" s="16"/>
      <c r="T12" s="16"/>
      <c r="U12" s="16"/>
      <c r="V12" s="16"/>
      <c r="W12" s="16"/>
      <c r="X12" s="8"/>
    </row>
    <row r="13" spans="1:24">
      <c r="A13" s="79" t="s">
        <v>9</v>
      </c>
      <c r="B13" s="79"/>
      <c r="C13" s="79"/>
      <c r="D13" s="79"/>
      <c r="E13" s="79"/>
      <c r="F13" s="79"/>
      <c r="G13" s="79"/>
      <c r="H13" s="79"/>
      <c r="I13" s="79"/>
      <c r="J13" s="79"/>
      <c r="K13" s="85">
        <f>'Исход. данные'!$B$3</f>
        <v>21.2</v>
      </c>
      <c r="L13" s="85"/>
      <c r="M13" s="85"/>
      <c r="N13" s="16"/>
      <c r="O13" s="16"/>
      <c r="P13" s="16"/>
      <c r="Q13" s="16"/>
      <c r="R13" s="16"/>
      <c r="S13" s="16"/>
      <c r="T13" s="16"/>
      <c r="U13" s="16"/>
      <c r="V13" s="16"/>
      <c r="W13" s="16"/>
      <c r="X13" s="8"/>
    </row>
    <row r="14" spans="1:24">
      <c r="A14" s="79" t="s">
        <v>10</v>
      </c>
      <c r="B14" s="79"/>
      <c r="C14" s="79"/>
      <c r="D14" s="79"/>
      <c r="E14" s="79"/>
      <c r="F14" s="79"/>
      <c r="G14" s="79"/>
      <c r="H14" s="79"/>
      <c r="I14" s="79"/>
      <c r="J14" s="79"/>
      <c r="K14" s="85">
        <f>'Исход. данные'!$B$4</f>
        <v>60.7</v>
      </c>
      <c r="L14" s="85"/>
      <c r="M14" s="85"/>
      <c r="N14" s="16"/>
      <c r="O14" s="16"/>
      <c r="P14" s="16"/>
      <c r="Q14" s="16"/>
      <c r="R14" s="16"/>
      <c r="S14" s="16"/>
      <c r="T14" s="16"/>
      <c r="U14" s="16"/>
      <c r="V14" s="16"/>
      <c r="W14" s="16"/>
      <c r="X14" s="8"/>
    </row>
    <row r="15" spans="1:24">
      <c r="A15" s="97" t="s">
        <v>11</v>
      </c>
      <c r="B15" s="98"/>
      <c r="C15" s="99"/>
      <c r="D15" s="76" t="str">
        <f>"Объем дозирования " &amp; G7 &amp; " мкл"</f>
        <v>Объем дозирования 5 мкл</v>
      </c>
      <c r="E15" s="85"/>
      <c r="F15" s="85"/>
      <c r="G15" s="85"/>
      <c r="H15" s="85"/>
      <c r="I15" s="85"/>
      <c r="J15" s="85"/>
      <c r="K15" s="85"/>
      <c r="L15" s="85"/>
      <c r="M15" s="86"/>
      <c r="N15" s="47"/>
      <c r="O15" s="28"/>
      <c r="P15" s="28"/>
      <c r="Q15" s="28"/>
      <c r="R15" s="28"/>
      <c r="S15" s="28"/>
      <c r="T15" s="28"/>
      <c r="U15" s="28"/>
      <c r="V15" s="28"/>
      <c r="W15" s="28"/>
    </row>
    <row r="16" spans="1:24">
      <c r="A16" s="100"/>
      <c r="B16" s="101"/>
      <c r="C16" s="102"/>
      <c r="D16" s="76" t="s">
        <v>42</v>
      </c>
      <c r="E16" s="85"/>
      <c r="F16" s="85"/>
      <c r="G16" s="85"/>
      <c r="H16" s="86"/>
      <c r="I16" s="76" t="s">
        <v>13</v>
      </c>
      <c r="J16" s="85"/>
      <c r="K16" s="85"/>
      <c r="L16" s="85"/>
      <c r="M16" s="86"/>
      <c r="N16" s="28"/>
      <c r="O16" s="28"/>
      <c r="P16" s="28"/>
      <c r="Q16" s="28"/>
      <c r="R16" s="28"/>
      <c r="S16" s="28"/>
      <c r="T16" s="28"/>
      <c r="U16" s="28"/>
      <c r="V16" s="28"/>
      <c r="W16" s="28"/>
    </row>
    <row r="17" spans="1:31">
      <c r="A17" s="76">
        <v>1</v>
      </c>
      <c r="B17" s="85"/>
      <c r="C17" s="86"/>
      <c r="D17" s="87">
        <v>4.7999999999999996E-3</v>
      </c>
      <c r="E17" s="88"/>
      <c r="F17" s="88"/>
      <c r="G17" s="88"/>
      <c r="H17" s="89"/>
      <c r="I17" s="90">
        <f>D17*1000*'Исход. данные'!$B$6</f>
        <v>4.8148800000000005</v>
      </c>
      <c r="J17" s="91"/>
      <c r="K17" s="91"/>
      <c r="L17" s="91"/>
      <c r="M17" s="92"/>
      <c r="N17" s="28"/>
      <c r="O17" s="28"/>
      <c r="P17" s="28"/>
      <c r="Q17" s="28"/>
      <c r="R17" s="28"/>
      <c r="S17" s="28"/>
      <c r="T17" s="28"/>
      <c r="U17" s="28"/>
      <c r="V17" s="28"/>
      <c r="W17" s="28"/>
      <c r="AA17" s="65">
        <f ca="1">ROUND(NORMINV(RAND(), $AA$27, $AA$27*$M$7/100*0.8)/(1000*'Исход. данные'!$B$6), 4)</f>
        <v>5.1000000000000004E-3</v>
      </c>
      <c r="AB17" s="65"/>
      <c r="AC17" s="65"/>
      <c r="AD17" s="65"/>
      <c r="AE17" s="65"/>
    </row>
    <row r="18" spans="1:31">
      <c r="A18" s="76">
        <v>2</v>
      </c>
      <c r="B18" s="85"/>
      <c r="C18" s="86"/>
      <c r="D18" s="87">
        <v>5.0000000000000001E-3</v>
      </c>
      <c r="E18" s="93"/>
      <c r="F18" s="93"/>
      <c r="G18" s="93"/>
      <c r="H18" s="94"/>
      <c r="I18" s="90">
        <f>D18*1000*'Исход. данные'!$B$6</f>
        <v>5.0155000000000003</v>
      </c>
      <c r="J18" s="95"/>
      <c r="K18" s="95"/>
      <c r="L18" s="95"/>
      <c r="M18" s="96"/>
      <c r="N18" s="28"/>
      <c r="O18" s="28"/>
      <c r="P18" s="28"/>
      <c r="Q18" s="28"/>
      <c r="R18" s="28"/>
      <c r="S18" s="28"/>
      <c r="T18" s="28"/>
      <c r="U18" s="28"/>
      <c r="V18" s="28"/>
      <c r="W18" s="28"/>
      <c r="AA18" s="65">
        <f ca="1">ROUND(NORMINV(RAND(), $AA$27, $AA$27*$M$7/100*0.8)/(1000*'Исход. данные'!$B$6), 4)</f>
        <v>5.1000000000000004E-3</v>
      </c>
      <c r="AB18" s="65"/>
      <c r="AC18" s="65"/>
      <c r="AD18" s="65"/>
      <c r="AE18" s="65"/>
    </row>
    <row r="19" spans="1:31">
      <c r="A19" s="76">
        <v>3</v>
      </c>
      <c r="B19" s="85"/>
      <c r="C19" s="86"/>
      <c r="D19" s="87">
        <v>5.0000000000000001E-3</v>
      </c>
      <c r="E19" s="93"/>
      <c r="F19" s="93"/>
      <c r="G19" s="93"/>
      <c r="H19" s="94"/>
      <c r="I19" s="90">
        <f>D19*1000*'Исход. данные'!$B$6</f>
        <v>5.0155000000000003</v>
      </c>
      <c r="J19" s="95"/>
      <c r="K19" s="95"/>
      <c r="L19" s="95"/>
      <c r="M19" s="96"/>
      <c r="N19" s="28"/>
      <c r="O19" s="28"/>
      <c r="P19" s="28"/>
      <c r="Q19" s="28"/>
      <c r="R19" s="28"/>
      <c r="S19" s="28"/>
      <c r="T19" s="28"/>
      <c r="U19" s="28"/>
      <c r="V19" s="28"/>
      <c r="W19" s="28"/>
      <c r="AA19" s="65">
        <f ca="1">ROUND(NORMINV(RAND(), $AA$27, $AA$27*$M$7/100*0.8)/(1000*'Исход. данные'!$B$6), 4)</f>
        <v>5.1999999999999998E-3</v>
      </c>
      <c r="AB19" s="65"/>
      <c r="AC19" s="65"/>
      <c r="AD19" s="65"/>
      <c r="AE19" s="65"/>
    </row>
    <row r="20" spans="1:31">
      <c r="A20" s="76">
        <v>4</v>
      </c>
      <c r="B20" s="85"/>
      <c r="C20" s="86"/>
      <c r="D20" s="87">
        <v>5.0000000000000001E-3</v>
      </c>
      <c r="E20" s="93"/>
      <c r="F20" s="93"/>
      <c r="G20" s="93"/>
      <c r="H20" s="94"/>
      <c r="I20" s="90">
        <f>D20*1000*'Исход. данные'!$B$6</f>
        <v>5.0155000000000003</v>
      </c>
      <c r="J20" s="95"/>
      <c r="K20" s="95"/>
      <c r="L20" s="95"/>
      <c r="M20" s="96"/>
      <c r="N20" s="28"/>
      <c r="O20" s="28"/>
      <c r="P20" s="28"/>
      <c r="Q20" s="28"/>
      <c r="R20" s="28"/>
      <c r="S20" s="28"/>
      <c r="T20" s="28"/>
      <c r="U20" s="28"/>
      <c r="V20" s="28"/>
      <c r="W20" s="28"/>
      <c r="AA20" s="65">
        <f ca="1">ROUND(NORMINV(RAND(), $AA$27, $AA$27*$M$7/100*0.8)/(1000*'Исход. данные'!$B$6), 4)</f>
        <v>5.1000000000000004E-3</v>
      </c>
      <c r="AB20" s="65"/>
      <c r="AC20" s="65"/>
      <c r="AD20" s="65"/>
      <c r="AE20" s="65"/>
    </row>
    <row r="21" spans="1:31">
      <c r="A21" s="76">
        <v>5</v>
      </c>
      <c r="B21" s="85"/>
      <c r="C21" s="86"/>
      <c r="D21" s="87">
        <v>5.0000000000000001E-3</v>
      </c>
      <c r="E21" s="93"/>
      <c r="F21" s="93"/>
      <c r="G21" s="93"/>
      <c r="H21" s="94"/>
      <c r="I21" s="90">
        <f>D21*1000*'Исход. данные'!$B$6</f>
        <v>5.0155000000000003</v>
      </c>
      <c r="J21" s="95"/>
      <c r="K21" s="95"/>
      <c r="L21" s="95"/>
      <c r="M21" s="96"/>
      <c r="N21" s="28"/>
      <c r="O21" s="28"/>
      <c r="P21" s="28"/>
      <c r="Q21" s="28"/>
      <c r="R21" s="28"/>
      <c r="S21" s="28"/>
      <c r="T21" s="28"/>
      <c r="U21" s="28"/>
      <c r="V21" s="28"/>
      <c r="W21" s="28"/>
      <c r="AA21" s="65">
        <f ca="1">ROUND(NORMINV(RAND(), $AA$27, $AA$27*$M$7/100*0.8)/(1000*'Исход. данные'!$B$6), 4)</f>
        <v>5.0000000000000001E-3</v>
      </c>
      <c r="AB21" s="65"/>
      <c r="AC21" s="65"/>
      <c r="AD21" s="65"/>
      <c r="AE21" s="65"/>
    </row>
    <row r="22" spans="1:31">
      <c r="A22" s="76">
        <v>6</v>
      </c>
      <c r="B22" s="85"/>
      <c r="C22" s="86"/>
      <c r="D22" s="87">
        <v>4.7999999999999996E-3</v>
      </c>
      <c r="E22" s="93"/>
      <c r="F22" s="93"/>
      <c r="G22" s="93"/>
      <c r="H22" s="94"/>
      <c r="I22" s="90">
        <f>D22*1000*'Исход. данные'!$B$6</f>
        <v>4.8148800000000005</v>
      </c>
      <c r="J22" s="95"/>
      <c r="K22" s="95"/>
      <c r="L22" s="95"/>
      <c r="M22" s="96"/>
      <c r="N22" s="28"/>
      <c r="O22" s="28"/>
      <c r="P22" s="28"/>
      <c r="Q22" s="28"/>
      <c r="R22" s="28"/>
      <c r="S22" s="28"/>
      <c r="T22" s="28"/>
      <c r="U22" s="28"/>
      <c r="V22" s="28"/>
      <c r="W22" s="28"/>
      <c r="Z22" s="18"/>
      <c r="AA22" s="65">
        <f ca="1">ROUND(NORMINV(RAND(), $AA$27, $AA$27*$M$7/100*0.8)/(1000*'Исход. данные'!$B$6), 4)</f>
        <v>5.0000000000000001E-3</v>
      </c>
      <c r="AB22" s="65"/>
      <c r="AC22" s="65"/>
      <c r="AD22" s="65"/>
      <c r="AE22" s="65"/>
    </row>
    <row r="23" spans="1:31">
      <c r="A23" s="76">
        <v>7</v>
      </c>
      <c r="B23" s="85"/>
      <c r="C23" s="86"/>
      <c r="D23" s="87">
        <v>5.0000000000000001E-3</v>
      </c>
      <c r="E23" s="93"/>
      <c r="F23" s="93"/>
      <c r="G23" s="93"/>
      <c r="H23" s="94"/>
      <c r="I23" s="90">
        <f>D23*1000*'Исход. данные'!$B$6</f>
        <v>5.0155000000000003</v>
      </c>
      <c r="J23" s="95"/>
      <c r="K23" s="95"/>
      <c r="L23" s="95"/>
      <c r="M23" s="96"/>
      <c r="N23" s="28"/>
      <c r="O23" s="28"/>
      <c r="P23" s="28"/>
      <c r="Q23" s="28"/>
      <c r="R23" s="28"/>
      <c r="S23" s="28"/>
      <c r="T23" s="28"/>
      <c r="U23" s="28"/>
      <c r="V23" s="28"/>
      <c r="W23" s="28"/>
      <c r="Z23" s="18"/>
      <c r="AA23" s="65">
        <f ca="1">ROUND(NORMINV(RAND(), $AA$27, $AA$27*$M$7/100*0.8)/(1000*'Исход. данные'!$B$6), 4)</f>
        <v>5.0000000000000001E-3</v>
      </c>
      <c r="AB23" s="65"/>
      <c r="AC23" s="65"/>
      <c r="AD23" s="65"/>
      <c r="AE23" s="65"/>
    </row>
    <row r="24" spans="1:31">
      <c r="A24" s="76">
        <v>8</v>
      </c>
      <c r="B24" s="85"/>
      <c r="C24" s="86"/>
      <c r="D24" s="87">
        <v>5.0000000000000001E-3</v>
      </c>
      <c r="E24" s="93"/>
      <c r="F24" s="93"/>
      <c r="G24" s="93"/>
      <c r="H24" s="94"/>
      <c r="I24" s="90">
        <f>D24*1000*'Исход. данные'!$B$6</f>
        <v>5.0155000000000003</v>
      </c>
      <c r="J24" s="95"/>
      <c r="K24" s="95"/>
      <c r="L24" s="95"/>
      <c r="M24" s="96"/>
      <c r="N24" s="28"/>
      <c r="O24" s="28"/>
      <c r="P24" s="28"/>
      <c r="Q24" s="28"/>
      <c r="R24" s="28"/>
      <c r="S24" s="28"/>
      <c r="T24" s="28"/>
      <c r="U24" s="28"/>
      <c r="V24" s="28"/>
      <c r="W24" s="28"/>
      <c r="AA24" s="65">
        <f ca="1">ROUND(NORMINV(RAND(), $AA$27, $AA$27*$M$7/100*0.8)/(1000*'Исход. данные'!$B$6), 4)</f>
        <v>5.1000000000000004E-3</v>
      </c>
      <c r="AB24" s="65"/>
      <c r="AC24" s="65"/>
      <c r="AD24" s="65"/>
      <c r="AE24" s="65"/>
    </row>
    <row r="25" spans="1:31">
      <c r="A25" s="76">
        <v>9</v>
      </c>
      <c r="B25" s="85"/>
      <c r="C25" s="86"/>
      <c r="D25" s="87">
        <v>5.1000000000000004E-3</v>
      </c>
      <c r="E25" s="93"/>
      <c r="F25" s="93"/>
      <c r="G25" s="93"/>
      <c r="H25" s="94"/>
      <c r="I25" s="90">
        <f>D25*1000*'Исход. данные'!$B$6</f>
        <v>5.1158100000000006</v>
      </c>
      <c r="J25" s="95"/>
      <c r="K25" s="95"/>
      <c r="L25" s="95"/>
      <c r="M25" s="96"/>
      <c r="N25" s="28"/>
      <c r="O25" s="28"/>
      <c r="P25" s="28"/>
      <c r="Q25" s="28"/>
      <c r="R25" s="28"/>
      <c r="S25" s="28"/>
      <c r="T25" s="28"/>
      <c r="U25" s="28"/>
      <c r="V25" s="29"/>
      <c r="W25" s="28"/>
      <c r="AA25" s="65">
        <f ca="1">ROUND(NORMINV(RAND(), $AA$27, $AA$27*$M$7/100*0.8)/(1000*'Исход. данные'!$B$6), 4)</f>
        <v>5.1000000000000004E-3</v>
      </c>
      <c r="AB25" s="65"/>
      <c r="AC25" s="65"/>
      <c r="AD25" s="65"/>
      <c r="AE25" s="65"/>
    </row>
    <row r="26" spans="1:31">
      <c r="A26" s="76">
        <v>10</v>
      </c>
      <c r="B26" s="85"/>
      <c r="C26" s="86"/>
      <c r="D26" s="87">
        <v>4.8999999999999998E-3</v>
      </c>
      <c r="E26" s="93"/>
      <c r="F26" s="93"/>
      <c r="G26" s="93"/>
      <c r="H26" s="94"/>
      <c r="I26" s="90">
        <f>D26*1000*'Исход. данные'!$B$6</f>
        <v>4.9151899999999999</v>
      </c>
      <c r="J26" s="95"/>
      <c r="K26" s="95"/>
      <c r="L26" s="95"/>
      <c r="M26" s="96"/>
      <c r="N26" s="28"/>
      <c r="O26" s="28"/>
      <c r="P26" s="28"/>
      <c r="Q26" s="28"/>
      <c r="R26" s="28"/>
      <c r="S26" s="28"/>
      <c r="T26" s="28"/>
      <c r="U26" s="28"/>
      <c r="V26" s="28"/>
      <c r="W26" s="28"/>
      <c r="AA26" s="65">
        <f ca="1">ROUND(NORMINV(RAND(), $AA$27, $AA$27*$M$7/100*0.8)/(1000*'Исход. данные'!$B$6), 4)</f>
        <v>5.1999999999999998E-3</v>
      </c>
      <c r="AB26" s="65"/>
      <c r="AC26" s="65"/>
      <c r="AD26" s="65"/>
      <c r="AE26" s="65"/>
    </row>
    <row r="27" spans="1:31">
      <c r="A27" s="76" t="s">
        <v>14</v>
      </c>
      <c r="B27" s="85"/>
      <c r="C27" s="86"/>
      <c r="D27" s="87">
        <f>AVERAGE(D17:H26)</f>
        <v>4.96E-3</v>
      </c>
      <c r="E27" s="93"/>
      <c r="F27" s="93"/>
      <c r="G27" s="93"/>
      <c r="H27" s="94"/>
      <c r="I27" s="90">
        <f>ROUND(AVERAGE(I17:M26),2)</f>
        <v>4.9800000000000004</v>
      </c>
      <c r="J27" s="95"/>
      <c r="K27" s="95"/>
      <c r="L27" s="95"/>
      <c r="M27" s="96"/>
      <c r="N27" s="47"/>
      <c r="O27" s="28"/>
      <c r="P27" s="28"/>
      <c r="Q27" s="28"/>
      <c r="R27" s="28"/>
      <c r="S27" s="28"/>
      <c r="T27" s="28"/>
      <c r="U27" s="28"/>
      <c r="V27" s="28"/>
      <c r="W27" s="28"/>
      <c r="AA27" s="66">
        <f ca="1">G7+G7*J9/100*0.9*(RAND()-RAND())</f>
        <v>5.0537594963035142</v>
      </c>
      <c r="AB27" s="66"/>
      <c r="AC27" s="66"/>
      <c r="AD27" s="66"/>
      <c r="AE27" s="66"/>
    </row>
    <row r="28" spans="1:31">
      <c r="A28" s="76" t="s">
        <v>15</v>
      </c>
      <c r="B28" s="85"/>
      <c r="C28" s="86"/>
      <c r="D28" s="106" t="str">
        <f>'Исход. данные'!$B$5</f>
        <v>Пупкин В.В.</v>
      </c>
      <c r="E28" s="107"/>
      <c r="F28" s="107"/>
      <c r="G28" s="107"/>
      <c r="H28" s="107"/>
      <c r="I28" s="107"/>
      <c r="J28" s="107"/>
      <c r="K28" s="107"/>
      <c r="L28" s="107"/>
      <c r="M28" s="108"/>
      <c r="N28" s="51"/>
      <c r="O28" s="51"/>
      <c r="P28" s="51"/>
      <c r="Q28" s="51"/>
      <c r="R28" s="51"/>
      <c r="S28" s="51"/>
      <c r="T28" s="51"/>
      <c r="U28" s="28"/>
      <c r="V28" s="28"/>
      <c r="W28" s="28"/>
    </row>
    <row r="29" spans="1:31">
      <c r="A29" s="62"/>
      <c r="B29" s="62"/>
      <c r="C29" s="62"/>
      <c r="D29" s="62"/>
      <c r="E29" s="62"/>
      <c r="F29" s="62"/>
      <c r="G29" s="62"/>
      <c r="H29" s="62"/>
      <c r="I29" s="62"/>
      <c r="J29" s="62"/>
      <c r="K29" s="62"/>
      <c r="L29" s="62"/>
      <c r="M29" s="62"/>
      <c r="N29" s="62"/>
      <c r="O29" s="62"/>
      <c r="P29" s="62"/>
      <c r="Q29" s="62"/>
      <c r="R29" s="62"/>
      <c r="S29" s="62"/>
      <c r="T29" s="62"/>
      <c r="U29" s="62"/>
      <c r="V29" s="62"/>
      <c r="W29" s="62"/>
    </row>
    <row r="30" spans="1:31">
      <c r="A30" s="97" t="s">
        <v>11</v>
      </c>
      <c r="B30" s="98"/>
      <c r="C30" s="99"/>
      <c r="D30" s="76" t="str">
        <f>"Объем дозирования " &amp; G8 &amp; " мкл"</f>
        <v>Объем дозирования 50 мкл</v>
      </c>
      <c r="E30" s="85"/>
      <c r="F30" s="85"/>
      <c r="G30" s="85"/>
      <c r="H30" s="85"/>
      <c r="I30" s="85"/>
      <c r="J30" s="85"/>
      <c r="K30" s="85"/>
      <c r="L30" s="85"/>
      <c r="M30" s="86"/>
      <c r="V30" s="18"/>
    </row>
    <row r="31" spans="1:31">
      <c r="A31" s="100"/>
      <c r="B31" s="101"/>
      <c r="C31" s="102"/>
      <c r="D31" s="76" t="s">
        <v>42</v>
      </c>
      <c r="E31" s="85"/>
      <c r="F31" s="85"/>
      <c r="G31" s="85"/>
      <c r="H31" s="86"/>
      <c r="I31" s="76" t="s">
        <v>13</v>
      </c>
      <c r="J31" s="85"/>
      <c r="K31" s="85"/>
      <c r="L31" s="85"/>
      <c r="M31" s="86"/>
      <c r="Q31" s="18"/>
      <c r="S31" s="2"/>
    </row>
    <row r="32" spans="1:31">
      <c r="A32" s="76">
        <v>1</v>
      </c>
      <c r="B32" s="85"/>
      <c r="C32" s="86"/>
      <c r="D32" s="103">
        <v>5.0599999999999999E-2</v>
      </c>
      <c r="E32" s="104"/>
      <c r="F32" s="104"/>
      <c r="G32" s="104"/>
      <c r="H32" s="105"/>
      <c r="I32" s="90">
        <f>D32*1000*'Исход. данные'!$B$6</f>
        <v>50.756860000000003</v>
      </c>
      <c r="J32" s="95"/>
      <c r="K32" s="95"/>
      <c r="L32" s="95"/>
      <c r="M32" s="96"/>
      <c r="Q32" s="18"/>
      <c r="AA32" s="65">
        <f ca="1">ROUND(NORMINV(RAND(), $AA$42, $AA$42*$M$8/100*0.8)/(1000*'Исход. данные'!$B$6), 4)</f>
        <v>4.9399999999999999E-2</v>
      </c>
      <c r="AB32" s="65"/>
      <c r="AC32" s="65"/>
      <c r="AD32" s="65"/>
      <c r="AE32" s="65"/>
    </row>
    <row r="33" spans="1:31">
      <c r="A33" s="76">
        <v>2</v>
      </c>
      <c r="B33" s="85"/>
      <c r="C33" s="86"/>
      <c r="D33" s="103">
        <v>5.0299999999999997E-2</v>
      </c>
      <c r="E33" s="104"/>
      <c r="F33" s="104"/>
      <c r="G33" s="104"/>
      <c r="H33" s="105"/>
      <c r="I33" s="90">
        <f>D33*1000*'Исход. данные'!$B$6</f>
        <v>50.455930000000002</v>
      </c>
      <c r="J33" s="95"/>
      <c r="K33" s="95"/>
      <c r="L33" s="95"/>
      <c r="M33" s="96"/>
      <c r="Q33" s="18"/>
      <c r="S33" s="2"/>
      <c r="AA33" s="65">
        <f ca="1">ROUND(NORMINV(RAND(), $AA$42, $AA$42*$M$8/100*0.8)/(1000*'Исход. данные'!$B$6), 4)</f>
        <v>4.99E-2</v>
      </c>
      <c r="AB33" s="65"/>
      <c r="AC33" s="65"/>
      <c r="AD33" s="65"/>
      <c r="AE33" s="65"/>
    </row>
    <row r="34" spans="1:31">
      <c r="A34" s="76">
        <v>3</v>
      </c>
      <c r="B34" s="85"/>
      <c r="C34" s="86"/>
      <c r="D34" s="103">
        <v>5.0200000000000002E-2</v>
      </c>
      <c r="E34" s="104"/>
      <c r="F34" s="104"/>
      <c r="G34" s="104"/>
      <c r="H34" s="105"/>
      <c r="I34" s="90">
        <f>D34*1000*'Исход. данные'!$B$6</f>
        <v>50.355620000000009</v>
      </c>
      <c r="J34" s="95"/>
      <c r="K34" s="95"/>
      <c r="L34" s="95"/>
      <c r="M34" s="96"/>
      <c r="Q34" s="18"/>
      <c r="AA34" s="65">
        <f ca="1">ROUND(NORMINV(RAND(), $AA$42, $AA$42*$M$8/100*0.8)/(1000*'Исход. данные'!$B$6), 4)</f>
        <v>4.9599999999999998E-2</v>
      </c>
      <c r="AB34" s="65"/>
      <c r="AC34" s="65"/>
      <c r="AD34" s="65"/>
      <c r="AE34" s="65"/>
    </row>
    <row r="35" spans="1:31">
      <c r="A35" s="76">
        <v>4</v>
      </c>
      <c r="B35" s="85"/>
      <c r="C35" s="86"/>
      <c r="D35" s="103">
        <v>5.0299999999999997E-2</v>
      </c>
      <c r="E35" s="104"/>
      <c r="F35" s="104"/>
      <c r="G35" s="104"/>
      <c r="H35" s="105"/>
      <c r="I35" s="90">
        <f>D35*1000*'Исход. данные'!$B$6</f>
        <v>50.455930000000002</v>
      </c>
      <c r="J35" s="95"/>
      <c r="K35" s="95"/>
      <c r="L35" s="95"/>
      <c r="M35" s="96"/>
      <c r="Q35" s="18"/>
      <c r="AA35" s="65">
        <f ca="1">ROUND(NORMINV(RAND(), $AA$42, $AA$42*$M$8/100*0.8)/(1000*'Исход. данные'!$B$6), 4)</f>
        <v>4.99E-2</v>
      </c>
      <c r="AB35" s="65"/>
      <c r="AC35" s="65"/>
      <c r="AD35" s="65"/>
      <c r="AE35" s="65"/>
    </row>
    <row r="36" spans="1:31">
      <c r="A36" s="76">
        <v>5</v>
      </c>
      <c r="B36" s="85"/>
      <c r="C36" s="86"/>
      <c r="D36" s="103">
        <v>5.0099999999999999E-2</v>
      </c>
      <c r="E36" s="104"/>
      <c r="F36" s="104"/>
      <c r="G36" s="104"/>
      <c r="H36" s="105"/>
      <c r="I36" s="90">
        <f>D36*1000*'Исход. данные'!$B$6</f>
        <v>50.255310000000009</v>
      </c>
      <c r="J36" s="95"/>
      <c r="K36" s="95"/>
      <c r="L36" s="95"/>
      <c r="M36" s="96"/>
      <c r="Q36" s="18"/>
      <c r="AA36" s="65">
        <f ca="1">ROUND(NORMINV(RAND(), $AA$42, $AA$42*$M$8/100*0.8)/(1000*'Исход. данные'!$B$6), 4)</f>
        <v>0.05</v>
      </c>
      <c r="AB36" s="65"/>
      <c r="AC36" s="65"/>
      <c r="AD36" s="65"/>
      <c r="AE36" s="65"/>
    </row>
    <row r="37" spans="1:31">
      <c r="A37" s="76">
        <v>6</v>
      </c>
      <c r="B37" s="85"/>
      <c r="C37" s="86"/>
      <c r="D37" s="103">
        <v>4.9799999999999997E-2</v>
      </c>
      <c r="E37" s="104"/>
      <c r="F37" s="104"/>
      <c r="G37" s="104"/>
      <c r="H37" s="105"/>
      <c r="I37" s="90">
        <f>D37*1000*'Исход. данные'!$B$6</f>
        <v>49.95438</v>
      </c>
      <c r="J37" s="95"/>
      <c r="K37" s="95"/>
      <c r="L37" s="95"/>
      <c r="M37" s="96"/>
      <c r="Q37" s="18"/>
      <c r="Y37" s="26"/>
      <c r="AA37" s="65">
        <f ca="1">ROUND(NORMINV(RAND(), $AA$42, $AA$42*$M$8/100*0.8)/(1000*'Исход. данные'!$B$6), 4)</f>
        <v>4.9599999999999998E-2</v>
      </c>
      <c r="AB37" s="65"/>
      <c r="AC37" s="65"/>
      <c r="AD37" s="65"/>
      <c r="AE37" s="65"/>
    </row>
    <row r="38" spans="1:31">
      <c r="A38" s="76">
        <v>7</v>
      </c>
      <c r="B38" s="85"/>
      <c r="C38" s="86"/>
      <c r="D38" s="103">
        <v>5.0200000000000002E-2</v>
      </c>
      <c r="E38" s="104"/>
      <c r="F38" s="104"/>
      <c r="G38" s="104"/>
      <c r="H38" s="105"/>
      <c r="I38" s="90">
        <f>D38*1000*'Исход. данные'!$B$6</f>
        <v>50.355620000000009</v>
      </c>
      <c r="J38" s="95"/>
      <c r="K38" s="95"/>
      <c r="L38" s="95"/>
      <c r="M38" s="96"/>
      <c r="Q38" s="18"/>
      <c r="AA38" s="65">
        <f ca="1">ROUND(NORMINV(RAND(), $AA$42, $AA$42*$M$8/100*0.8)/(1000*'Исход. данные'!$B$6), 4)</f>
        <v>4.99E-2</v>
      </c>
      <c r="AB38" s="65"/>
      <c r="AC38" s="65"/>
      <c r="AD38" s="65"/>
      <c r="AE38" s="65"/>
    </row>
    <row r="39" spans="1:31">
      <c r="A39" s="76">
        <v>8</v>
      </c>
      <c r="B39" s="85"/>
      <c r="C39" s="86"/>
      <c r="D39" s="103">
        <v>0.05</v>
      </c>
      <c r="E39" s="104"/>
      <c r="F39" s="104"/>
      <c r="G39" s="104"/>
      <c r="H39" s="105"/>
      <c r="I39" s="90">
        <f>D39*1000*'Исход. данные'!$B$6</f>
        <v>50.155000000000008</v>
      </c>
      <c r="J39" s="95"/>
      <c r="K39" s="95"/>
      <c r="L39" s="95"/>
      <c r="M39" s="96"/>
      <c r="Q39" s="18"/>
      <c r="AA39" s="65">
        <f ca="1">ROUND(NORMINV(RAND(), $AA$42, $AA$42*$M$8/100*0.8)/(1000*'Исход. данные'!$B$6), 4)</f>
        <v>4.9799999999999997E-2</v>
      </c>
      <c r="AB39" s="65"/>
      <c r="AC39" s="65"/>
      <c r="AD39" s="65"/>
      <c r="AE39" s="65"/>
    </row>
    <row r="40" spans="1:31">
      <c r="A40" s="76">
        <v>9</v>
      </c>
      <c r="B40" s="85"/>
      <c r="C40" s="86"/>
      <c r="D40" s="103">
        <v>5.0099999999999999E-2</v>
      </c>
      <c r="E40" s="104"/>
      <c r="F40" s="104"/>
      <c r="G40" s="104"/>
      <c r="H40" s="105"/>
      <c r="I40" s="90">
        <f>D40*1000*'Исход. данные'!$B$6</f>
        <v>50.255310000000009</v>
      </c>
      <c r="J40" s="95"/>
      <c r="K40" s="95"/>
      <c r="L40" s="95"/>
      <c r="M40" s="96"/>
      <c r="Q40" s="18"/>
      <c r="AA40" s="65">
        <f ca="1">ROUND(NORMINV(RAND(), $AA$42, $AA$42*$M$8/100*0.8)/(1000*'Исход. данные'!$B$6), 4)</f>
        <v>0.05</v>
      </c>
      <c r="AB40" s="65"/>
      <c r="AC40" s="65"/>
      <c r="AD40" s="65"/>
      <c r="AE40" s="65"/>
    </row>
    <row r="41" spans="1:31">
      <c r="A41" s="76">
        <v>10</v>
      </c>
      <c r="B41" s="85"/>
      <c r="C41" s="86"/>
      <c r="D41" s="103">
        <v>0.05</v>
      </c>
      <c r="E41" s="104"/>
      <c r="F41" s="104"/>
      <c r="G41" s="104"/>
      <c r="H41" s="105"/>
      <c r="I41" s="90">
        <f>D41*1000*'Исход. данные'!$B$6</f>
        <v>50.155000000000008</v>
      </c>
      <c r="J41" s="95"/>
      <c r="K41" s="95"/>
      <c r="L41" s="95"/>
      <c r="M41" s="96"/>
      <c r="Q41" s="18"/>
      <c r="AA41" s="65">
        <f ca="1">ROUND(NORMINV(RAND(), $AA$42, $AA$42*$M$8/100*0.8)/(1000*'Исход. данные'!$B$6), 4)</f>
        <v>4.99E-2</v>
      </c>
      <c r="AB41" s="65"/>
      <c r="AC41" s="65"/>
      <c r="AD41" s="65"/>
      <c r="AE41" s="65"/>
    </row>
    <row r="42" spans="1:31">
      <c r="A42" s="76" t="s">
        <v>14</v>
      </c>
      <c r="B42" s="85"/>
      <c r="C42" s="86"/>
      <c r="D42" s="109">
        <f>AVERAGE(D32:H41)</f>
        <v>5.0159999999999996E-2</v>
      </c>
      <c r="E42" s="110"/>
      <c r="F42" s="110"/>
      <c r="G42" s="110"/>
      <c r="H42" s="110"/>
      <c r="I42" s="111">
        <f>ROUND(AVERAGE(I32:M41), 2)</f>
        <v>50.32</v>
      </c>
      <c r="J42" s="111"/>
      <c r="K42" s="111"/>
      <c r="L42" s="111"/>
      <c r="M42" s="111"/>
      <c r="N42" s="8"/>
      <c r="O42" s="8"/>
      <c r="P42" s="8"/>
      <c r="Q42" s="8"/>
      <c r="R42" s="8"/>
      <c r="S42" s="8"/>
      <c r="T42" s="8"/>
      <c r="U42" s="8"/>
      <c r="V42" s="8"/>
      <c r="W42" s="8"/>
      <c r="X42" s="8"/>
      <c r="AA42" s="66">
        <f ca="1">G8+G8*J10/100*0.9*(RAND()-RAND())</f>
        <v>49.927874356256162</v>
      </c>
      <c r="AB42" s="66"/>
      <c r="AC42" s="66"/>
      <c r="AD42" s="66"/>
      <c r="AE42" s="66"/>
    </row>
    <row r="43" spans="1:31">
      <c r="A43" s="74" t="s">
        <v>15</v>
      </c>
      <c r="B43" s="74"/>
      <c r="C43" s="74"/>
      <c r="D43" s="112" t="str">
        <f>'Исход. данные'!$B$5</f>
        <v>Пупкин В.В.</v>
      </c>
      <c r="E43" s="112"/>
      <c r="F43" s="112"/>
      <c r="G43" s="112"/>
      <c r="H43" s="112"/>
      <c r="I43" s="112"/>
      <c r="J43" s="112"/>
      <c r="K43" s="112"/>
      <c r="L43" s="112"/>
      <c r="M43" s="112"/>
      <c r="N43" s="45"/>
      <c r="O43" s="45"/>
      <c r="P43" s="45"/>
      <c r="Q43" s="45"/>
      <c r="R43" s="45"/>
      <c r="S43" s="45"/>
      <c r="T43" s="8"/>
      <c r="U43" s="8"/>
      <c r="V43" s="8"/>
      <c r="W43" s="8"/>
      <c r="X43" s="8"/>
    </row>
    <row r="44" spans="1:31">
      <c r="A44" s="107" t="s">
        <v>16</v>
      </c>
      <c r="B44" s="107"/>
      <c r="C44" s="107"/>
      <c r="D44" s="107"/>
      <c r="E44" s="107"/>
      <c r="F44" s="107"/>
      <c r="G44" s="107"/>
      <c r="H44" s="107"/>
      <c r="I44" s="107"/>
      <c r="J44" s="107"/>
      <c r="K44" s="107"/>
      <c r="L44" s="107"/>
      <c r="M44" s="107"/>
      <c r="N44" s="16"/>
      <c r="O44" s="16"/>
      <c r="P44" s="16"/>
      <c r="Q44" s="16"/>
      <c r="R44" s="16"/>
      <c r="S44" s="16"/>
      <c r="T44" s="16"/>
      <c r="U44" s="16"/>
      <c r="V44" s="16"/>
      <c r="W44" s="16"/>
    </row>
    <row r="45" spans="1:31" ht="15" customHeight="1">
      <c r="A45" s="124" t="s">
        <v>5</v>
      </c>
      <c r="B45" s="125"/>
      <c r="C45" s="125"/>
      <c r="D45" s="115" t="s">
        <v>55</v>
      </c>
      <c r="E45" s="116"/>
      <c r="F45" s="116"/>
      <c r="G45" s="116"/>
      <c r="H45" s="117"/>
      <c r="I45" s="113" t="s">
        <v>57</v>
      </c>
      <c r="J45" s="113"/>
      <c r="K45" s="113"/>
      <c r="L45" s="113"/>
      <c r="M45" s="113"/>
      <c r="AA45">
        <f>IF(ABS(D46)&gt;J9, 0, IF(ABS(D47)&gt;J10, 0, IF(I46&gt;M7, 0, IF(I47&gt;M8, 0, 1))))</f>
        <v>1</v>
      </c>
    </row>
    <row r="46" spans="1:31">
      <c r="A46" s="76">
        <f>G7</f>
        <v>5</v>
      </c>
      <c r="B46" s="85"/>
      <c r="C46" s="86"/>
      <c r="D46" s="118">
        <f>ROUND(((I27-A46)/A46*100),2)</f>
        <v>-0.4</v>
      </c>
      <c r="E46" s="119"/>
      <c r="F46" s="119"/>
      <c r="G46" s="119"/>
      <c r="H46" s="120"/>
      <c r="I46" s="114">
        <f>ROUND(STDEV(I17:I26)*100/I27,2)</f>
        <v>1.95</v>
      </c>
      <c r="J46" s="114"/>
      <c r="K46" s="114"/>
      <c r="L46" s="114"/>
      <c r="M46" s="114"/>
    </row>
    <row r="47" spans="1:31">
      <c r="A47" s="76">
        <f>G8</f>
        <v>50</v>
      </c>
      <c r="B47" s="85"/>
      <c r="C47" s="86"/>
      <c r="D47" s="118">
        <f>ROUND(((I42-A47)/A47*100),2)</f>
        <v>0.64</v>
      </c>
      <c r="E47" s="119"/>
      <c r="F47" s="119"/>
      <c r="G47" s="119"/>
      <c r="H47" s="120"/>
      <c r="I47" s="114">
        <f>ROUND(STDEV(I32:I41)*100/I42,2)</f>
        <v>0.43</v>
      </c>
      <c r="J47" s="114"/>
      <c r="K47" s="114"/>
      <c r="L47" s="114"/>
      <c r="M47" s="114"/>
      <c r="N47" s="37"/>
      <c r="Q47" s="8"/>
    </row>
    <row r="48" spans="1:31" ht="15.75">
      <c r="A48" s="121" t="s">
        <v>17</v>
      </c>
      <c r="B48" s="121"/>
      <c r="C48" s="121"/>
      <c r="D48" s="121"/>
      <c r="E48" s="121"/>
      <c r="F48" s="121"/>
      <c r="G48" s="122" t="s">
        <v>18</v>
      </c>
      <c r="H48" s="122"/>
      <c r="I48" s="122"/>
      <c r="J48" s="122"/>
      <c r="K48" s="122"/>
      <c r="L48" s="122"/>
      <c r="M48" s="122"/>
      <c r="N48" s="44"/>
      <c r="O48" s="44"/>
      <c r="P48" s="44"/>
      <c r="Q48" s="44"/>
      <c r="R48" s="44"/>
      <c r="S48" s="44"/>
      <c r="T48" s="44"/>
      <c r="U48" s="44"/>
      <c r="V48" s="44"/>
      <c r="W48" s="44"/>
      <c r="X48" s="8"/>
    </row>
    <row r="49" spans="1:24">
      <c r="A49" s="79" t="s">
        <v>15</v>
      </c>
      <c r="B49" s="79"/>
      <c r="C49" s="79"/>
      <c r="D49" s="79"/>
      <c r="E49" s="79"/>
      <c r="F49" s="79"/>
      <c r="G49" s="107" t="str">
        <f>'Исход. данные'!$B$5</f>
        <v>Пупкин В.В.</v>
      </c>
      <c r="H49" s="107"/>
      <c r="I49" s="107"/>
      <c r="J49" s="107"/>
      <c r="K49" s="107"/>
      <c r="L49" s="107"/>
      <c r="M49" s="107"/>
      <c r="N49" s="16"/>
      <c r="O49" s="16"/>
      <c r="P49" s="16"/>
      <c r="Q49" s="16"/>
      <c r="R49" s="16"/>
      <c r="S49" s="16"/>
      <c r="T49" s="16"/>
      <c r="U49" s="16"/>
      <c r="V49" s="16"/>
      <c r="W49" s="16"/>
      <c r="X49" s="8"/>
    </row>
    <row r="50" spans="1:24">
      <c r="A50" s="62"/>
      <c r="B50" s="62"/>
      <c r="C50" s="62"/>
      <c r="D50" s="62"/>
      <c r="E50" s="62"/>
      <c r="F50" s="62"/>
      <c r="G50" s="123" t="s">
        <v>58</v>
      </c>
      <c r="H50" s="123"/>
      <c r="I50" s="123"/>
      <c r="J50" s="123"/>
      <c r="K50" s="123"/>
      <c r="L50" s="123"/>
      <c r="M50" s="123"/>
      <c r="N50" s="48"/>
      <c r="O50" s="48"/>
      <c r="P50" s="48"/>
      <c r="Q50" s="63"/>
      <c r="R50" s="63"/>
      <c r="S50" s="63"/>
      <c r="T50" s="63"/>
      <c r="U50" s="63"/>
      <c r="V50" s="63"/>
      <c r="W50" s="63"/>
    </row>
  </sheetData>
  <mergeCells count="152">
    <mergeCell ref="A1:M1"/>
    <mergeCell ref="A2:M2"/>
    <mergeCell ref="A3:G3"/>
    <mergeCell ref="I3:M3"/>
    <mergeCell ref="Q3:W3"/>
    <mergeCell ref="A4:G4"/>
    <mergeCell ref="I4:M4"/>
    <mergeCell ref="Q4:W4"/>
    <mergeCell ref="A5:M5"/>
    <mergeCell ref="A6:C6"/>
    <mergeCell ref="D6:F6"/>
    <mergeCell ref="G6:I6"/>
    <mergeCell ref="J6:L6"/>
    <mergeCell ref="A7:C7"/>
    <mergeCell ref="D7:F7"/>
    <mergeCell ref="G7:I7"/>
    <mergeCell ref="J7:L7"/>
    <mergeCell ref="A10:C10"/>
    <mergeCell ref="D10:F10"/>
    <mergeCell ref="G10:I10"/>
    <mergeCell ref="J10:L10"/>
    <mergeCell ref="A11:J11"/>
    <mergeCell ref="K11:M11"/>
    <mergeCell ref="A8:C8"/>
    <mergeCell ref="D8:F8"/>
    <mergeCell ref="G8:I8"/>
    <mergeCell ref="J8:L8"/>
    <mergeCell ref="A9:C9"/>
    <mergeCell ref="D9:F9"/>
    <mergeCell ref="G9:I9"/>
    <mergeCell ref="J9:L9"/>
    <mergeCell ref="A15:C16"/>
    <mergeCell ref="D15:M15"/>
    <mergeCell ref="D16:H16"/>
    <mergeCell ref="I16:M16"/>
    <mergeCell ref="A17:C17"/>
    <mergeCell ref="D17:H17"/>
    <mergeCell ref="I17:M17"/>
    <mergeCell ref="A12:J12"/>
    <mergeCell ref="K12:M12"/>
    <mergeCell ref="A13:J13"/>
    <mergeCell ref="K13:M13"/>
    <mergeCell ref="A14:J14"/>
    <mergeCell ref="K14:M14"/>
    <mergeCell ref="AA17:AE17"/>
    <mergeCell ref="A18:C18"/>
    <mergeCell ref="D18:H18"/>
    <mergeCell ref="I18:M18"/>
    <mergeCell ref="AA18:AE18"/>
    <mergeCell ref="A19:C19"/>
    <mergeCell ref="D19:H19"/>
    <mergeCell ref="I19:M19"/>
    <mergeCell ref="AA19:AE19"/>
    <mergeCell ref="A22:C22"/>
    <mergeCell ref="D22:H22"/>
    <mergeCell ref="I22:M22"/>
    <mergeCell ref="AA22:AE22"/>
    <mergeCell ref="A23:C23"/>
    <mergeCell ref="D23:H23"/>
    <mergeCell ref="I23:M23"/>
    <mergeCell ref="AA23:AE23"/>
    <mergeCell ref="A20:C20"/>
    <mergeCell ref="D20:H20"/>
    <mergeCell ref="I20:M20"/>
    <mergeCell ref="AA20:AE20"/>
    <mergeCell ref="A21:C21"/>
    <mergeCell ref="D21:H21"/>
    <mergeCell ref="I21:M21"/>
    <mergeCell ref="AA21:AE21"/>
    <mergeCell ref="AA26:AE26"/>
    <mergeCell ref="A27:C27"/>
    <mergeCell ref="D27:H27"/>
    <mergeCell ref="I27:M27"/>
    <mergeCell ref="AA27:AE27"/>
    <mergeCell ref="A24:C24"/>
    <mergeCell ref="D24:H24"/>
    <mergeCell ref="I24:M24"/>
    <mergeCell ref="AA24:AE24"/>
    <mergeCell ref="A25:C25"/>
    <mergeCell ref="D25:H25"/>
    <mergeCell ref="I25:M25"/>
    <mergeCell ref="AA25:AE25"/>
    <mergeCell ref="A28:C28"/>
    <mergeCell ref="D28:M28"/>
    <mergeCell ref="A30:C31"/>
    <mergeCell ref="D30:M30"/>
    <mergeCell ref="D31:H31"/>
    <mergeCell ref="I31:M31"/>
    <mergeCell ref="A26:C26"/>
    <mergeCell ref="D26:H26"/>
    <mergeCell ref="I26:M26"/>
    <mergeCell ref="A34:C34"/>
    <mergeCell ref="D34:H34"/>
    <mergeCell ref="I34:M34"/>
    <mergeCell ref="AA34:AE34"/>
    <mergeCell ref="A35:C35"/>
    <mergeCell ref="D35:H35"/>
    <mergeCell ref="I35:M35"/>
    <mergeCell ref="AA35:AE35"/>
    <mergeCell ref="A32:C32"/>
    <mergeCell ref="D32:H32"/>
    <mergeCell ref="I32:M32"/>
    <mergeCell ref="AA32:AE32"/>
    <mergeCell ref="A33:C33"/>
    <mergeCell ref="D33:H33"/>
    <mergeCell ref="I33:M33"/>
    <mergeCell ref="AA33:AE33"/>
    <mergeCell ref="A38:C38"/>
    <mergeCell ref="D38:H38"/>
    <mergeCell ref="I38:M38"/>
    <mergeCell ref="AA38:AE38"/>
    <mergeCell ref="A39:C39"/>
    <mergeCell ref="D39:H39"/>
    <mergeCell ref="I39:M39"/>
    <mergeCell ref="AA39:AE39"/>
    <mergeCell ref="A36:C36"/>
    <mergeCell ref="D36:H36"/>
    <mergeCell ref="I36:M36"/>
    <mergeCell ref="AA36:AE36"/>
    <mergeCell ref="A37:C37"/>
    <mergeCell ref="D37:H37"/>
    <mergeCell ref="I37:M37"/>
    <mergeCell ref="AA37:AE37"/>
    <mergeCell ref="A42:C42"/>
    <mergeCell ref="D42:H42"/>
    <mergeCell ref="I42:M42"/>
    <mergeCell ref="AA42:AE42"/>
    <mergeCell ref="A43:C43"/>
    <mergeCell ref="D43:M43"/>
    <mergeCell ref="A40:C40"/>
    <mergeCell ref="D40:H40"/>
    <mergeCell ref="I40:M40"/>
    <mergeCell ref="AA40:AE40"/>
    <mergeCell ref="A41:C41"/>
    <mergeCell ref="D41:H41"/>
    <mergeCell ref="I41:M41"/>
    <mergeCell ref="AA41:AE41"/>
    <mergeCell ref="G50:M50"/>
    <mergeCell ref="A47:C47"/>
    <mergeCell ref="D47:H47"/>
    <mergeCell ref="I47:M47"/>
    <mergeCell ref="A48:F48"/>
    <mergeCell ref="G48:M48"/>
    <mergeCell ref="A49:F49"/>
    <mergeCell ref="G49:M49"/>
    <mergeCell ref="A44:M44"/>
    <mergeCell ref="A45:C45"/>
    <mergeCell ref="D45:H45"/>
    <mergeCell ref="I45:M45"/>
    <mergeCell ref="A46:C46"/>
    <mergeCell ref="D46:H46"/>
    <mergeCell ref="I46:M46"/>
  </mergeCells>
  <conditionalFormatting sqref="D46">
    <cfRule type="expression" dxfId="87" priority="4">
      <formula>ABS($D$46)&gt;--MID($J$7,2,5)</formula>
    </cfRule>
  </conditionalFormatting>
  <conditionalFormatting sqref="D47">
    <cfRule type="expression" dxfId="86" priority="3">
      <formula>ABS($D$47)&gt;--MID($J$8,2,5)</formula>
    </cfRule>
  </conditionalFormatting>
  <conditionalFormatting sqref="I46">
    <cfRule type="cellIs" dxfId="85" priority="2" operator="greaterThan">
      <formula>$M$7</formula>
    </cfRule>
  </conditionalFormatting>
  <conditionalFormatting sqref="I47">
    <cfRule type="cellIs" dxfId="84" priority="1" operator="greaterThan">
      <formula>$M$8</formula>
    </cfRule>
  </conditionalFormatting>
  <pageMargins left="0.7" right="0.7" top="0.75" bottom="0.75" header="0.3" footer="0.3"/>
  <pageSetup paperSize="9" orientation="portrait" r:id="rId1"/>
</worksheet>
</file>

<file path=xl/worksheets/sheet56.xml><?xml version="1.0" encoding="utf-8"?>
<worksheet xmlns="http://schemas.openxmlformats.org/spreadsheetml/2006/main" xmlns:r="http://schemas.openxmlformats.org/officeDocument/2006/relationships">
  <sheetPr codeName="Лист26">
    <tabColor rgb="FF00B0F0"/>
  </sheetPr>
  <dimension ref="A1:AE50"/>
  <sheetViews>
    <sheetView zoomScale="90" zoomScaleNormal="90" workbookViewId="0">
      <selection activeCell="D32" sqref="D32:H41"/>
    </sheetView>
  </sheetViews>
  <sheetFormatPr defaultRowHeight="15"/>
  <cols>
    <col min="1" max="1" width="6.7109375" customWidth="1"/>
    <col min="2" max="2" width="6.5703125" customWidth="1"/>
    <col min="3" max="3" width="5.5703125" customWidth="1"/>
    <col min="4" max="4" width="7" customWidth="1"/>
    <col min="5" max="7" width="3.7109375" customWidth="1"/>
    <col min="8" max="8" width="11.7109375" customWidth="1"/>
    <col min="9" max="9" width="2.7109375" customWidth="1"/>
    <col min="10" max="10" width="6.7109375" customWidth="1"/>
    <col min="11" max="12" width="3.7109375" customWidth="1"/>
    <col min="13" max="13" width="14.7109375" customWidth="1"/>
    <col min="14" max="14" width="5.7109375" customWidth="1"/>
    <col min="15" max="16" width="0" hidden="1" customWidth="1"/>
    <col min="17" max="17" width="0.42578125" customWidth="1"/>
    <col min="18" max="23" width="0" hidden="1" customWidth="1"/>
    <col min="27" max="27" width="9.28515625" hidden="1" customWidth="1"/>
    <col min="28" max="31" width="9.140625" hidden="1" customWidth="1"/>
  </cols>
  <sheetData>
    <row r="1" spans="1:24">
      <c r="A1" s="67" t="s">
        <v>32</v>
      </c>
      <c r="B1" s="67"/>
      <c r="C1" s="67"/>
      <c r="D1" s="67"/>
      <c r="E1" s="67"/>
      <c r="F1" s="67"/>
      <c r="G1" s="67"/>
      <c r="H1" s="67"/>
      <c r="I1" s="67"/>
      <c r="J1" s="67"/>
      <c r="K1" s="67"/>
      <c r="L1" s="67"/>
      <c r="M1" s="67"/>
      <c r="N1" s="38"/>
      <c r="O1" s="38"/>
      <c r="P1" s="38"/>
      <c r="Q1" s="38"/>
      <c r="R1" s="38"/>
      <c r="S1" s="38"/>
      <c r="T1" s="38"/>
      <c r="U1" s="38"/>
      <c r="V1" s="38"/>
      <c r="W1" s="28"/>
    </row>
    <row r="2" spans="1:24">
      <c r="A2" s="71" t="s">
        <v>33</v>
      </c>
      <c r="B2" s="71"/>
      <c r="C2" s="71"/>
      <c r="D2" s="71"/>
      <c r="E2" s="71"/>
      <c r="F2" s="71"/>
      <c r="G2" s="71"/>
      <c r="H2" s="71"/>
      <c r="I2" s="71"/>
      <c r="J2" s="71"/>
      <c r="K2" s="71"/>
      <c r="L2" s="71"/>
      <c r="M2" s="71"/>
      <c r="N2" s="7"/>
      <c r="O2" s="7"/>
      <c r="P2" s="7"/>
      <c r="Q2" s="7"/>
      <c r="R2" s="7"/>
      <c r="S2" s="7"/>
      <c r="T2" s="7"/>
      <c r="U2" s="7"/>
      <c r="V2" s="7"/>
      <c r="W2" s="7"/>
    </row>
    <row r="3" spans="1:24" ht="15.75">
      <c r="A3" s="68" t="s">
        <v>59</v>
      </c>
      <c r="B3" s="68"/>
      <c r="C3" s="68"/>
      <c r="D3" s="68"/>
      <c r="E3" s="68"/>
      <c r="F3" s="68"/>
      <c r="G3" s="68"/>
      <c r="H3" s="62"/>
      <c r="I3" s="72" t="s">
        <v>63</v>
      </c>
      <c r="J3" s="72"/>
      <c r="K3" s="72"/>
      <c r="L3" s="72"/>
      <c r="M3" s="72"/>
      <c r="N3" s="16"/>
      <c r="O3" s="23"/>
      <c r="P3" s="62"/>
      <c r="Q3" s="69"/>
      <c r="R3" s="69"/>
      <c r="S3" s="69"/>
      <c r="T3" s="69"/>
      <c r="U3" s="69"/>
      <c r="V3" s="69"/>
      <c r="W3" s="69"/>
    </row>
    <row r="4" spans="1:24">
      <c r="A4" s="70" t="s">
        <v>0</v>
      </c>
      <c r="B4" s="70"/>
      <c r="C4" s="70"/>
      <c r="D4" s="70"/>
      <c r="E4" s="70"/>
      <c r="F4" s="70"/>
      <c r="G4" s="70"/>
      <c r="H4" s="62"/>
      <c r="I4" s="70" t="s">
        <v>1</v>
      </c>
      <c r="J4" s="70"/>
      <c r="K4" s="70"/>
      <c r="L4" s="70"/>
      <c r="M4" s="70"/>
      <c r="N4" s="46"/>
      <c r="O4" s="42"/>
      <c r="P4" s="62"/>
      <c r="Q4" s="69"/>
      <c r="R4" s="69"/>
      <c r="S4" s="69"/>
      <c r="T4" s="69"/>
      <c r="U4" s="69"/>
      <c r="V4" s="69"/>
      <c r="W4" s="69"/>
    </row>
    <row r="5" spans="1:24">
      <c r="A5" s="73" t="s">
        <v>2</v>
      </c>
      <c r="B5" s="73"/>
      <c r="C5" s="73"/>
      <c r="D5" s="73"/>
      <c r="E5" s="73"/>
      <c r="F5" s="73"/>
      <c r="G5" s="73"/>
      <c r="H5" s="73"/>
      <c r="I5" s="73"/>
      <c r="J5" s="73"/>
      <c r="K5" s="73"/>
      <c r="L5" s="73"/>
      <c r="M5" s="73"/>
      <c r="N5" s="14"/>
      <c r="O5" s="14"/>
      <c r="P5" s="14"/>
      <c r="Q5" s="14"/>
      <c r="R5" s="14"/>
      <c r="S5" s="14"/>
      <c r="T5" s="14"/>
      <c r="U5" s="14"/>
      <c r="V5" s="14"/>
      <c r="W5" s="14"/>
    </row>
    <row r="6" spans="1:24">
      <c r="A6" s="77" t="s">
        <v>3</v>
      </c>
      <c r="B6" s="77"/>
      <c r="C6" s="77"/>
      <c r="D6" s="77" t="s">
        <v>4</v>
      </c>
      <c r="E6" s="77"/>
      <c r="F6" s="77"/>
      <c r="G6" s="77" t="s">
        <v>5</v>
      </c>
      <c r="H6" s="77"/>
      <c r="I6" s="77"/>
      <c r="J6" s="77" t="s">
        <v>55</v>
      </c>
      <c r="K6" s="77"/>
      <c r="L6" s="78"/>
      <c r="M6" s="61" t="s">
        <v>56</v>
      </c>
      <c r="N6" s="35"/>
      <c r="O6" s="31"/>
      <c r="P6" s="32"/>
      <c r="Q6" s="28"/>
      <c r="R6" s="28"/>
      <c r="S6" s="28"/>
      <c r="T6" s="28"/>
      <c r="U6" s="28"/>
      <c r="V6" s="28"/>
      <c r="W6" s="28"/>
    </row>
    <row r="7" spans="1:24">
      <c r="A7" s="74">
        <v>1</v>
      </c>
      <c r="B7" s="74"/>
      <c r="C7" s="74"/>
      <c r="D7" s="75" t="str">
        <f>G7 &amp; " - " &amp; G8</f>
        <v>5 - 50</v>
      </c>
      <c r="E7" s="75"/>
      <c r="F7" s="75"/>
      <c r="G7" s="74">
        <v>5</v>
      </c>
      <c r="H7" s="74"/>
      <c r="I7" s="74"/>
      <c r="J7" s="74" t="s">
        <v>28</v>
      </c>
      <c r="K7" s="74"/>
      <c r="L7" s="76"/>
      <c r="M7" s="64">
        <v>5</v>
      </c>
      <c r="N7" s="36"/>
      <c r="O7" s="33"/>
      <c r="P7" s="34"/>
      <c r="Q7" s="28"/>
      <c r="R7" s="28"/>
      <c r="S7" s="28"/>
      <c r="T7" s="28"/>
      <c r="U7" s="28"/>
      <c r="V7" s="28"/>
      <c r="W7" s="28"/>
    </row>
    <row r="8" spans="1:24">
      <c r="A8" s="74"/>
      <c r="B8" s="74"/>
      <c r="C8" s="74"/>
      <c r="D8" s="74"/>
      <c r="E8" s="74"/>
      <c r="F8" s="74"/>
      <c r="G8" s="74">
        <v>50</v>
      </c>
      <c r="H8" s="74"/>
      <c r="I8" s="74"/>
      <c r="J8" s="74" t="s">
        <v>6</v>
      </c>
      <c r="K8" s="74"/>
      <c r="L8" s="76"/>
      <c r="M8" s="64">
        <v>2.5</v>
      </c>
      <c r="N8" s="16"/>
      <c r="O8" s="27"/>
      <c r="P8" s="30"/>
      <c r="Q8" s="28"/>
      <c r="R8" s="28"/>
      <c r="S8" s="28"/>
      <c r="T8" s="28"/>
      <c r="U8" s="28"/>
      <c r="V8" s="28"/>
      <c r="W8" s="28"/>
    </row>
    <row r="9" spans="1:24">
      <c r="A9" s="74"/>
      <c r="B9" s="74"/>
      <c r="C9" s="74"/>
      <c r="D9" s="74"/>
      <c r="E9" s="74"/>
      <c r="F9" s="74"/>
      <c r="G9" s="74"/>
      <c r="H9" s="74"/>
      <c r="I9" s="74"/>
      <c r="J9" s="80">
        <f>--MID(J7,2,3)</f>
        <v>5</v>
      </c>
      <c r="K9" s="80"/>
      <c r="L9" s="81"/>
      <c r="M9" s="60"/>
      <c r="N9" s="16"/>
      <c r="O9" s="27"/>
      <c r="P9" s="30"/>
      <c r="Q9" s="28"/>
      <c r="R9" s="28"/>
      <c r="S9" s="28"/>
      <c r="T9" s="28"/>
      <c r="U9" s="28"/>
      <c r="V9" s="28"/>
      <c r="W9" s="28"/>
    </row>
    <row r="10" spans="1:24">
      <c r="A10" s="74"/>
      <c r="B10" s="74"/>
      <c r="C10" s="74"/>
      <c r="D10" s="74"/>
      <c r="E10" s="74"/>
      <c r="F10" s="74"/>
      <c r="G10" s="74"/>
      <c r="H10" s="74"/>
      <c r="I10" s="74"/>
      <c r="J10" s="82">
        <f>--MID(J8,2,3)</f>
        <v>2</v>
      </c>
      <c r="K10" s="82"/>
      <c r="L10" s="83"/>
      <c r="M10" s="60"/>
      <c r="N10" s="16"/>
      <c r="O10" s="52"/>
      <c r="P10" s="54"/>
      <c r="Q10" s="28"/>
      <c r="R10" s="28"/>
      <c r="S10" s="28"/>
      <c r="T10" s="28"/>
      <c r="U10" s="28"/>
      <c r="V10" s="28"/>
      <c r="W10" s="28"/>
    </row>
    <row r="11" spans="1:24">
      <c r="A11" s="79" t="s">
        <v>7</v>
      </c>
      <c r="B11" s="79"/>
      <c r="C11" s="79"/>
      <c r="D11" s="79"/>
      <c r="E11" s="79"/>
      <c r="F11" s="79"/>
      <c r="G11" s="79"/>
      <c r="H11" s="79"/>
      <c r="I11" s="79"/>
      <c r="J11" s="79"/>
      <c r="K11" s="84" t="str">
        <f>'Исход. данные'!$B$1</f>
        <v>18.10.2024г.</v>
      </c>
      <c r="L11" s="84"/>
      <c r="M11" s="84"/>
      <c r="N11" s="15"/>
      <c r="O11" s="15"/>
      <c r="P11" s="15"/>
      <c r="Q11" s="15"/>
      <c r="R11" s="15"/>
      <c r="S11" s="15"/>
      <c r="T11" s="15"/>
      <c r="U11" s="15"/>
      <c r="V11" s="15"/>
      <c r="W11" s="15"/>
      <c r="X11" s="8"/>
    </row>
    <row r="12" spans="1:24">
      <c r="A12" s="79" t="s">
        <v>8</v>
      </c>
      <c r="B12" s="79"/>
      <c r="C12" s="79"/>
      <c r="D12" s="79"/>
      <c r="E12" s="79"/>
      <c r="F12" s="79"/>
      <c r="G12" s="79"/>
      <c r="H12" s="79"/>
      <c r="I12" s="79"/>
      <c r="J12" s="79"/>
      <c r="K12" s="85" t="str">
        <f>'Исход. данные'!$B$2</f>
        <v>ВР-300S № 181024</v>
      </c>
      <c r="L12" s="85"/>
      <c r="M12" s="85"/>
      <c r="N12" s="16"/>
      <c r="O12" s="16"/>
      <c r="P12" s="16"/>
      <c r="Q12" s="16"/>
      <c r="R12" s="16"/>
      <c r="S12" s="16"/>
      <c r="T12" s="16"/>
      <c r="U12" s="16"/>
      <c r="V12" s="16"/>
      <c r="W12" s="16"/>
      <c r="X12" s="8"/>
    </row>
    <row r="13" spans="1:24">
      <c r="A13" s="79" t="s">
        <v>9</v>
      </c>
      <c r="B13" s="79"/>
      <c r="C13" s="79"/>
      <c r="D13" s="79"/>
      <c r="E13" s="79"/>
      <c r="F13" s="79"/>
      <c r="G13" s="79"/>
      <c r="H13" s="79"/>
      <c r="I13" s="79"/>
      <c r="J13" s="79"/>
      <c r="K13" s="85">
        <f>'Исход. данные'!$B$3</f>
        <v>21.2</v>
      </c>
      <c r="L13" s="85"/>
      <c r="M13" s="85"/>
      <c r="N13" s="16"/>
      <c r="O13" s="16"/>
      <c r="P13" s="16"/>
      <c r="Q13" s="16"/>
      <c r="R13" s="16"/>
      <c r="S13" s="16"/>
      <c r="T13" s="16"/>
      <c r="U13" s="16"/>
      <c r="V13" s="16"/>
      <c r="W13" s="16"/>
      <c r="X13" s="8"/>
    </row>
    <row r="14" spans="1:24">
      <c r="A14" s="79" t="s">
        <v>10</v>
      </c>
      <c r="B14" s="79"/>
      <c r="C14" s="79"/>
      <c r="D14" s="79"/>
      <c r="E14" s="79"/>
      <c r="F14" s="79"/>
      <c r="G14" s="79"/>
      <c r="H14" s="79"/>
      <c r="I14" s="79"/>
      <c r="J14" s="79"/>
      <c r="K14" s="85">
        <f>'Исход. данные'!$B$4</f>
        <v>60.7</v>
      </c>
      <c r="L14" s="85"/>
      <c r="M14" s="85"/>
      <c r="N14" s="16"/>
      <c r="O14" s="16"/>
      <c r="P14" s="16"/>
      <c r="Q14" s="16"/>
      <c r="R14" s="16"/>
      <c r="S14" s="16"/>
      <c r="T14" s="16"/>
      <c r="U14" s="16"/>
      <c r="V14" s="16"/>
      <c r="W14" s="16"/>
      <c r="X14" s="8"/>
    </row>
    <row r="15" spans="1:24">
      <c r="A15" s="97" t="s">
        <v>11</v>
      </c>
      <c r="B15" s="98"/>
      <c r="C15" s="99"/>
      <c r="D15" s="76" t="str">
        <f>"Объем дозирования " &amp; G7 &amp; " мкл"</f>
        <v>Объем дозирования 5 мкл</v>
      </c>
      <c r="E15" s="85"/>
      <c r="F15" s="85"/>
      <c r="G15" s="85"/>
      <c r="H15" s="85"/>
      <c r="I15" s="85"/>
      <c r="J15" s="85"/>
      <c r="K15" s="85"/>
      <c r="L15" s="85"/>
      <c r="M15" s="86"/>
      <c r="N15" s="47"/>
      <c r="O15" s="28"/>
      <c r="P15" s="28"/>
      <c r="Q15" s="28"/>
      <c r="R15" s="28"/>
      <c r="S15" s="28"/>
      <c r="T15" s="28"/>
      <c r="U15" s="28"/>
      <c r="V15" s="28"/>
      <c r="W15" s="28"/>
    </row>
    <row r="16" spans="1:24">
      <c r="A16" s="100"/>
      <c r="B16" s="101"/>
      <c r="C16" s="102"/>
      <c r="D16" s="76" t="s">
        <v>42</v>
      </c>
      <c r="E16" s="85"/>
      <c r="F16" s="85"/>
      <c r="G16" s="85"/>
      <c r="H16" s="86"/>
      <c r="I16" s="76" t="s">
        <v>13</v>
      </c>
      <c r="J16" s="85"/>
      <c r="K16" s="85"/>
      <c r="L16" s="85"/>
      <c r="M16" s="86"/>
      <c r="N16" s="28"/>
      <c r="O16" s="28"/>
      <c r="P16" s="28"/>
      <c r="Q16" s="28"/>
      <c r="R16" s="28"/>
      <c r="S16" s="28"/>
      <c r="T16" s="28"/>
      <c r="U16" s="28"/>
      <c r="V16" s="28"/>
      <c r="W16" s="28"/>
    </row>
    <row r="17" spans="1:31">
      <c r="A17" s="76">
        <v>1</v>
      </c>
      <c r="B17" s="85"/>
      <c r="C17" s="86"/>
      <c r="D17" s="87">
        <v>5.0000000000000001E-3</v>
      </c>
      <c r="E17" s="88"/>
      <c r="F17" s="88"/>
      <c r="G17" s="88"/>
      <c r="H17" s="89"/>
      <c r="I17" s="90">
        <f>D17*1000*'Исход. данные'!$B$6</f>
        <v>5.0155000000000003</v>
      </c>
      <c r="J17" s="91"/>
      <c r="K17" s="91"/>
      <c r="L17" s="91"/>
      <c r="M17" s="92"/>
      <c r="N17" s="28"/>
      <c r="O17" s="28"/>
      <c r="P17" s="28"/>
      <c r="Q17" s="28"/>
      <c r="R17" s="28"/>
      <c r="S17" s="28"/>
      <c r="T17" s="28"/>
      <c r="U17" s="28"/>
      <c r="V17" s="28"/>
      <c r="W17" s="28"/>
      <c r="AA17" s="65">
        <f ca="1">ROUND(NORMINV(RAND(), $AA$27, $AA$27*$M$7/100*0.8)/(1000*'Исход. данные'!$B$6), 4)</f>
        <v>4.5999999999999999E-3</v>
      </c>
      <c r="AB17" s="65"/>
      <c r="AC17" s="65"/>
      <c r="AD17" s="65"/>
      <c r="AE17" s="65"/>
    </row>
    <row r="18" spans="1:31">
      <c r="A18" s="76">
        <v>2</v>
      </c>
      <c r="B18" s="85"/>
      <c r="C18" s="86"/>
      <c r="D18" s="87">
        <v>5.1000000000000004E-3</v>
      </c>
      <c r="E18" s="93"/>
      <c r="F18" s="93"/>
      <c r="G18" s="93"/>
      <c r="H18" s="94"/>
      <c r="I18" s="90">
        <f>D18*1000*'Исход. данные'!$B$6</f>
        <v>5.1158100000000006</v>
      </c>
      <c r="J18" s="95"/>
      <c r="K18" s="95"/>
      <c r="L18" s="95"/>
      <c r="M18" s="96"/>
      <c r="N18" s="28"/>
      <c r="O18" s="28"/>
      <c r="P18" s="28"/>
      <c r="Q18" s="28"/>
      <c r="R18" s="28"/>
      <c r="S18" s="28"/>
      <c r="T18" s="28"/>
      <c r="U18" s="28"/>
      <c r="V18" s="28"/>
      <c r="W18" s="28"/>
      <c r="AA18" s="65">
        <f ca="1">ROUND(NORMINV(RAND(), $AA$27, $AA$27*$M$7/100*0.8)/(1000*'Исход. данные'!$B$6), 4)</f>
        <v>4.5999999999999999E-3</v>
      </c>
      <c r="AB18" s="65"/>
      <c r="AC18" s="65"/>
      <c r="AD18" s="65"/>
      <c r="AE18" s="65"/>
    </row>
    <row r="19" spans="1:31">
      <c r="A19" s="76">
        <v>3</v>
      </c>
      <c r="B19" s="85"/>
      <c r="C19" s="86"/>
      <c r="D19" s="87">
        <v>4.7999999999999996E-3</v>
      </c>
      <c r="E19" s="93"/>
      <c r="F19" s="93"/>
      <c r="G19" s="93"/>
      <c r="H19" s="94"/>
      <c r="I19" s="90">
        <f>D19*1000*'Исход. данные'!$B$6</f>
        <v>4.8148800000000005</v>
      </c>
      <c r="J19" s="95"/>
      <c r="K19" s="95"/>
      <c r="L19" s="95"/>
      <c r="M19" s="96"/>
      <c r="N19" s="28"/>
      <c r="O19" s="28"/>
      <c r="P19" s="28"/>
      <c r="Q19" s="28"/>
      <c r="R19" s="28"/>
      <c r="S19" s="28"/>
      <c r="T19" s="28"/>
      <c r="U19" s="28"/>
      <c r="V19" s="28"/>
      <c r="W19" s="28"/>
      <c r="AA19" s="65">
        <f ca="1">ROUND(NORMINV(RAND(), $AA$27, $AA$27*$M$7/100*0.8)/(1000*'Исход. данные'!$B$6), 4)</f>
        <v>4.5999999999999999E-3</v>
      </c>
      <c r="AB19" s="65"/>
      <c r="AC19" s="65"/>
      <c r="AD19" s="65"/>
      <c r="AE19" s="65"/>
    </row>
    <row r="20" spans="1:31">
      <c r="A20" s="76">
        <v>4</v>
      </c>
      <c r="B20" s="85"/>
      <c r="C20" s="86"/>
      <c r="D20" s="87">
        <v>4.8999999999999998E-3</v>
      </c>
      <c r="E20" s="93"/>
      <c r="F20" s="93"/>
      <c r="G20" s="93"/>
      <c r="H20" s="94"/>
      <c r="I20" s="90">
        <f>D20*1000*'Исход. данные'!$B$6</f>
        <v>4.9151899999999999</v>
      </c>
      <c r="J20" s="95"/>
      <c r="K20" s="95"/>
      <c r="L20" s="95"/>
      <c r="M20" s="96"/>
      <c r="N20" s="28"/>
      <c r="O20" s="28"/>
      <c r="P20" s="28"/>
      <c r="Q20" s="28"/>
      <c r="R20" s="28"/>
      <c r="S20" s="28"/>
      <c r="T20" s="28"/>
      <c r="U20" s="28"/>
      <c r="V20" s="28"/>
      <c r="W20" s="28"/>
      <c r="AA20" s="65">
        <f ca="1">ROUND(NORMINV(RAND(), $AA$27, $AA$27*$M$7/100*0.8)/(1000*'Исход. данные'!$B$6), 4)</f>
        <v>5.1000000000000004E-3</v>
      </c>
      <c r="AB20" s="65"/>
      <c r="AC20" s="65"/>
      <c r="AD20" s="65"/>
      <c r="AE20" s="65"/>
    </row>
    <row r="21" spans="1:31">
      <c r="A21" s="76">
        <v>5</v>
      </c>
      <c r="B21" s="85"/>
      <c r="C21" s="86"/>
      <c r="D21" s="87">
        <v>4.7999999999999996E-3</v>
      </c>
      <c r="E21" s="93"/>
      <c r="F21" s="93"/>
      <c r="G21" s="93"/>
      <c r="H21" s="94"/>
      <c r="I21" s="90">
        <f>D21*1000*'Исход. данные'!$B$6</f>
        <v>4.8148800000000005</v>
      </c>
      <c r="J21" s="95"/>
      <c r="K21" s="95"/>
      <c r="L21" s="95"/>
      <c r="M21" s="96"/>
      <c r="N21" s="28"/>
      <c r="O21" s="28"/>
      <c r="P21" s="28"/>
      <c r="Q21" s="28"/>
      <c r="R21" s="28"/>
      <c r="S21" s="28"/>
      <c r="T21" s="28"/>
      <c r="U21" s="28"/>
      <c r="V21" s="28"/>
      <c r="W21" s="28"/>
      <c r="AA21" s="65">
        <f ca="1">ROUND(NORMINV(RAND(), $AA$27, $AA$27*$M$7/100*0.8)/(1000*'Исход. данные'!$B$6), 4)</f>
        <v>4.7999999999999996E-3</v>
      </c>
      <c r="AB21" s="65"/>
      <c r="AC21" s="65"/>
      <c r="AD21" s="65"/>
      <c r="AE21" s="65"/>
    </row>
    <row r="22" spans="1:31">
      <c r="A22" s="76">
        <v>6</v>
      </c>
      <c r="B22" s="85"/>
      <c r="C22" s="86"/>
      <c r="D22" s="87">
        <v>5.1000000000000004E-3</v>
      </c>
      <c r="E22" s="93"/>
      <c r="F22" s="93"/>
      <c r="G22" s="93"/>
      <c r="H22" s="94"/>
      <c r="I22" s="90">
        <f>D22*1000*'Исход. данные'!$B$6</f>
        <v>5.1158100000000006</v>
      </c>
      <c r="J22" s="95"/>
      <c r="K22" s="95"/>
      <c r="L22" s="95"/>
      <c r="M22" s="96"/>
      <c r="N22" s="28"/>
      <c r="O22" s="28"/>
      <c r="P22" s="28"/>
      <c r="Q22" s="28"/>
      <c r="R22" s="28"/>
      <c r="S22" s="28"/>
      <c r="T22" s="28"/>
      <c r="U22" s="28"/>
      <c r="V22" s="28"/>
      <c r="W22" s="28"/>
      <c r="Z22" s="18"/>
      <c r="AA22" s="65">
        <f ca="1">ROUND(NORMINV(RAND(), $AA$27, $AA$27*$M$7/100*0.8)/(1000*'Исход. данные'!$B$6), 4)</f>
        <v>4.7999999999999996E-3</v>
      </c>
      <c r="AB22" s="65"/>
      <c r="AC22" s="65"/>
      <c r="AD22" s="65"/>
      <c r="AE22" s="65"/>
    </row>
    <row r="23" spans="1:31">
      <c r="A23" s="76">
        <v>7</v>
      </c>
      <c r="B23" s="85"/>
      <c r="C23" s="86"/>
      <c r="D23" s="87">
        <v>5.0000000000000001E-3</v>
      </c>
      <c r="E23" s="93"/>
      <c r="F23" s="93"/>
      <c r="G23" s="93"/>
      <c r="H23" s="94"/>
      <c r="I23" s="90">
        <f>D23*1000*'Исход. данные'!$B$6</f>
        <v>5.0155000000000003</v>
      </c>
      <c r="J23" s="95"/>
      <c r="K23" s="95"/>
      <c r="L23" s="95"/>
      <c r="M23" s="96"/>
      <c r="N23" s="28"/>
      <c r="O23" s="28"/>
      <c r="P23" s="28"/>
      <c r="Q23" s="28"/>
      <c r="R23" s="28"/>
      <c r="S23" s="28"/>
      <c r="T23" s="28"/>
      <c r="U23" s="28"/>
      <c r="V23" s="28"/>
      <c r="W23" s="28"/>
      <c r="Z23" s="18"/>
      <c r="AA23" s="65">
        <f ca="1">ROUND(NORMINV(RAND(), $AA$27, $AA$27*$M$7/100*0.8)/(1000*'Исход. данные'!$B$6), 4)</f>
        <v>4.8999999999999998E-3</v>
      </c>
      <c r="AB23" s="65"/>
      <c r="AC23" s="65"/>
      <c r="AD23" s="65"/>
      <c r="AE23" s="65"/>
    </row>
    <row r="24" spans="1:31">
      <c r="A24" s="76">
        <v>8</v>
      </c>
      <c r="B24" s="85"/>
      <c r="C24" s="86"/>
      <c r="D24" s="87">
        <v>5.4000000000000003E-3</v>
      </c>
      <c r="E24" s="93"/>
      <c r="F24" s="93"/>
      <c r="G24" s="93"/>
      <c r="H24" s="94"/>
      <c r="I24" s="90">
        <f>D24*1000*'Исход. данные'!$B$6</f>
        <v>5.4167400000000008</v>
      </c>
      <c r="J24" s="95"/>
      <c r="K24" s="95"/>
      <c r="L24" s="95"/>
      <c r="M24" s="96"/>
      <c r="N24" s="28"/>
      <c r="O24" s="28"/>
      <c r="P24" s="28"/>
      <c r="Q24" s="28"/>
      <c r="R24" s="28"/>
      <c r="S24" s="28"/>
      <c r="T24" s="28"/>
      <c r="U24" s="28"/>
      <c r="V24" s="28"/>
      <c r="W24" s="28"/>
      <c r="AA24" s="65">
        <f ca="1">ROUND(NORMINV(RAND(), $AA$27, $AA$27*$M$7/100*0.8)/(1000*'Исход. данные'!$B$6), 4)</f>
        <v>4.7999999999999996E-3</v>
      </c>
      <c r="AB24" s="65"/>
      <c r="AC24" s="65"/>
      <c r="AD24" s="65"/>
      <c r="AE24" s="65"/>
    </row>
    <row r="25" spans="1:31">
      <c r="A25" s="76">
        <v>9</v>
      </c>
      <c r="B25" s="85"/>
      <c r="C25" s="86"/>
      <c r="D25" s="87">
        <v>4.7999999999999996E-3</v>
      </c>
      <c r="E25" s="93"/>
      <c r="F25" s="93"/>
      <c r="G25" s="93"/>
      <c r="H25" s="94"/>
      <c r="I25" s="90">
        <f>D25*1000*'Исход. данные'!$B$6</f>
        <v>4.8148800000000005</v>
      </c>
      <c r="J25" s="95"/>
      <c r="K25" s="95"/>
      <c r="L25" s="95"/>
      <c r="M25" s="96"/>
      <c r="N25" s="28"/>
      <c r="O25" s="28"/>
      <c r="P25" s="28"/>
      <c r="Q25" s="28"/>
      <c r="R25" s="28"/>
      <c r="S25" s="28"/>
      <c r="T25" s="28"/>
      <c r="U25" s="28"/>
      <c r="V25" s="29"/>
      <c r="W25" s="28"/>
      <c r="AA25" s="65">
        <f ca="1">ROUND(NORMINV(RAND(), $AA$27, $AA$27*$M$7/100*0.8)/(1000*'Исход. данные'!$B$6), 4)</f>
        <v>5.1000000000000004E-3</v>
      </c>
      <c r="AB25" s="65"/>
      <c r="AC25" s="65"/>
      <c r="AD25" s="65"/>
      <c r="AE25" s="65"/>
    </row>
    <row r="26" spans="1:31">
      <c r="A26" s="76">
        <v>10</v>
      </c>
      <c r="B26" s="85"/>
      <c r="C26" s="86"/>
      <c r="D26" s="87">
        <v>4.5999999999999999E-3</v>
      </c>
      <c r="E26" s="93"/>
      <c r="F26" s="93"/>
      <c r="G26" s="93"/>
      <c r="H26" s="94"/>
      <c r="I26" s="90">
        <f>D26*1000*'Исход. данные'!$B$6</f>
        <v>4.6142599999999998</v>
      </c>
      <c r="J26" s="95"/>
      <c r="K26" s="95"/>
      <c r="L26" s="95"/>
      <c r="M26" s="96"/>
      <c r="N26" s="28"/>
      <c r="O26" s="28"/>
      <c r="P26" s="28"/>
      <c r="Q26" s="28"/>
      <c r="R26" s="28"/>
      <c r="S26" s="28"/>
      <c r="T26" s="28"/>
      <c r="U26" s="28"/>
      <c r="V26" s="28"/>
      <c r="W26" s="28"/>
      <c r="AA26" s="65">
        <f ca="1">ROUND(NORMINV(RAND(), $AA$27, $AA$27*$M$7/100*0.8)/(1000*'Исход. данные'!$B$6), 4)</f>
        <v>4.7999999999999996E-3</v>
      </c>
      <c r="AB26" s="65"/>
      <c r="AC26" s="65"/>
      <c r="AD26" s="65"/>
      <c r="AE26" s="65"/>
    </row>
    <row r="27" spans="1:31">
      <c r="A27" s="76" t="s">
        <v>14</v>
      </c>
      <c r="B27" s="85"/>
      <c r="C27" s="86"/>
      <c r="D27" s="87">
        <f>AVERAGE(D17:H26)</f>
        <v>4.9499999999999995E-3</v>
      </c>
      <c r="E27" s="93"/>
      <c r="F27" s="93"/>
      <c r="G27" s="93"/>
      <c r="H27" s="94"/>
      <c r="I27" s="90">
        <f>ROUND(AVERAGE(I17:M26),2)</f>
        <v>4.97</v>
      </c>
      <c r="J27" s="95"/>
      <c r="K27" s="95"/>
      <c r="L27" s="95"/>
      <c r="M27" s="96"/>
      <c r="N27" s="47"/>
      <c r="O27" s="28"/>
      <c r="P27" s="28"/>
      <c r="Q27" s="28"/>
      <c r="R27" s="28"/>
      <c r="S27" s="28"/>
      <c r="T27" s="28"/>
      <c r="U27" s="28"/>
      <c r="V27" s="28"/>
      <c r="W27" s="28"/>
      <c r="AA27" s="66">
        <f ca="1">G7+G7*J9/100*0.9*(RAND()-RAND())</f>
        <v>4.867147748623359</v>
      </c>
      <c r="AB27" s="66"/>
      <c r="AC27" s="66"/>
      <c r="AD27" s="66"/>
      <c r="AE27" s="66"/>
    </row>
    <row r="28" spans="1:31">
      <c r="A28" s="76" t="s">
        <v>15</v>
      </c>
      <c r="B28" s="85"/>
      <c r="C28" s="86"/>
      <c r="D28" s="106" t="str">
        <f>'Исход. данные'!$B$5</f>
        <v>Пупкин В.В.</v>
      </c>
      <c r="E28" s="107"/>
      <c r="F28" s="107"/>
      <c r="G28" s="107"/>
      <c r="H28" s="107"/>
      <c r="I28" s="107"/>
      <c r="J28" s="107"/>
      <c r="K28" s="107"/>
      <c r="L28" s="107"/>
      <c r="M28" s="108"/>
      <c r="N28" s="51"/>
      <c r="O28" s="51"/>
      <c r="P28" s="51"/>
      <c r="Q28" s="51"/>
      <c r="R28" s="51"/>
      <c r="S28" s="51"/>
      <c r="T28" s="51"/>
      <c r="U28" s="28"/>
      <c r="V28" s="28"/>
      <c r="W28" s="28"/>
    </row>
    <row r="29" spans="1:31">
      <c r="A29" s="62"/>
      <c r="B29" s="62"/>
      <c r="C29" s="62"/>
      <c r="D29" s="62"/>
      <c r="E29" s="62"/>
      <c r="F29" s="62"/>
      <c r="G29" s="62"/>
      <c r="H29" s="62"/>
      <c r="I29" s="62"/>
      <c r="J29" s="62"/>
      <c r="K29" s="62"/>
      <c r="L29" s="62"/>
      <c r="M29" s="62"/>
      <c r="N29" s="62"/>
      <c r="O29" s="62"/>
      <c r="P29" s="62"/>
      <c r="Q29" s="62"/>
      <c r="R29" s="62"/>
      <c r="S29" s="62"/>
      <c r="T29" s="62"/>
      <c r="U29" s="62"/>
      <c r="V29" s="62"/>
      <c r="W29" s="62"/>
    </row>
    <row r="30" spans="1:31">
      <c r="A30" s="97" t="s">
        <v>11</v>
      </c>
      <c r="B30" s="98"/>
      <c r="C30" s="99"/>
      <c r="D30" s="76" t="str">
        <f>"Объем дозирования " &amp; G8 &amp; " мкл"</f>
        <v>Объем дозирования 50 мкл</v>
      </c>
      <c r="E30" s="85"/>
      <c r="F30" s="85"/>
      <c r="G30" s="85"/>
      <c r="H30" s="85"/>
      <c r="I30" s="85"/>
      <c r="J30" s="85"/>
      <c r="K30" s="85"/>
      <c r="L30" s="85"/>
      <c r="M30" s="86"/>
      <c r="V30" s="18"/>
    </row>
    <row r="31" spans="1:31">
      <c r="A31" s="100"/>
      <c r="B31" s="101"/>
      <c r="C31" s="102"/>
      <c r="D31" s="76" t="s">
        <v>42</v>
      </c>
      <c r="E31" s="85"/>
      <c r="F31" s="85"/>
      <c r="G31" s="85"/>
      <c r="H31" s="86"/>
      <c r="I31" s="76" t="s">
        <v>13</v>
      </c>
      <c r="J31" s="85"/>
      <c r="K31" s="85"/>
      <c r="L31" s="85"/>
      <c r="M31" s="86"/>
      <c r="Q31" s="18"/>
      <c r="S31" s="2"/>
    </row>
    <row r="32" spans="1:31">
      <c r="A32" s="76">
        <v>1</v>
      </c>
      <c r="B32" s="85"/>
      <c r="C32" s="86"/>
      <c r="D32" s="103">
        <v>4.9299999999999997E-2</v>
      </c>
      <c r="E32" s="104"/>
      <c r="F32" s="104"/>
      <c r="G32" s="104"/>
      <c r="H32" s="105"/>
      <c r="I32" s="90">
        <f>D32*1000*'Исход. данные'!$B$6</f>
        <v>49.452829999999999</v>
      </c>
      <c r="J32" s="95"/>
      <c r="K32" s="95"/>
      <c r="L32" s="95"/>
      <c r="M32" s="96"/>
      <c r="Q32" s="18"/>
      <c r="AA32" s="65">
        <f ca="1">ROUND(NORMINV(RAND(), $AA$42, $AA$42*$M$8/100*0.8)/(1000*'Исход. данные'!$B$6), 4)</f>
        <v>4.87E-2</v>
      </c>
      <c r="AB32" s="65"/>
      <c r="AC32" s="65"/>
      <c r="AD32" s="65"/>
      <c r="AE32" s="65"/>
    </row>
    <row r="33" spans="1:31">
      <c r="A33" s="76">
        <v>2</v>
      </c>
      <c r="B33" s="85"/>
      <c r="C33" s="86"/>
      <c r="D33" s="103">
        <v>5.1999999999999998E-2</v>
      </c>
      <c r="E33" s="104"/>
      <c r="F33" s="104"/>
      <c r="G33" s="104"/>
      <c r="H33" s="105"/>
      <c r="I33" s="90">
        <f>D33*1000*'Исход. данные'!$B$6</f>
        <v>52.161200000000008</v>
      </c>
      <c r="J33" s="95"/>
      <c r="K33" s="95"/>
      <c r="L33" s="95"/>
      <c r="M33" s="96"/>
      <c r="Q33" s="18"/>
      <c r="S33" s="2"/>
      <c r="AA33" s="65">
        <f ca="1">ROUND(NORMINV(RAND(), $AA$42, $AA$42*$M$8/100*0.8)/(1000*'Исход. данные'!$B$6), 4)</f>
        <v>4.7300000000000002E-2</v>
      </c>
      <c r="AB33" s="65"/>
      <c r="AC33" s="65"/>
      <c r="AD33" s="65"/>
      <c r="AE33" s="65"/>
    </row>
    <row r="34" spans="1:31">
      <c r="A34" s="76">
        <v>3</v>
      </c>
      <c r="B34" s="85"/>
      <c r="C34" s="86"/>
      <c r="D34" s="103">
        <v>5.0099999999999999E-2</v>
      </c>
      <c r="E34" s="104"/>
      <c r="F34" s="104"/>
      <c r="G34" s="104"/>
      <c r="H34" s="105"/>
      <c r="I34" s="90">
        <f>D34*1000*'Исход. данные'!$B$6</f>
        <v>50.255310000000009</v>
      </c>
      <c r="J34" s="95"/>
      <c r="K34" s="95"/>
      <c r="L34" s="95"/>
      <c r="M34" s="96"/>
      <c r="Q34" s="18"/>
      <c r="AA34" s="65">
        <f ca="1">ROUND(NORMINV(RAND(), $AA$42, $AA$42*$M$8/100*0.8)/(1000*'Исход. данные'!$B$6), 4)</f>
        <v>5.1999999999999998E-2</v>
      </c>
      <c r="AB34" s="65"/>
      <c r="AC34" s="65"/>
      <c r="AD34" s="65"/>
      <c r="AE34" s="65"/>
    </row>
    <row r="35" spans="1:31">
      <c r="A35" s="76">
        <v>4</v>
      </c>
      <c r="B35" s="85"/>
      <c r="C35" s="86"/>
      <c r="D35" s="103">
        <v>5.0599999999999999E-2</v>
      </c>
      <c r="E35" s="104"/>
      <c r="F35" s="104"/>
      <c r="G35" s="104"/>
      <c r="H35" s="105"/>
      <c r="I35" s="90">
        <f>D35*1000*'Исход. данные'!$B$6</f>
        <v>50.756860000000003</v>
      </c>
      <c r="J35" s="95"/>
      <c r="K35" s="95"/>
      <c r="L35" s="95"/>
      <c r="M35" s="96"/>
      <c r="Q35" s="18"/>
      <c r="AA35" s="65">
        <f ca="1">ROUND(NORMINV(RAND(), $AA$42, $AA$42*$M$8/100*0.8)/(1000*'Исход. данные'!$B$6), 4)</f>
        <v>4.99E-2</v>
      </c>
      <c r="AB35" s="65"/>
      <c r="AC35" s="65"/>
      <c r="AD35" s="65"/>
      <c r="AE35" s="65"/>
    </row>
    <row r="36" spans="1:31">
      <c r="A36" s="76">
        <v>5</v>
      </c>
      <c r="B36" s="85"/>
      <c r="C36" s="86"/>
      <c r="D36" s="103">
        <v>5.0799999999999998E-2</v>
      </c>
      <c r="E36" s="104"/>
      <c r="F36" s="104"/>
      <c r="G36" s="104"/>
      <c r="H36" s="105"/>
      <c r="I36" s="90">
        <f>D36*1000*'Исход. данные'!$B$6</f>
        <v>50.957480000000004</v>
      </c>
      <c r="J36" s="95"/>
      <c r="K36" s="95"/>
      <c r="L36" s="95"/>
      <c r="M36" s="96"/>
      <c r="Q36" s="18"/>
      <c r="AA36" s="65">
        <f ca="1">ROUND(NORMINV(RAND(), $AA$42, $AA$42*$M$8/100*0.8)/(1000*'Исход. данные'!$B$6), 4)</f>
        <v>5.0599999999999999E-2</v>
      </c>
      <c r="AB36" s="65"/>
      <c r="AC36" s="65"/>
      <c r="AD36" s="65"/>
      <c r="AE36" s="65"/>
    </row>
    <row r="37" spans="1:31">
      <c r="A37" s="76">
        <v>6</v>
      </c>
      <c r="B37" s="85"/>
      <c r="C37" s="86"/>
      <c r="D37" s="103">
        <v>4.9000000000000002E-2</v>
      </c>
      <c r="E37" s="104"/>
      <c r="F37" s="104"/>
      <c r="G37" s="104"/>
      <c r="H37" s="105"/>
      <c r="I37" s="90">
        <f>D37*1000*'Исход. данные'!$B$6</f>
        <v>49.151900000000005</v>
      </c>
      <c r="J37" s="95"/>
      <c r="K37" s="95"/>
      <c r="L37" s="95"/>
      <c r="M37" s="96"/>
      <c r="Q37" s="18"/>
      <c r="Y37" s="26"/>
      <c r="AA37" s="65">
        <f ca="1">ROUND(NORMINV(RAND(), $AA$42, $AA$42*$M$8/100*0.8)/(1000*'Исход. данные'!$B$6), 4)</f>
        <v>4.82E-2</v>
      </c>
      <c r="AB37" s="65"/>
      <c r="AC37" s="65"/>
      <c r="AD37" s="65"/>
      <c r="AE37" s="65"/>
    </row>
    <row r="38" spans="1:31">
      <c r="A38" s="76">
        <v>7</v>
      </c>
      <c r="B38" s="85"/>
      <c r="C38" s="86"/>
      <c r="D38" s="103">
        <v>4.99E-2</v>
      </c>
      <c r="E38" s="104"/>
      <c r="F38" s="104"/>
      <c r="G38" s="104"/>
      <c r="H38" s="105"/>
      <c r="I38" s="90">
        <f>D38*1000*'Исход. данные'!$B$6</f>
        <v>50.054690000000001</v>
      </c>
      <c r="J38" s="95"/>
      <c r="K38" s="95"/>
      <c r="L38" s="95"/>
      <c r="M38" s="96"/>
      <c r="Q38" s="18"/>
      <c r="AA38" s="65">
        <f ca="1">ROUND(NORMINV(RAND(), $AA$42, $AA$42*$M$8/100*0.8)/(1000*'Исход. данные'!$B$6), 4)</f>
        <v>5.0599999999999999E-2</v>
      </c>
      <c r="AB38" s="65"/>
      <c r="AC38" s="65"/>
      <c r="AD38" s="65"/>
      <c r="AE38" s="65"/>
    </row>
    <row r="39" spans="1:31">
      <c r="A39" s="76">
        <v>8</v>
      </c>
      <c r="B39" s="85"/>
      <c r="C39" s="86"/>
      <c r="D39" s="103">
        <v>4.82E-2</v>
      </c>
      <c r="E39" s="104"/>
      <c r="F39" s="104"/>
      <c r="G39" s="104"/>
      <c r="H39" s="105"/>
      <c r="I39" s="90">
        <f>D39*1000*'Исход. данные'!$B$6</f>
        <v>48.349420000000009</v>
      </c>
      <c r="J39" s="95"/>
      <c r="K39" s="95"/>
      <c r="L39" s="95"/>
      <c r="M39" s="96"/>
      <c r="Q39" s="18"/>
      <c r="AA39" s="65">
        <f ca="1">ROUND(NORMINV(RAND(), $AA$42, $AA$42*$M$8/100*0.8)/(1000*'Исход. данные'!$B$6), 4)</f>
        <v>5.0799999999999998E-2</v>
      </c>
      <c r="AB39" s="65"/>
      <c r="AC39" s="65"/>
      <c r="AD39" s="65"/>
      <c r="AE39" s="65"/>
    </row>
    <row r="40" spans="1:31">
      <c r="A40" s="76">
        <v>9</v>
      </c>
      <c r="B40" s="85"/>
      <c r="C40" s="86"/>
      <c r="D40" s="103">
        <v>5.0500000000000003E-2</v>
      </c>
      <c r="E40" s="104"/>
      <c r="F40" s="104"/>
      <c r="G40" s="104"/>
      <c r="H40" s="105"/>
      <c r="I40" s="90">
        <f>D40*1000*'Исход. данные'!$B$6</f>
        <v>50.656550000000003</v>
      </c>
      <c r="J40" s="95"/>
      <c r="K40" s="95"/>
      <c r="L40" s="95"/>
      <c r="M40" s="96"/>
      <c r="Q40" s="18"/>
      <c r="AA40" s="65">
        <f ca="1">ROUND(NORMINV(RAND(), $AA$42, $AA$42*$M$8/100*0.8)/(1000*'Исход. данные'!$B$6), 4)</f>
        <v>4.9000000000000002E-2</v>
      </c>
      <c r="AB40" s="65"/>
      <c r="AC40" s="65"/>
      <c r="AD40" s="65"/>
      <c r="AE40" s="65"/>
    </row>
    <row r="41" spans="1:31">
      <c r="A41" s="76">
        <v>10</v>
      </c>
      <c r="B41" s="85"/>
      <c r="C41" s="86"/>
      <c r="D41" s="103">
        <v>5.1299999999999998E-2</v>
      </c>
      <c r="E41" s="104"/>
      <c r="F41" s="104"/>
      <c r="G41" s="104"/>
      <c r="H41" s="105"/>
      <c r="I41" s="90">
        <f>D41*1000*'Исход. данные'!$B$6</f>
        <v>51.459030000000006</v>
      </c>
      <c r="J41" s="95"/>
      <c r="K41" s="95"/>
      <c r="L41" s="95"/>
      <c r="M41" s="96"/>
      <c r="Q41" s="18"/>
      <c r="AA41" s="65">
        <f ca="1">ROUND(NORMINV(RAND(), $AA$42, $AA$42*$M$8/100*0.8)/(1000*'Исход. данные'!$B$6), 4)</f>
        <v>4.82E-2</v>
      </c>
      <c r="AB41" s="65"/>
      <c r="AC41" s="65"/>
      <c r="AD41" s="65"/>
      <c r="AE41" s="65"/>
    </row>
    <row r="42" spans="1:31">
      <c r="A42" s="76" t="s">
        <v>14</v>
      </c>
      <c r="B42" s="85"/>
      <c r="C42" s="86"/>
      <c r="D42" s="109">
        <f>AVERAGE(D32:H41)</f>
        <v>5.0170000000000006E-2</v>
      </c>
      <c r="E42" s="110"/>
      <c r="F42" s="110"/>
      <c r="G42" s="110"/>
      <c r="H42" s="110"/>
      <c r="I42" s="111">
        <f>ROUND(AVERAGE(I32:M41), 2)</f>
        <v>50.33</v>
      </c>
      <c r="J42" s="111"/>
      <c r="K42" s="111"/>
      <c r="L42" s="111"/>
      <c r="M42" s="111"/>
      <c r="N42" s="8"/>
      <c r="O42" s="8"/>
      <c r="P42" s="8"/>
      <c r="Q42" s="8"/>
      <c r="R42" s="8"/>
      <c r="S42" s="8"/>
      <c r="T42" s="8"/>
      <c r="U42" s="8"/>
      <c r="V42" s="8"/>
      <c r="W42" s="8"/>
      <c r="X42" s="8"/>
      <c r="AA42" s="66">
        <f ca="1">G8+G8*J10/100*0.9*(RAND()-RAND())</f>
        <v>50.069159031517223</v>
      </c>
      <c r="AB42" s="66"/>
      <c r="AC42" s="66"/>
      <c r="AD42" s="66"/>
      <c r="AE42" s="66"/>
    </row>
    <row r="43" spans="1:31">
      <c r="A43" s="74" t="s">
        <v>15</v>
      </c>
      <c r="B43" s="74"/>
      <c r="C43" s="74"/>
      <c r="D43" s="112" t="str">
        <f>'Исход. данные'!$B$5</f>
        <v>Пупкин В.В.</v>
      </c>
      <c r="E43" s="112"/>
      <c r="F43" s="112"/>
      <c r="G43" s="112"/>
      <c r="H43" s="112"/>
      <c r="I43" s="112"/>
      <c r="J43" s="112"/>
      <c r="K43" s="112"/>
      <c r="L43" s="112"/>
      <c r="M43" s="112"/>
      <c r="N43" s="45"/>
      <c r="O43" s="45"/>
      <c r="P43" s="45"/>
      <c r="Q43" s="45"/>
      <c r="R43" s="45"/>
      <c r="S43" s="45"/>
      <c r="T43" s="8"/>
      <c r="U43" s="8"/>
      <c r="V43" s="8"/>
      <c r="W43" s="8"/>
      <c r="X43" s="8"/>
    </row>
    <row r="44" spans="1:31">
      <c r="A44" s="107" t="s">
        <v>16</v>
      </c>
      <c r="B44" s="107"/>
      <c r="C44" s="107"/>
      <c r="D44" s="107"/>
      <c r="E44" s="107"/>
      <c r="F44" s="107"/>
      <c r="G44" s="107"/>
      <c r="H44" s="107"/>
      <c r="I44" s="107"/>
      <c r="J44" s="107"/>
      <c r="K44" s="107"/>
      <c r="L44" s="107"/>
      <c r="M44" s="107"/>
      <c r="N44" s="16"/>
      <c r="O44" s="16"/>
      <c r="P44" s="16"/>
      <c r="Q44" s="16"/>
      <c r="R44" s="16"/>
      <c r="S44" s="16"/>
      <c r="T44" s="16"/>
      <c r="U44" s="16"/>
      <c r="V44" s="16"/>
      <c r="W44" s="16"/>
    </row>
    <row r="45" spans="1:31" ht="15" customHeight="1">
      <c r="A45" s="124" t="s">
        <v>5</v>
      </c>
      <c r="B45" s="125"/>
      <c r="C45" s="125"/>
      <c r="D45" s="115" t="s">
        <v>55</v>
      </c>
      <c r="E45" s="116"/>
      <c r="F45" s="116"/>
      <c r="G45" s="116"/>
      <c r="H45" s="117"/>
      <c r="I45" s="113" t="s">
        <v>57</v>
      </c>
      <c r="J45" s="113"/>
      <c r="K45" s="113"/>
      <c r="L45" s="113"/>
      <c r="M45" s="113"/>
      <c r="AA45">
        <f>IF(ABS(D46)&gt;J9, 0, IF(ABS(D47)&gt;J10, 0, IF(I46&gt;M7, 0, IF(I47&gt;M8, 0, 1))))</f>
        <v>1</v>
      </c>
    </row>
    <row r="46" spans="1:31">
      <c r="A46" s="76">
        <f>G7</f>
        <v>5</v>
      </c>
      <c r="B46" s="85"/>
      <c r="C46" s="86"/>
      <c r="D46" s="118">
        <f>ROUND(((I27-A46)/A46*100),2)</f>
        <v>-0.6</v>
      </c>
      <c r="E46" s="119"/>
      <c r="F46" s="119"/>
      <c r="G46" s="119"/>
      <c r="H46" s="120"/>
      <c r="I46" s="114">
        <f>ROUND(STDEV(I17:I26)*100/I27,2)</f>
        <v>4.49</v>
      </c>
      <c r="J46" s="114"/>
      <c r="K46" s="114"/>
      <c r="L46" s="114"/>
      <c r="M46" s="114"/>
    </row>
    <row r="47" spans="1:31">
      <c r="A47" s="76">
        <f>G8</f>
        <v>50</v>
      </c>
      <c r="B47" s="85"/>
      <c r="C47" s="86"/>
      <c r="D47" s="118">
        <f>ROUND(((I42-A47)/A47*100),2)</f>
        <v>0.66</v>
      </c>
      <c r="E47" s="119"/>
      <c r="F47" s="119"/>
      <c r="G47" s="119"/>
      <c r="H47" s="120"/>
      <c r="I47" s="114">
        <f>ROUND(STDEV(I32:I41)*100/I42,2)</f>
        <v>2.2400000000000002</v>
      </c>
      <c r="J47" s="114"/>
      <c r="K47" s="114"/>
      <c r="L47" s="114"/>
      <c r="M47" s="114"/>
      <c r="N47" s="37"/>
      <c r="Q47" s="8"/>
    </row>
    <row r="48" spans="1:31" ht="15.75">
      <c r="A48" s="121" t="s">
        <v>17</v>
      </c>
      <c r="B48" s="121"/>
      <c r="C48" s="121"/>
      <c r="D48" s="121"/>
      <c r="E48" s="121"/>
      <c r="F48" s="121"/>
      <c r="G48" s="122" t="s">
        <v>18</v>
      </c>
      <c r="H48" s="122"/>
      <c r="I48" s="122"/>
      <c r="J48" s="122"/>
      <c r="K48" s="122"/>
      <c r="L48" s="122"/>
      <c r="M48" s="122"/>
      <c r="N48" s="44"/>
      <c r="O48" s="44"/>
      <c r="P48" s="44"/>
      <c r="Q48" s="44"/>
      <c r="R48" s="44"/>
      <c r="S48" s="44"/>
      <c r="T48" s="44"/>
      <c r="U48" s="44"/>
      <c r="V48" s="44"/>
      <c r="W48" s="44"/>
      <c r="X48" s="8"/>
    </row>
    <row r="49" spans="1:24">
      <c r="A49" s="79" t="s">
        <v>15</v>
      </c>
      <c r="B49" s="79"/>
      <c r="C49" s="79"/>
      <c r="D49" s="79"/>
      <c r="E49" s="79"/>
      <c r="F49" s="79"/>
      <c r="G49" s="107" t="str">
        <f>'Исход. данные'!$B$5</f>
        <v>Пупкин В.В.</v>
      </c>
      <c r="H49" s="107"/>
      <c r="I49" s="107"/>
      <c r="J49" s="107"/>
      <c r="K49" s="107"/>
      <c r="L49" s="107"/>
      <c r="M49" s="107"/>
      <c r="N49" s="16"/>
      <c r="O49" s="16"/>
      <c r="P49" s="16"/>
      <c r="Q49" s="16"/>
      <c r="R49" s="16"/>
      <c r="S49" s="16"/>
      <c r="T49" s="16"/>
      <c r="U49" s="16"/>
      <c r="V49" s="16"/>
      <c r="W49" s="16"/>
      <c r="X49" s="8"/>
    </row>
    <row r="50" spans="1:24">
      <c r="A50" s="62"/>
      <c r="B50" s="62"/>
      <c r="C50" s="62"/>
      <c r="D50" s="62"/>
      <c r="E50" s="62"/>
      <c r="F50" s="62"/>
      <c r="G50" s="123" t="s">
        <v>58</v>
      </c>
      <c r="H50" s="123"/>
      <c r="I50" s="123"/>
      <c r="J50" s="123"/>
      <c r="K50" s="123"/>
      <c r="L50" s="123"/>
      <c r="M50" s="123"/>
      <c r="N50" s="48"/>
      <c r="O50" s="48"/>
      <c r="P50" s="48"/>
      <c r="Q50" s="63"/>
      <c r="R50" s="63"/>
      <c r="S50" s="63"/>
      <c r="T50" s="63"/>
      <c r="U50" s="63"/>
      <c r="V50" s="63"/>
      <c r="W50" s="63"/>
    </row>
  </sheetData>
  <mergeCells count="152">
    <mergeCell ref="A1:M1"/>
    <mergeCell ref="A2:M2"/>
    <mergeCell ref="A3:G3"/>
    <mergeCell ref="I3:M3"/>
    <mergeCell ref="Q3:W3"/>
    <mergeCell ref="A4:G4"/>
    <mergeCell ref="I4:M4"/>
    <mergeCell ref="Q4:W4"/>
    <mergeCell ref="A5:M5"/>
    <mergeCell ref="A6:C6"/>
    <mergeCell ref="D6:F6"/>
    <mergeCell ref="G6:I6"/>
    <mergeCell ref="J6:L6"/>
    <mergeCell ref="A7:C7"/>
    <mergeCell ref="D7:F7"/>
    <mergeCell ref="G7:I7"/>
    <mergeCell ref="J7:L7"/>
    <mergeCell ref="A10:C10"/>
    <mergeCell ref="D10:F10"/>
    <mergeCell ref="G10:I10"/>
    <mergeCell ref="J10:L10"/>
    <mergeCell ref="A11:J11"/>
    <mergeCell ref="K11:M11"/>
    <mergeCell ref="A8:C8"/>
    <mergeCell ref="D8:F8"/>
    <mergeCell ref="G8:I8"/>
    <mergeCell ref="J8:L8"/>
    <mergeCell ref="A9:C9"/>
    <mergeCell ref="D9:F9"/>
    <mergeCell ref="G9:I9"/>
    <mergeCell ref="J9:L9"/>
    <mergeCell ref="A15:C16"/>
    <mergeCell ref="D15:M15"/>
    <mergeCell ref="D16:H16"/>
    <mergeCell ref="I16:M16"/>
    <mergeCell ref="A17:C17"/>
    <mergeCell ref="D17:H17"/>
    <mergeCell ref="I17:M17"/>
    <mergeCell ref="A12:J12"/>
    <mergeCell ref="K12:M12"/>
    <mergeCell ref="A13:J13"/>
    <mergeCell ref="K13:M13"/>
    <mergeCell ref="A14:J14"/>
    <mergeCell ref="K14:M14"/>
    <mergeCell ref="AA17:AE17"/>
    <mergeCell ref="A18:C18"/>
    <mergeCell ref="D18:H18"/>
    <mergeCell ref="I18:M18"/>
    <mergeCell ref="AA18:AE18"/>
    <mergeCell ref="A19:C19"/>
    <mergeCell ref="D19:H19"/>
    <mergeCell ref="I19:M19"/>
    <mergeCell ref="AA19:AE19"/>
    <mergeCell ref="A22:C22"/>
    <mergeCell ref="D22:H22"/>
    <mergeCell ref="I22:M22"/>
    <mergeCell ref="AA22:AE22"/>
    <mergeCell ref="A23:C23"/>
    <mergeCell ref="D23:H23"/>
    <mergeCell ref="I23:M23"/>
    <mergeCell ref="AA23:AE23"/>
    <mergeCell ref="A20:C20"/>
    <mergeCell ref="D20:H20"/>
    <mergeCell ref="I20:M20"/>
    <mergeCell ref="AA20:AE20"/>
    <mergeCell ref="A21:C21"/>
    <mergeCell ref="D21:H21"/>
    <mergeCell ref="I21:M21"/>
    <mergeCell ref="AA21:AE21"/>
    <mergeCell ref="AA26:AE26"/>
    <mergeCell ref="A27:C27"/>
    <mergeCell ref="D27:H27"/>
    <mergeCell ref="I27:M27"/>
    <mergeCell ref="AA27:AE27"/>
    <mergeCell ref="A24:C24"/>
    <mergeCell ref="D24:H24"/>
    <mergeCell ref="I24:M24"/>
    <mergeCell ref="AA24:AE24"/>
    <mergeCell ref="A25:C25"/>
    <mergeCell ref="D25:H25"/>
    <mergeCell ref="I25:M25"/>
    <mergeCell ref="AA25:AE25"/>
    <mergeCell ref="A28:C28"/>
    <mergeCell ref="D28:M28"/>
    <mergeCell ref="A30:C31"/>
    <mergeCell ref="D30:M30"/>
    <mergeCell ref="D31:H31"/>
    <mergeCell ref="I31:M31"/>
    <mergeCell ref="A26:C26"/>
    <mergeCell ref="D26:H26"/>
    <mergeCell ref="I26:M26"/>
    <mergeCell ref="A34:C34"/>
    <mergeCell ref="D34:H34"/>
    <mergeCell ref="I34:M34"/>
    <mergeCell ref="AA34:AE34"/>
    <mergeCell ref="A35:C35"/>
    <mergeCell ref="D35:H35"/>
    <mergeCell ref="I35:M35"/>
    <mergeCell ref="AA35:AE35"/>
    <mergeCell ref="A32:C32"/>
    <mergeCell ref="D32:H32"/>
    <mergeCell ref="I32:M32"/>
    <mergeCell ref="AA32:AE32"/>
    <mergeCell ref="A33:C33"/>
    <mergeCell ref="D33:H33"/>
    <mergeCell ref="I33:M33"/>
    <mergeCell ref="AA33:AE33"/>
    <mergeCell ref="A38:C38"/>
    <mergeCell ref="D38:H38"/>
    <mergeCell ref="I38:M38"/>
    <mergeCell ref="AA38:AE38"/>
    <mergeCell ref="A39:C39"/>
    <mergeCell ref="D39:H39"/>
    <mergeCell ref="I39:M39"/>
    <mergeCell ref="AA39:AE39"/>
    <mergeCell ref="A36:C36"/>
    <mergeCell ref="D36:H36"/>
    <mergeCell ref="I36:M36"/>
    <mergeCell ref="AA36:AE36"/>
    <mergeCell ref="A37:C37"/>
    <mergeCell ref="D37:H37"/>
    <mergeCell ref="I37:M37"/>
    <mergeCell ref="AA37:AE37"/>
    <mergeCell ref="A42:C42"/>
    <mergeCell ref="D42:H42"/>
    <mergeCell ref="I42:M42"/>
    <mergeCell ref="AA42:AE42"/>
    <mergeCell ref="A43:C43"/>
    <mergeCell ref="D43:M43"/>
    <mergeCell ref="A40:C40"/>
    <mergeCell ref="D40:H40"/>
    <mergeCell ref="I40:M40"/>
    <mergeCell ref="AA40:AE40"/>
    <mergeCell ref="A41:C41"/>
    <mergeCell ref="D41:H41"/>
    <mergeCell ref="I41:M41"/>
    <mergeCell ref="AA41:AE41"/>
    <mergeCell ref="G50:M50"/>
    <mergeCell ref="A47:C47"/>
    <mergeCell ref="D47:H47"/>
    <mergeCell ref="I47:M47"/>
    <mergeCell ref="A48:F48"/>
    <mergeCell ref="G48:M48"/>
    <mergeCell ref="A49:F49"/>
    <mergeCell ref="G49:M49"/>
    <mergeCell ref="A44:M44"/>
    <mergeCell ref="A45:C45"/>
    <mergeCell ref="D45:H45"/>
    <mergeCell ref="I45:M45"/>
    <mergeCell ref="A46:C46"/>
    <mergeCell ref="D46:H46"/>
    <mergeCell ref="I46:M46"/>
  </mergeCells>
  <conditionalFormatting sqref="D46">
    <cfRule type="expression" dxfId="83" priority="4">
      <formula>ABS($D$46)&gt;--MID($J$7,2,5)</formula>
    </cfRule>
  </conditionalFormatting>
  <conditionalFormatting sqref="D47">
    <cfRule type="expression" dxfId="82" priority="3">
      <formula>ABS($D$47)&gt;--MID($J$8,2,5)</formula>
    </cfRule>
  </conditionalFormatting>
  <conditionalFormatting sqref="I46">
    <cfRule type="cellIs" dxfId="81" priority="2" operator="greaterThan">
      <formula>$M$7</formula>
    </cfRule>
  </conditionalFormatting>
  <conditionalFormatting sqref="I47">
    <cfRule type="cellIs" dxfId="80" priority="1" operator="greaterThan">
      <formula>$M$8</formula>
    </cfRule>
  </conditionalFormatting>
  <pageMargins left="0.7" right="0.7" top="0.75" bottom="0.75" header="0.3" footer="0.3"/>
  <pageSetup paperSize="9" orientation="portrait" r:id="rId1"/>
</worksheet>
</file>

<file path=xl/worksheets/sheet57.xml><?xml version="1.0" encoding="utf-8"?>
<worksheet xmlns="http://schemas.openxmlformats.org/spreadsheetml/2006/main" xmlns:r="http://schemas.openxmlformats.org/officeDocument/2006/relationships">
  <sheetPr codeName="Лист92">
    <tabColor rgb="FF00B0F0"/>
  </sheetPr>
  <dimension ref="A1:AE50"/>
  <sheetViews>
    <sheetView zoomScale="90" zoomScaleNormal="90" workbookViewId="0">
      <selection activeCell="D32" sqref="D32:H41"/>
    </sheetView>
  </sheetViews>
  <sheetFormatPr defaultRowHeight="15"/>
  <cols>
    <col min="1" max="1" width="6.7109375" customWidth="1"/>
    <col min="2" max="2" width="6.5703125" customWidth="1"/>
    <col min="3" max="3" width="5.5703125" customWidth="1"/>
    <col min="4" max="4" width="7" customWidth="1"/>
    <col min="5" max="7" width="3.7109375" customWidth="1"/>
    <col min="8" max="8" width="11.7109375" customWidth="1"/>
    <col min="9" max="9" width="2.7109375" customWidth="1"/>
    <col min="10" max="10" width="6.7109375" customWidth="1"/>
    <col min="11" max="12" width="3.7109375" customWidth="1"/>
    <col min="13" max="13" width="14.7109375" customWidth="1"/>
    <col min="14" max="14" width="5.7109375" customWidth="1"/>
    <col min="15" max="16" width="0" hidden="1" customWidth="1"/>
    <col min="17" max="17" width="0.42578125" customWidth="1"/>
    <col min="18" max="23" width="0" hidden="1" customWidth="1"/>
    <col min="27" max="27" width="9.28515625" hidden="1" customWidth="1"/>
    <col min="28" max="31" width="9.140625" hidden="1" customWidth="1"/>
  </cols>
  <sheetData>
    <row r="1" spans="1:24">
      <c r="A1" s="67" t="s">
        <v>32</v>
      </c>
      <c r="B1" s="67"/>
      <c r="C1" s="67"/>
      <c r="D1" s="67"/>
      <c r="E1" s="67"/>
      <c r="F1" s="67"/>
      <c r="G1" s="67"/>
      <c r="H1" s="67"/>
      <c r="I1" s="67"/>
      <c r="J1" s="67"/>
      <c r="K1" s="67"/>
      <c r="L1" s="67"/>
      <c r="M1" s="67"/>
      <c r="N1" s="38"/>
      <c r="O1" s="38"/>
      <c r="P1" s="38"/>
      <c r="Q1" s="38"/>
      <c r="R1" s="38"/>
      <c r="S1" s="38"/>
      <c r="T1" s="38"/>
      <c r="U1" s="38"/>
      <c r="V1" s="38"/>
      <c r="W1" s="28"/>
    </row>
    <row r="2" spans="1:24">
      <c r="A2" s="71" t="s">
        <v>33</v>
      </c>
      <c r="B2" s="71"/>
      <c r="C2" s="71"/>
      <c r="D2" s="71"/>
      <c r="E2" s="71"/>
      <c r="F2" s="71"/>
      <c r="G2" s="71"/>
      <c r="H2" s="71"/>
      <c r="I2" s="71"/>
      <c r="J2" s="71"/>
      <c r="K2" s="71"/>
      <c r="L2" s="71"/>
      <c r="M2" s="71"/>
      <c r="N2" s="7"/>
      <c r="O2" s="7"/>
      <c r="P2" s="7"/>
      <c r="Q2" s="7"/>
      <c r="R2" s="7"/>
      <c r="S2" s="7"/>
      <c r="T2" s="7"/>
      <c r="U2" s="7"/>
      <c r="V2" s="7"/>
      <c r="W2" s="7"/>
    </row>
    <row r="3" spans="1:24" ht="15.75">
      <c r="A3" s="68" t="s">
        <v>25</v>
      </c>
      <c r="B3" s="68"/>
      <c r="C3" s="68"/>
      <c r="D3" s="68"/>
      <c r="E3" s="68"/>
      <c r="F3" s="68"/>
      <c r="G3" s="68"/>
      <c r="H3" s="62"/>
      <c r="I3" s="72">
        <v>4543301406</v>
      </c>
      <c r="J3" s="72"/>
      <c r="K3" s="72"/>
      <c r="L3" s="72"/>
      <c r="M3" s="72"/>
      <c r="N3" s="16"/>
      <c r="O3" s="23"/>
      <c r="P3" s="62"/>
      <c r="Q3" s="69"/>
      <c r="R3" s="69"/>
      <c r="S3" s="69"/>
      <c r="T3" s="69"/>
      <c r="U3" s="69"/>
      <c r="V3" s="69"/>
      <c r="W3" s="69"/>
    </row>
    <row r="4" spans="1:24">
      <c r="A4" s="70" t="s">
        <v>0</v>
      </c>
      <c r="B4" s="70"/>
      <c r="C4" s="70"/>
      <c r="D4" s="70"/>
      <c r="E4" s="70"/>
      <c r="F4" s="70"/>
      <c r="G4" s="70"/>
      <c r="H4" s="62"/>
      <c r="I4" s="70" t="s">
        <v>1</v>
      </c>
      <c r="J4" s="70"/>
      <c r="K4" s="70"/>
      <c r="L4" s="70"/>
      <c r="M4" s="70"/>
      <c r="N4" s="46"/>
      <c r="O4" s="42"/>
      <c r="P4" s="62"/>
      <c r="Q4" s="69"/>
      <c r="R4" s="69"/>
      <c r="S4" s="69"/>
      <c r="T4" s="69"/>
      <c r="U4" s="69"/>
      <c r="V4" s="69"/>
      <c r="W4" s="69"/>
    </row>
    <row r="5" spans="1:24">
      <c r="A5" s="73" t="s">
        <v>2</v>
      </c>
      <c r="B5" s="73"/>
      <c r="C5" s="73"/>
      <c r="D5" s="73"/>
      <c r="E5" s="73"/>
      <c r="F5" s="73"/>
      <c r="G5" s="73"/>
      <c r="H5" s="73"/>
      <c r="I5" s="73"/>
      <c r="J5" s="73"/>
      <c r="K5" s="73"/>
      <c r="L5" s="73"/>
      <c r="M5" s="73"/>
      <c r="N5" s="14"/>
      <c r="O5" s="14"/>
      <c r="P5" s="14"/>
      <c r="Q5" s="14"/>
      <c r="R5" s="14"/>
      <c r="S5" s="14"/>
      <c r="T5" s="14"/>
      <c r="U5" s="14"/>
      <c r="V5" s="14"/>
      <c r="W5" s="14"/>
    </row>
    <row r="6" spans="1:24">
      <c r="A6" s="77" t="s">
        <v>3</v>
      </c>
      <c r="B6" s="77"/>
      <c r="C6" s="77"/>
      <c r="D6" s="77" t="s">
        <v>4</v>
      </c>
      <c r="E6" s="77"/>
      <c r="F6" s="77"/>
      <c r="G6" s="77" t="s">
        <v>5</v>
      </c>
      <c r="H6" s="77"/>
      <c r="I6" s="77"/>
      <c r="J6" s="77" t="s">
        <v>55</v>
      </c>
      <c r="K6" s="77"/>
      <c r="L6" s="78"/>
      <c r="M6" s="61" t="s">
        <v>56</v>
      </c>
      <c r="N6" s="35"/>
      <c r="O6" s="31"/>
      <c r="P6" s="32"/>
      <c r="Q6" s="28"/>
      <c r="R6" s="28"/>
      <c r="S6" s="28"/>
      <c r="T6" s="28"/>
      <c r="U6" s="28"/>
      <c r="V6" s="28"/>
      <c r="W6" s="28"/>
    </row>
    <row r="7" spans="1:24">
      <c r="A7" s="74">
        <v>1</v>
      </c>
      <c r="B7" s="74"/>
      <c r="C7" s="74"/>
      <c r="D7" s="75" t="str">
        <f>G7 &amp; " - " &amp; G8</f>
        <v>0,5 - 10</v>
      </c>
      <c r="E7" s="75"/>
      <c r="F7" s="75"/>
      <c r="G7" s="74">
        <v>0.5</v>
      </c>
      <c r="H7" s="74"/>
      <c r="I7" s="74"/>
      <c r="J7" s="74" t="s">
        <v>28</v>
      </c>
      <c r="K7" s="74"/>
      <c r="L7" s="76"/>
      <c r="M7" s="64">
        <v>4</v>
      </c>
      <c r="N7" s="36"/>
      <c r="O7" s="33"/>
      <c r="P7" s="34"/>
      <c r="Q7" s="28"/>
      <c r="R7" s="28"/>
      <c r="S7" s="28"/>
      <c r="T7" s="28"/>
      <c r="U7" s="28"/>
      <c r="V7" s="28"/>
      <c r="W7" s="28"/>
    </row>
    <row r="8" spans="1:24">
      <c r="A8" s="74"/>
      <c r="B8" s="74"/>
      <c r="C8" s="74"/>
      <c r="D8" s="74"/>
      <c r="E8" s="74"/>
      <c r="F8" s="74"/>
      <c r="G8" s="74">
        <v>10</v>
      </c>
      <c r="H8" s="74"/>
      <c r="I8" s="74"/>
      <c r="J8" s="74" t="s">
        <v>35</v>
      </c>
      <c r="K8" s="74"/>
      <c r="L8" s="76"/>
      <c r="M8" s="64">
        <v>0.8</v>
      </c>
      <c r="N8" s="16"/>
      <c r="O8" s="27"/>
      <c r="P8" s="30"/>
      <c r="Q8" s="28"/>
      <c r="R8" s="28"/>
      <c r="S8" s="28"/>
      <c r="T8" s="28"/>
      <c r="U8" s="28"/>
      <c r="V8" s="28"/>
      <c r="W8" s="28"/>
    </row>
    <row r="9" spans="1:24">
      <c r="A9" s="74"/>
      <c r="B9" s="74"/>
      <c r="C9" s="74"/>
      <c r="D9" s="74"/>
      <c r="E9" s="74"/>
      <c r="F9" s="74"/>
      <c r="G9" s="74"/>
      <c r="H9" s="74"/>
      <c r="I9" s="74"/>
      <c r="J9" s="80">
        <f>--MID(J7,2,3)</f>
        <v>5</v>
      </c>
      <c r="K9" s="80"/>
      <c r="L9" s="81"/>
      <c r="M9" s="60"/>
      <c r="N9" s="16"/>
      <c r="O9" s="27"/>
      <c r="P9" s="30"/>
      <c r="Q9" s="28"/>
      <c r="R9" s="28"/>
      <c r="S9" s="28"/>
      <c r="T9" s="28"/>
      <c r="U9" s="28"/>
      <c r="V9" s="28"/>
      <c r="W9" s="28"/>
    </row>
    <row r="10" spans="1:24">
      <c r="A10" s="74"/>
      <c r="B10" s="74"/>
      <c r="C10" s="74"/>
      <c r="D10" s="74"/>
      <c r="E10" s="74"/>
      <c r="F10" s="74"/>
      <c r="G10" s="74"/>
      <c r="H10" s="74"/>
      <c r="I10" s="74"/>
      <c r="J10" s="82">
        <f>--MID(J8,2,3)</f>
        <v>1</v>
      </c>
      <c r="K10" s="82"/>
      <c r="L10" s="83"/>
      <c r="M10" s="60"/>
      <c r="N10" s="16"/>
      <c r="O10" s="52"/>
      <c r="P10" s="54"/>
      <c r="Q10" s="28"/>
      <c r="R10" s="28"/>
      <c r="S10" s="28"/>
      <c r="T10" s="28"/>
      <c r="U10" s="28"/>
      <c r="V10" s="28"/>
      <c r="W10" s="28"/>
    </row>
    <row r="11" spans="1:24">
      <c r="A11" s="79" t="s">
        <v>7</v>
      </c>
      <c r="B11" s="79"/>
      <c r="C11" s="79"/>
      <c r="D11" s="79"/>
      <c r="E11" s="79"/>
      <c r="F11" s="79"/>
      <c r="G11" s="79"/>
      <c r="H11" s="79"/>
      <c r="I11" s="79"/>
      <c r="J11" s="79"/>
      <c r="K11" s="84" t="str">
        <f>'Исход. данные'!$B$1</f>
        <v>18.10.2024г.</v>
      </c>
      <c r="L11" s="84"/>
      <c r="M11" s="84"/>
      <c r="N11" s="15"/>
      <c r="O11" s="15"/>
      <c r="P11" s="15"/>
      <c r="Q11" s="15"/>
      <c r="R11" s="15"/>
      <c r="S11" s="15"/>
      <c r="T11" s="15"/>
      <c r="U11" s="15"/>
      <c r="V11" s="15"/>
      <c r="W11" s="15"/>
      <c r="X11" s="8"/>
    </row>
    <row r="12" spans="1:24">
      <c r="A12" s="79" t="s">
        <v>8</v>
      </c>
      <c r="B12" s="79"/>
      <c r="C12" s="79"/>
      <c r="D12" s="79"/>
      <c r="E12" s="79"/>
      <c r="F12" s="79"/>
      <c r="G12" s="79"/>
      <c r="H12" s="79"/>
      <c r="I12" s="79"/>
      <c r="J12" s="79"/>
      <c r="K12" s="85" t="str">
        <f>'Исход. данные'!$B$2</f>
        <v>ВР-300S № 181024</v>
      </c>
      <c r="L12" s="85"/>
      <c r="M12" s="85"/>
      <c r="N12" s="16"/>
      <c r="O12" s="16"/>
      <c r="P12" s="16"/>
      <c r="Q12" s="16"/>
      <c r="R12" s="16"/>
      <c r="S12" s="16"/>
      <c r="T12" s="16"/>
      <c r="U12" s="16"/>
      <c r="V12" s="16"/>
      <c r="W12" s="16"/>
      <c r="X12" s="8"/>
    </row>
    <row r="13" spans="1:24">
      <c r="A13" s="79" t="s">
        <v>9</v>
      </c>
      <c r="B13" s="79"/>
      <c r="C13" s="79"/>
      <c r="D13" s="79"/>
      <c r="E13" s="79"/>
      <c r="F13" s="79"/>
      <c r="G13" s="79"/>
      <c r="H13" s="79"/>
      <c r="I13" s="79"/>
      <c r="J13" s="79"/>
      <c r="K13" s="85">
        <f>'Исход. данные'!$B$3</f>
        <v>21.2</v>
      </c>
      <c r="L13" s="85"/>
      <c r="M13" s="85"/>
      <c r="N13" s="16"/>
      <c r="O13" s="16"/>
      <c r="P13" s="16"/>
      <c r="Q13" s="16"/>
      <c r="R13" s="16"/>
      <c r="S13" s="16"/>
      <c r="T13" s="16"/>
      <c r="U13" s="16"/>
      <c r="V13" s="16"/>
      <c r="W13" s="16"/>
      <c r="X13" s="8"/>
    </row>
    <row r="14" spans="1:24">
      <c r="A14" s="79" t="s">
        <v>10</v>
      </c>
      <c r="B14" s="79"/>
      <c r="C14" s="79"/>
      <c r="D14" s="79"/>
      <c r="E14" s="79"/>
      <c r="F14" s="79"/>
      <c r="G14" s="79"/>
      <c r="H14" s="79"/>
      <c r="I14" s="79"/>
      <c r="J14" s="79"/>
      <c r="K14" s="85">
        <f>'Исход. данные'!$B$4</f>
        <v>60.7</v>
      </c>
      <c r="L14" s="85"/>
      <c r="M14" s="85"/>
      <c r="N14" s="16"/>
      <c r="O14" s="16"/>
      <c r="P14" s="16"/>
      <c r="Q14" s="16"/>
      <c r="R14" s="16"/>
      <c r="S14" s="16"/>
      <c r="T14" s="16"/>
      <c r="U14" s="16"/>
      <c r="V14" s="16"/>
      <c r="W14" s="16"/>
      <c r="X14" s="8"/>
    </row>
    <row r="15" spans="1:24">
      <c r="A15" s="97" t="s">
        <v>11</v>
      </c>
      <c r="B15" s="98"/>
      <c r="C15" s="99"/>
      <c r="D15" s="76" t="str">
        <f>"Объем дозирования " &amp; G7 &amp; " мкл"</f>
        <v>Объем дозирования 0,5 мкл</v>
      </c>
      <c r="E15" s="85"/>
      <c r="F15" s="85"/>
      <c r="G15" s="85"/>
      <c r="H15" s="85"/>
      <c r="I15" s="85"/>
      <c r="J15" s="85"/>
      <c r="K15" s="85"/>
      <c r="L15" s="85"/>
      <c r="M15" s="86"/>
      <c r="N15" s="47"/>
      <c r="O15" s="28"/>
      <c r="P15" s="28"/>
      <c r="Q15" s="28"/>
      <c r="R15" s="28"/>
      <c r="S15" s="28"/>
      <c r="T15" s="28"/>
      <c r="U15" s="28"/>
      <c r="V15" s="28"/>
      <c r="W15" s="28"/>
    </row>
    <row r="16" spans="1:24">
      <c r="A16" s="100"/>
      <c r="B16" s="101"/>
      <c r="C16" s="102"/>
      <c r="D16" s="76" t="s">
        <v>42</v>
      </c>
      <c r="E16" s="85"/>
      <c r="F16" s="85"/>
      <c r="G16" s="85"/>
      <c r="H16" s="86"/>
      <c r="I16" s="76" t="s">
        <v>13</v>
      </c>
      <c r="J16" s="85"/>
      <c r="K16" s="85"/>
      <c r="L16" s="85"/>
      <c r="M16" s="86"/>
      <c r="N16" s="28"/>
      <c r="O16" s="28"/>
      <c r="P16" s="28"/>
      <c r="Q16" s="28"/>
      <c r="R16" s="28"/>
      <c r="S16" s="28"/>
      <c r="T16" s="28"/>
      <c r="U16" s="28"/>
      <c r="V16" s="28"/>
      <c r="W16" s="28"/>
    </row>
    <row r="17" spans="1:31">
      <c r="A17" s="76">
        <v>1</v>
      </c>
      <c r="B17" s="85"/>
      <c r="C17" s="86"/>
      <c r="D17" s="87">
        <v>5.0000000000000001E-4</v>
      </c>
      <c r="E17" s="88"/>
      <c r="F17" s="88"/>
      <c r="G17" s="88"/>
      <c r="H17" s="89"/>
      <c r="I17" s="90">
        <f>D17*1000*'Исход. данные'!$B$6</f>
        <v>0.50155000000000005</v>
      </c>
      <c r="J17" s="91"/>
      <c r="K17" s="91"/>
      <c r="L17" s="91"/>
      <c r="M17" s="92"/>
      <c r="N17" s="28"/>
      <c r="O17" s="28"/>
      <c r="P17" s="28"/>
      <c r="Q17" s="28"/>
      <c r="R17" s="28"/>
      <c r="S17" s="28"/>
      <c r="T17" s="28"/>
      <c r="U17" s="28"/>
      <c r="V17" s="28"/>
      <c r="W17" s="28"/>
      <c r="AA17" s="65">
        <f ca="1">ROUND(NORMINV(RAND(), $AA$27, $AA$27*$M$7/100*0.8)/(1000*'Исход. данные'!$B$6), 4)</f>
        <v>5.0000000000000001E-4</v>
      </c>
      <c r="AB17" s="65"/>
      <c r="AC17" s="65"/>
      <c r="AD17" s="65"/>
      <c r="AE17" s="65"/>
    </row>
    <row r="18" spans="1:31">
      <c r="A18" s="76">
        <v>2</v>
      </c>
      <c r="B18" s="85"/>
      <c r="C18" s="86"/>
      <c r="D18" s="87">
        <v>5.0000000000000001E-4</v>
      </c>
      <c r="E18" s="93"/>
      <c r="F18" s="93"/>
      <c r="G18" s="93"/>
      <c r="H18" s="94"/>
      <c r="I18" s="90">
        <f>D18*1000*'Исход. данные'!$B$6</f>
        <v>0.50155000000000005</v>
      </c>
      <c r="J18" s="95"/>
      <c r="K18" s="95"/>
      <c r="L18" s="95"/>
      <c r="M18" s="96"/>
      <c r="N18" s="28"/>
      <c r="O18" s="28"/>
      <c r="P18" s="28"/>
      <c r="Q18" s="28"/>
      <c r="R18" s="28"/>
      <c r="S18" s="28"/>
      <c r="T18" s="28"/>
      <c r="U18" s="28"/>
      <c r="V18" s="28"/>
      <c r="W18" s="28"/>
      <c r="AA18" s="65">
        <f ca="1">ROUND(NORMINV(RAND(), $AA$27, $AA$27*$M$7/100*0.8)/(1000*'Исход. данные'!$B$6), 4)</f>
        <v>4.0000000000000002E-4</v>
      </c>
      <c r="AB18" s="65"/>
      <c r="AC18" s="65"/>
      <c r="AD18" s="65"/>
      <c r="AE18" s="65"/>
    </row>
    <row r="19" spans="1:31">
      <c r="A19" s="76">
        <v>3</v>
      </c>
      <c r="B19" s="85"/>
      <c r="C19" s="86"/>
      <c r="D19" s="87">
        <v>5.0000000000000001E-4</v>
      </c>
      <c r="E19" s="93"/>
      <c r="F19" s="93"/>
      <c r="G19" s="93"/>
      <c r="H19" s="94"/>
      <c r="I19" s="90">
        <f>D19*1000*'Исход. данные'!$B$6</f>
        <v>0.50155000000000005</v>
      </c>
      <c r="J19" s="95"/>
      <c r="K19" s="95"/>
      <c r="L19" s="95"/>
      <c r="M19" s="96"/>
      <c r="N19" s="28"/>
      <c r="O19" s="28"/>
      <c r="P19" s="28"/>
      <c r="Q19" s="28"/>
      <c r="R19" s="28"/>
      <c r="S19" s="28"/>
      <c r="T19" s="28"/>
      <c r="U19" s="28"/>
      <c r="V19" s="28"/>
      <c r="W19" s="28"/>
      <c r="AA19" s="65">
        <f ca="1">ROUND(NORMINV(RAND(), $AA$27, $AA$27*$M$7/100*0.8)/(1000*'Исход. данные'!$B$6), 4)</f>
        <v>5.0000000000000001E-4</v>
      </c>
      <c r="AB19" s="65"/>
      <c r="AC19" s="65"/>
      <c r="AD19" s="65"/>
      <c r="AE19" s="65"/>
    </row>
    <row r="20" spans="1:31">
      <c r="A20" s="76">
        <v>4</v>
      </c>
      <c r="B20" s="85"/>
      <c r="C20" s="86"/>
      <c r="D20" s="87">
        <v>5.0000000000000001E-4</v>
      </c>
      <c r="E20" s="93"/>
      <c r="F20" s="93"/>
      <c r="G20" s="93"/>
      <c r="H20" s="94"/>
      <c r="I20" s="90">
        <f>D20*1000*'Исход. данные'!$B$6</f>
        <v>0.50155000000000005</v>
      </c>
      <c r="J20" s="95"/>
      <c r="K20" s="95"/>
      <c r="L20" s="95"/>
      <c r="M20" s="96"/>
      <c r="N20" s="28"/>
      <c r="O20" s="28"/>
      <c r="P20" s="28"/>
      <c r="Q20" s="28"/>
      <c r="R20" s="28"/>
      <c r="S20" s="28"/>
      <c r="T20" s="28"/>
      <c r="U20" s="28"/>
      <c r="V20" s="28"/>
      <c r="W20" s="28"/>
      <c r="AA20" s="65">
        <f ca="1">ROUND(NORMINV(RAND(), $AA$27, $AA$27*$M$7/100*0.8)/(1000*'Исход. данные'!$B$6), 4)</f>
        <v>5.0000000000000001E-4</v>
      </c>
      <c r="AB20" s="65"/>
      <c r="AC20" s="65"/>
      <c r="AD20" s="65"/>
      <c r="AE20" s="65"/>
    </row>
    <row r="21" spans="1:31">
      <c r="A21" s="76">
        <v>5</v>
      </c>
      <c r="B21" s="85"/>
      <c r="C21" s="86"/>
      <c r="D21" s="87">
        <v>5.0000000000000001E-4</v>
      </c>
      <c r="E21" s="93"/>
      <c r="F21" s="93"/>
      <c r="G21" s="93"/>
      <c r="H21" s="94"/>
      <c r="I21" s="90">
        <f>D21*1000*'Исход. данные'!$B$6</f>
        <v>0.50155000000000005</v>
      </c>
      <c r="J21" s="95"/>
      <c r="K21" s="95"/>
      <c r="L21" s="95"/>
      <c r="M21" s="96"/>
      <c r="N21" s="28"/>
      <c r="O21" s="28"/>
      <c r="P21" s="28"/>
      <c r="Q21" s="28"/>
      <c r="R21" s="28"/>
      <c r="S21" s="28"/>
      <c r="T21" s="28"/>
      <c r="U21" s="28"/>
      <c r="V21" s="28"/>
      <c r="W21" s="28"/>
      <c r="AA21" s="65">
        <f ca="1">ROUND(NORMINV(RAND(), $AA$27, $AA$27*$M$7/100*0.8)/(1000*'Исход. данные'!$B$6), 4)</f>
        <v>5.0000000000000001E-4</v>
      </c>
      <c r="AB21" s="65"/>
      <c r="AC21" s="65"/>
      <c r="AD21" s="65"/>
      <c r="AE21" s="65"/>
    </row>
    <row r="22" spans="1:31">
      <c r="A22" s="76">
        <v>6</v>
      </c>
      <c r="B22" s="85"/>
      <c r="C22" s="86"/>
      <c r="D22" s="87">
        <v>5.0000000000000001E-4</v>
      </c>
      <c r="E22" s="93"/>
      <c r="F22" s="93"/>
      <c r="G22" s="93"/>
      <c r="H22" s="94"/>
      <c r="I22" s="90">
        <f>D22*1000*'Исход. данные'!$B$6</f>
        <v>0.50155000000000005</v>
      </c>
      <c r="J22" s="95"/>
      <c r="K22" s="95"/>
      <c r="L22" s="95"/>
      <c r="M22" s="96"/>
      <c r="N22" s="28"/>
      <c r="O22" s="28"/>
      <c r="P22" s="28"/>
      <c r="Q22" s="28"/>
      <c r="R22" s="28"/>
      <c r="S22" s="28"/>
      <c r="T22" s="28"/>
      <c r="U22" s="28"/>
      <c r="V22" s="28"/>
      <c r="W22" s="28"/>
      <c r="Z22" s="18"/>
      <c r="AA22" s="65">
        <f ca="1">ROUND(NORMINV(RAND(), $AA$27, $AA$27*$M$7/100*0.8)/(1000*'Исход. данные'!$B$6), 4)</f>
        <v>5.0000000000000001E-4</v>
      </c>
      <c r="AB22" s="65"/>
      <c r="AC22" s="65"/>
      <c r="AD22" s="65"/>
      <c r="AE22" s="65"/>
    </row>
    <row r="23" spans="1:31">
      <c r="A23" s="76">
        <v>7</v>
      </c>
      <c r="B23" s="85"/>
      <c r="C23" s="86"/>
      <c r="D23" s="87">
        <v>5.0000000000000001E-4</v>
      </c>
      <c r="E23" s="93"/>
      <c r="F23" s="93"/>
      <c r="G23" s="93"/>
      <c r="H23" s="94"/>
      <c r="I23" s="90">
        <f>D23*1000*'Исход. данные'!$B$6</f>
        <v>0.50155000000000005</v>
      </c>
      <c r="J23" s="95"/>
      <c r="K23" s="95"/>
      <c r="L23" s="95"/>
      <c r="M23" s="96"/>
      <c r="N23" s="28"/>
      <c r="O23" s="28"/>
      <c r="P23" s="28"/>
      <c r="Q23" s="28"/>
      <c r="R23" s="28"/>
      <c r="S23" s="28"/>
      <c r="T23" s="28"/>
      <c r="U23" s="28"/>
      <c r="V23" s="28"/>
      <c r="W23" s="28"/>
      <c r="Z23" s="18"/>
      <c r="AA23" s="65">
        <f ca="1">ROUND(NORMINV(RAND(), $AA$27, $AA$27*$M$7/100*0.8)/(1000*'Исход. данные'!$B$6), 4)</f>
        <v>5.0000000000000001E-4</v>
      </c>
      <c r="AB23" s="65"/>
      <c r="AC23" s="65"/>
      <c r="AD23" s="65"/>
      <c r="AE23" s="65"/>
    </row>
    <row r="24" spans="1:31">
      <c r="A24" s="76">
        <v>8</v>
      </c>
      <c r="B24" s="85"/>
      <c r="C24" s="86"/>
      <c r="D24" s="87">
        <v>5.0000000000000001E-4</v>
      </c>
      <c r="E24" s="93"/>
      <c r="F24" s="93"/>
      <c r="G24" s="93"/>
      <c r="H24" s="94"/>
      <c r="I24" s="90">
        <f>D24*1000*'Исход. данные'!$B$6</f>
        <v>0.50155000000000005</v>
      </c>
      <c r="J24" s="95"/>
      <c r="K24" s="95"/>
      <c r="L24" s="95"/>
      <c r="M24" s="96"/>
      <c r="N24" s="28"/>
      <c r="O24" s="28"/>
      <c r="P24" s="28"/>
      <c r="Q24" s="28"/>
      <c r="R24" s="28"/>
      <c r="S24" s="28"/>
      <c r="T24" s="28"/>
      <c r="U24" s="28"/>
      <c r="V24" s="28"/>
      <c r="W24" s="28"/>
      <c r="AA24" s="65">
        <f ca="1">ROUND(NORMINV(RAND(), $AA$27, $AA$27*$M$7/100*0.8)/(1000*'Исход. данные'!$B$6), 4)</f>
        <v>5.0000000000000001E-4</v>
      </c>
      <c r="AB24" s="65"/>
      <c r="AC24" s="65"/>
      <c r="AD24" s="65"/>
      <c r="AE24" s="65"/>
    </row>
    <row r="25" spans="1:31">
      <c r="A25" s="76">
        <v>9</v>
      </c>
      <c r="B25" s="85"/>
      <c r="C25" s="86"/>
      <c r="D25" s="87">
        <v>5.0000000000000001E-4</v>
      </c>
      <c r="E25" s="93"/>
      <c r="F25" s="93"/>
      <c r="G25" s="93"/>
      <c r="H25" s="94"/>
      <c r="I25" s="90">
        <f>D25*1000*'Исход. данные'!$B$6</f>
        <v>0.50155000000000005</v>
      </c>
      <c r="J25" s="95"/>
      <c r="K25" s="95"/>
      <c r="L25" s="95"/>
      <c r="M25" s="96"/>
      <c r="N25" s="28"/>
      <c r="O25" s="28"/>
      <c r="P25" s="28"/>
      <c r="Q25" s="28"/>
      <c r="R25" s="28"/>
      <c r="S25" s="28"/>
      <c r="T25" s="28"/>
      <c r="U25" s="28"/>
      <c r="V25" s="29"/>
      <c r="W25" s="28"/>
      <c r="AA25" s="65">
        <f ca="1">ROUND(NORMINV(RAND(), $AA$27, $AA$27*$M$7/100*0.8)/(1000*'Исход. данные'!$B$6), 4)</f>
        <v>5.0000000000000001E-4</v>
      </c>
      <c r="AB25" s="65"/>
      <c r="AC25" s="65"/>
      <c r="AD25" s="65"/>
      <c r="AE25" s="65"/>
    </row>
    <row r="26" spans="1:31">
      <c r="A26" s="76">
        <v>10</v>
      </c>
      <c r="B26" s="85"/>
      <c r="C26" s="86"/>
      <c r="D26" s="87">
        <v>5.0000000000000001E-4</v>
      </c>
      <c r="E26" s="93"/>
      <c r="F26" s="93"/>
      <c r="G26" s="93"/>
      <c r="H26" s="94"/>
      <c r="I26" s="90">
        <f>D26*1000*'Исход. данные'!$B$6</f>
        <v>0.50155000000000005</v>
      </c>
      <c r="J26" s="95"/>
      <c r="K26" s="95"/>
      <c r="L26" s="95"/>
      <c r="M26" s="96"/>
      <c r="N26" s="28"/>
      <c r="O26" s="28"/>
      <c r="P26" s="28"/>
      <c r="Q26" s="28"/>
      <c r="R26" s="28"/>
      <c r="S26" s="28"/>
      <c r="T26" s="28"/>
      <c r="U26" s="28"/>
      <c r="V26" s="28"/>
      <c r="W26" s="28"/>
      <c r="AA26" s="65">
        <f ca="1">ROUND(NORMINV(RAND(), $AA$27, $AA$27*$M$7/100*0.8)/(1000*'Исход. данные'!$B$6), 4)</f>
        <v>5.0000000000000001E-4</v>
      </c>
      <c r="AB26" s="65"/>
      <c r="AC26" s="65"/>
      <c r="AD26" s="65"/>
      <c r="AE26" s="65"/>
    </row>
    <row r="27" spans="1:31">
      <c r="A27" s="76" t="s">
        <v>14</v>
      </c>
      <c r="B27" s="85"/>
      <c r="C27" s="86"/>
      <c r="D27" s="87">
        <f>AVERAGE(D17:H26)</f>
        <v>5.0000000000000012E-4</v>
      </c>
      <c r="E27" s="93"/>
      <c r="F27" s="93"/>
      <c r="G27" s="93"/>
      <c r="H27" s="94"/>
      <c r="I27" s="90">
        <f>ROUND(AVERAGE(I17:M26),2)</f>
        <v>0.5</v>
      </c>
      <c r="J27" s="95"/>
      <c r="K27" s="95"/>
      <c r="L27" s="95"/>
      <c r="M27" s="96"/>
      <c r="N27" s="47"/>
      <c r="O27" s="28"/>
      <c r="P27" s="28"/>
      <c r="Q27" s="28"/>
      <c r="R27" s="28"/>
      <c r="S27" s="28"/>
      <c r="T27" s="28"/>
      <c r="U27" s="28"/>
      <c r="V27" s="28"/>
      <c r="W27" s="28"/>
      <c r="AA27" s="66">
        <f ca="1">G7+G7*J9/100*0.9*(RAND()-RAND())</f>
        <v>0.49003276666572237</v>
      </c>
      <c r="AB27" s="66"/>
      <c r="AC27" s="66"/>
      <c r="AD27" s="66"/>
      <c r="AE27" s="66"/>
    </row>
    <row r="28" spans="1:31">
      <c r="A28" s="76" t="s">
        <v>15</v>
      </c>
      <c r="B28" s="85"/>
      <c r="C28" s="86"/>
      <c r="D28" s="106" t="str">
        <f>'Исход. данные'!$B$5</f>
        <v>Пупкин В.В.</v>
      </c>
      <c r="E28" s="107"/>
      <c r="F28" s="107"/>
      <c r="G28" s="107"/>
      <c r="H28" s="107"/>
      <c r="I28" s="107"/>
      <c r="J28" s="107"/>
      <c r="K28" s="107"/>
      <c r="L28" s="107"/>
      <c r="M28" s="108"/>
      <c r="N28" s="51"/>
      <c r="O28" s="51"/>
      <c r="P28" s="51"/>
      <c r="Q28" s="51"/>
      <c r="R28" s="51"/>
      <c r="S28" s="51"/>
      <c r="T28" s="51"/>
      <c r="U28" s="28"/>
      <c r="V28" s="28"/>
      <c r="W28" s="28"/>
    </row>
    <row r="29" spans="1:31">
      <c r="A29" s="62"/>
      <c r="B29" s="62"/>
      <c r="C29" s="62"/>
      <c r="D29" s="62"/>
      <c r="E29" s="62"/>
      <c r="F29" s="62"/>
      <c r="G29" s="62"/>
      <c r="H29" s="62"/>
      <c r="I29" s="62"/>
      <c r="J29" s="62"/>
      <c r="K29" s="62"/>
      <c r="L29" s="62"/>
      <c r="M29" s="62"/>
      <c r="N29" s="62"/>
      <c r="O29" s="62"/>
      <c r="P29" s="62"/>
      <c r="Q29" s="62"/>
      <c r="R29" s="62"/>
      <c r="S29" s="62"/>
      <c r="T29" s="62"/>
      <c r="U29" s="62"/>
      <c r="V29" s="62"/>
      <c r="W29" s="62"/>
    </row>
    <row r="30" spans="1:31">
      <c r="A30" s="97" t="s">
        <v>11</v>
      </c>
      <c r="B30" s="98"/>
      <c r="C30" s="99"/>
      <c r="D30" s="76" t="str">
        <f>"Объем дозирования " &amp; G8 &amp; " мкл"</f>
        <v>Объем дозирования 10 мкл</v>
      </c>
      <c r="E30" s="85"/>
      <c r="F30" s="85"/>
      <c r="G30" s="85"/>
      <c r="H30" s="85"/>
      <c r="I30" s="85"/>
      <c r="J30" s="85"/>
      <c r="K30" s="85"/>
      <c r="L30" s="85"/>
      <c r="M30" s="86"/>
      <c r="V30" s="18"/>
    </row>
    <row r="31" spans="1:31">
      <c r="A31" s="100"/>
      <c r="B31" s="101"/>
      <c r="C31" s="102"/>
      <c r="D31" s="76" t="s">
        <v>42</v>
      </c>
      <c r="E31" s="85"/>
      <c r="F31" s="85"/>
      <c r="G31" s="85"/>
      <c r="H31" s="86"/>
      <c r="I31" s="76" t="s">
        <v>13</v>
      </c>
      <c r="J31" s="85"/>
      <c r="K31" s="85"/>
      <c r="L31" s="85"/>
      <c r="M31" s="86"/>
      <c r="Q31" s="18"/>
      <c r="S31" s="2"/>
    </row>
    <row r="32" spans="1:31">
      <c r="A32" s="76">
        <v>1</v>
      </c>
      <c r="B32" s="85"/>
      <c r="C32" s="86"/>
      <c r="D32" s="103">
        <v>0.01</v>
      </c>
      <c r="E32" s="104"/>
      <c r="F32" s="104"/>
      <c r="G32" s="104"/>
      <c r="H32" s="105"/>
      <c r="I32" s="90">
        <f>D32*1000*'Исход. данные'!$B$6</f>
        <v>10.031000000000001</v>
      </c>
      <c r="J32" s="95"/>
      <c r="K32" s="95"/>
      <c r="L32" s="95"/>
      <c r="M32" s="96"/>
      <c r="Q32" s="18"/>
      <c r="AA32" s="65">
        <f ca="1">ROUND(NORMINV(RAND(), $AA$42, $AA$42*$M$8/100*0.8)/(1000*'Исход. данные'!$B$6), 4)</f>
        <v>1.01E-2</v>
      </c>
      <c r="AB32" s="65"/>
      <c r="AC32" s="65"/>
      <c r="AD32" s="65"/>
      <c r="AE32" s="65"/>
    </row>
    <row r="33" spans="1:31">
      <c r="A33" s="76">
        <v>2</v>
      </c>
      <c r="B33" s="85"/>
      <c r="C33" s="86"/>
      <c r="D33" s="103">
        <v>9.9000000000000008E-3</v>
      </c>
      <c r="E33" s="104"/>
      <c r="F33" s="104"/>
      <c r="G33" s="104"/>
      <c r="H33" s="105"/>
      <c r="I33" s="90">
        <f>D33*1000*'Исход. данные'!$B$6</f>
        <v>9.930690000000002</v>
      </c>
      <c r="J33" s="95"/>
      <c r="K33" s="95"/>
      <c r="L33" s="95"/>
      <c r="M33" s="96"/>
      <c r="Q33" s="18"/>
      <c r="S33" s="2"/>
      <c r="AA33" s="65">
        <f ca="1">ROUND(NORMINV(RAND(), $AA$42, $AA$42*$M$8/100*0.8)/(1000*'Исход. данные'!$B$6), 4)</f>
        <v>0.01</v>
      </c>
      <c r="AB33" s="65"/>
      <c r="AC33" s="65"/>
      <c r="AD33" s="65"/>
      <c r="AE33" s="65"/>
    </row>
    <row r="34" spans="1:31">
      <c r="A34" s="76">
        <v>3</v>
      </c>
      <c r="B34" s="85"/>
      <c r="C34" s="86"/>
      <c r="D34" s="103">
        <v>0.01</v>
      </c>
      <c r="E34" s="104"/>
      <c r="F34" s="104"/>
      <c r="G34" s="104"/>
      <c r="H34" s="105"/>
      <c r="I34" s="90">
        <f>D34*1000*'Исход. данные'!$B$6</f>
        <v>10.031000000000001</v>
      </c>
      <c r="J34" s="95"/>
      <c r="K34" s="95"/>
      <c r="L34" s="95"/>
      <c r="M34" s="96"/>
      <c r="Q34" s="18"/>
      <c r="AA34" s="65">
        <f ca="1">ROUND(NORMINV(RAND(), $AA$42, $AA$42*$M$8/100*0.8)/(1000*'Исход. данные'!$B$6), 4)</f>
        <v>0.01</v>
      </c>
      <c r="AB34" s="65"/>
      <c r="AC34" s="65"/>
      <c r="AD34" s="65"/>
      <c r="AE34" s="65"/>
    </row>
    <row r="35" spans="1:31">
      <c r="A35" s="76">
        <v>4</v>
      </c>
      <c r="B35" s="85"/>
      <c r="C35" s="86"/>
      <c r="D35" s="103">
        <v>9.9000000000000008E-3</v>
      </c>
      <c r="E35" s="104"/>
      <c r="F35" s="104"/>
      <c r="G35" s="104"/>
      <c r="H35" s="105"/>
      <c r="I35" s="90">
        <f>D35*1000*'Исход. данные'!$B$6</f>
        <v>9.930690000000002</v>
      </c>
      <c r="J35" s="95"/>
      <c r="K35" s="95"/>
      <c r="L35" s="95"/>
      <c r="M35" s="96"/>
      <c r="Q35" s="18"/>
      <c r="AA35" s="65">
        <f ca="1">ROUND(NORMINV(RAND(), $AA$42, $AA$42*$M$8/100*0.8)/(1000*'Исход. данные'!$B$6), 4)</f>
        <v>9.9000000000000008E-3</v>
      </c>
      <c r="AB35" s="65"/>
      <c r="AC35" s="65"/>
      <c r="AD35" s="65"/>
      <c r="AE35" s="65"/>
    </row>
    <row r="36" spans="1:31">
      <c r="A36" s="76">
        <v>5</v>
      </c>
      <c r="B36" s="85"/>
      <c r="C36" s="86"/>
      <c r="D36" s="103">
        <v>0.01</v>
      </c>
      <c r="E36" s="104"/>
      <c r="F36" s="104"/>
      <c r="G36" s="104"/>
      <c r="H36" s="105"/>
      <c r="I36" s="90">
        <f>D36*1000*'Исход. данные'!$B$6</f>
        <v>10.031000000000001</v>
      </c>
      <c r="J36" s="95"/>
      <c r="K36" s="95"/>
      <c r="L36" s="95"/>
      <c r="M36" s="96"/>
      <c r="Q36" s="18"/>
      <c r="AA36" s="65">
        <f ca="1">ROUND(NORMINV(RAND(), $AA$42, $AA$42*$M$8/100*0.8)/(1000*'Исход. данные'!$B$6), 4)</f>
        <v>1.01E-2</v>
      </c>
      <c r="AB36" s="65"/>
      <c r="AC36" s="65"/>
      <c r="AD36" s="65"/>
      <c r="AE36" s="65"/>
    </row>
    <row r="37" spans="1:31">
      <c r="A37" s="76">
        <v>6</v>
      </c>
      <c r="B37" s="85"/>
      <c r="C37" s="86"/>
      <c r="D37" s="103">
        <v>9.9000000000000008E-3</v>
      </c>
      <c r="E37" s="104"/>
      <c r="F37" s="104"/>
      <c r="G37" s="104"/>
      <c r="H37" s="105"/>
      <c r="I37" s="90">
        <f>D37*1000*'Исход. данные'!$B$6</f>
        <v>9.930690000000002</v>
      </c>
      <c r="J37" s="95"/>
      <c r="K37" s="95"/>
      <c r="L37" s="95"/>
      <c r="M37" s="96"/>
      <c r="Q37" s="18"/>
      <c r="Y37" s="26"/>
      <c r="AA37" s="65">
        <f ca="1">ROUND(NORMINV(RAND(), $AA$42, $AA$42*$M$8/100*0.8)/(1000*'Исход. данные'!$B$6), 4)</f>
        <v>0.01</v>
      </c>
      <c r="AB37" s="65"/>
      <c r="AC37" s="65"/>
      <c r="AD37" s="65"/>
      <c r="AE37" s="65"/>
    </row>
    <row r="38" spans="1:31">
      <c r="A38" s="76">
        <v>7</v>
      </c>
      <c r="B38" s="85"/>
      <c r="C38" s="86"/>
      <c r="D38" s="103">
        <v>0.01</v>
      </c>
      <c r="E38" s="104"/>
      <c r="F38" s="104"/>
      <c r="G38" s="104"/>
      <c r="H38" s="105"/>
      <c r="I38" s="90">
        <f>D38*1000*'Исход. данные'!$B$6</f>
        <v>10.031000000000001</v>
      </c>
      <c r="J38" s="95"/>
      <c r="K38" s="95"/>
      <c r="L38" s="95"/>
      <c r="M38" s="96"/>
      <c r="Q38" s="18"/>
      <c r="AA38" s="65">
        <f ca="1">ROUND(NORMINV(RAND(), $AA$42, $AA$42*$M$8/100*0.8)/(1000*'Исход. данные'!$B$6), 4)</f>
        <v>1.01E-2</v>
      </c>
      <c r="AB38" s="65"/>
      <c r="AC38" s="65"/>
      <c r="AD38" s="65"/>
      <c r="AE38" s="65"/>
    </row>
    <row r="39" spans="1:31">
      <c r="A39" s="76">
        <v>8</v>
      </c>
      <c r="B39" s="85"/>
      <c r="C39" s="86"/>
      <c r="D39" s="103">
        <v>9.9000000000000008E-3</v>
      </c>
      <c r="E39" s="104"/>
      <c r="F39" s="104"/>
      <c r="G39" s="104"/>
      <c r="H39" s="105"/>
      <c r="I39" s="90">
        <f>D39*1000*'Исход. данные'!$B$6</f>
        <v>9.930690000000002</v>
      </c>
      <c r="J39" s="95"/>
      <c r="K39" s="95"/>
      <c r="L39" s="95"/>
      <c r="M39" s="96"/>
      <c r="Q39" s="18"/>
      <c r="AA39" s="65">
        <f ca="1">ROUND(NORMINV(RAND(), $AA$42, $AA$42*$M$8/100*0.8)/(1000*'Исход. данные'!$B$6), 4)</f>
        <v>1.0200000000000001E-2</v>
      </c>
      <c r="AB39" s="65"/>
      <c r="AC39" s="65"/>
      <c r="AD39" s="65"/>
      <c r="AE39" s="65"/>
    </row>
    <row r="40" spans="1:31">
      <c r="A40" s="76">
        <v>9</v>
      </c>
      <c r="B40" s="85"/>
      <c r="C40" s="86"/>
      <c r="D40" s="103">
        <v>0.01</v>
      </c>
      <c r="E40" s="104"/>
      <c r="F40" s="104"/>
      <c r="G40" s="104"/>
      <c r="H40" s="105"/>
      <c r="I40" s="90">
        <f>D40*1000*'Исход. данные'!$B$6</f>
        <v>10.031000000000001</v>
      </c>
      <c r="J40" s="95"/>
      <c r="K40" s="95"/>
      <c r="L40" s="95"/>
      <c r="M40" s="96"/>
      <c r="Q40" s="18"/>
      <c r="AA40" s="65">
        <f ca="1">ROUND(NORMINV(RAND(), $AA$42, $AA$42*$M$8/100*0.8)/(1000*'Исход. данные'!$B$6), 4)</f>
        <v>1.01E-2</v>
      </c>
      <c r="AB40" s="65"/>
      <c r="AC40" s="65"/>
      <c r="AD40" s="65"/>
      <c r="AE40" s="65"/>
    </row>
    <row r="41" spans="1:31">
      <c r="A41" s="76">
        <v>10</v>
      </c>
      <c r="B41" s="85"/>
      <c r="C41" s="86"/>
      <c r="D41" s="103">
        <v>0.01</v>
      </c>
      <c r="E41" s="104"/>
      <c r="F41" s="104"/>
      <c r="G41" s="104"/>
      <c r="H41" s="105"/>
      <c r="I41" s="90">
        <f>D41*1000*'Исход. данные'!$B$6</f>
        <v>10.031000000000001</v>
      </c>
      <c r="J41" s="95"/>
      <c r="K41" s="95"/>
      <c r="L41" s="95"/>
      <c r="M41" s="96"/>
      <c r="Q41" s="18"/>
      <c r="AA41" s="65">
        <f ca="1">ROUND(NORMINV(RAND(), $AA$42, $AA$42*$M$8/100*0.8)/(1000*'Исход. данные'!$B$6), 4)</f>
        <v>0.01</v>
      </c>
      <c r="AB41" s="65"/>
      <c r="AC41" s="65"/>
      <c r="AD41" s="65"/>
      <c r="AE41" s="65"/>
    </row>
    <row r="42" spans="1:31">
      <c r="A42" s="76" t="s">
        <v>14</v>
      </c>
      <c r="B42" s="85"/>
      <c r="C42" s="86"/>
      <c r="D42" s="109">
        <f>AVERAGE(D32:H41)</f>
        <v>9.9600000000000001E-3</v>
      </c>
      <c r="E42" s="110"/>
      <c r="F42" s="110"/>
      <c r="G42" s="110"/>
      <c r="H42" s="110"/>
      <c r="I42" s="111">
        <f>ROUND(AVERAGE(I32:M41), 2)</f>
        <v>9.99</v>
      </c>
      <c r="J42" s="111"/>
      <c r="K42" s="111"/>
      <c r="L42" s="111"/>
      <c r="M42" s="111"/>
      <c r="N42" s="8"/>
      <c r="O42" s="8"/>
      <c r="P42" s="8"/>
      <c r="Q42" s="8"/>
      <c r="R42" s="8"/>
      <c r="S42" s="8"/>
      <c r="T42" s="8"/>
      <c r="U42" s="8"/>
      <c r="V42" s="8"/>
      <c r="W42" s="8"/>
      <c r="X42" s="8"/>
      <c r="AA42" s="66">
        <f ca="1">G8+G8*J10/100*0.9*(RAND()-RAND())</f>
        <v>10.071223628876917</v>
      </c>
      <c r="AB42" s="66"/>
      <c r="AC42" s="66"/>
      <c r="AD42" s="66"/>
      <c r="AE42" s="66"/>
    </row>
    <row r="43" spans="1:31">
      <c r="A43" s="74" t="s">
        <v>15</v>
      </c>
      <c r="B43" s="74"/>
      <c r="C43" s="74"/>
      <c r="D43" s="112" t="str">
        <f>'Исход. данные'!$B$5</f>
        <v>Пупкин В.В.</v>
      </c>
      <c r="E43" s="112"/>
      <c r="F43" s="112"/>
      <c r="G43" s="112"/>
      <c r="H43" s="112"/>
      <c r="I43" s="112"/>
      <c r="J43" s="112"/>
      <c r="K43" s="112"/>
      <c r="L43" s="112"/>
      <c r="M43" s="112"/>
      <c r="N43" s="45"/>
      <c r="O43" s="45"/>
      <c r="P43" s="45"/>
      <c r="Q43" s="45"/>
      <c r="R43" s="45"/>
      <c r="S43" s="45"/>
      <c r="T43" s="8"/>
      <c r="U43" s="8"/>
      <c r="V43" s="8"/>
      <c r="W43" s="8"/>
      <c r="X43" s="8"/>
    </row>
    <row r="44" spans="1:31">
      <c r="A44" s="107" t="s">
        <v>16</v>
      </c>
      <c r="B44" s="107"/>
      <c r="C44" s="107"/>
      <c r="D44" s="107"/>
      <c r="E44" s="107"/>
      <c r="F44" s="107"/>
      <c r="G44" s="107"/>
      <c r="H44" s="107"/>
      <c r="I44" s="107"/>
      <c r="J44" s="107"/>
      <c r="K44" s="107"/>
      <c r="L44" s="107"/>
      <c r="M44" s="107"/>
      <c r="N44" s="16"/>
      <c r="O44" s="16"/>
      <c r="P44" s="16"/>
      <c r="Q44" s="16"/>
      <c r="R44" s="16"/>
      <c r="S44" s="16"/>
      <c r="T44" s="16"/>
      <c r="U44" s="16"/>
      <c r="V44" s="16"/>
      <c r="W44" s="16"/>
    </row>
    <row r="45" spans="1:31" ht="15" customHeight="1">
      <c r="A45" s="124" t="s">
        <v>5</v>
      </c>
      <c r="B45" s="125"/>
      <c r="C45" s="125"/>
      <c r="D45" s="115" t="s">
        <v>55</v>
      </c>
      <c r="E45" s="116"/>
      <c r="F45" s="116"/>
      <c r="G45" s="116"/>
      <c r="H45" s="117"/>
      <c r="I45" s="113" t="s">
        <v>57</v>
      </c>
      <c r="J45" s="113"/>
      <c r="K45" s="113"/>
      <c r="L45" s="113"/>
      <c r="M45" s="113"/>
      <c r="AA45">
        <f>IF(ABS(D46)&gt;J9, 0, IF(ABS(D47)&gt;J10, 0, IF(I46&gt;M7, 0, IF(I47&gt;M8, 0, 1))))</f>
        <v>1</v>
      </c>
    </row>
    <row r="46" spans="1:31">
      <c r="A46" s="76">
        <f>G7</f>
        <v>0.5</v>
      </c>
      <c r="B46" s="85"/>
      <c r="C46" s="86"/>
      <c r="D46" s="118">
        <f>ROUND(((I27-A46)/A46*100),2)</f>
        <v>0</v>
      </c>
      <c r="E46" s="119"/>
      <c r="F46" s="119"/>
      <c r="G46" s="119"/>
      <c r="H46" s="120"/>
      <c r="I46" s="114">
        <f>ROUND(STDEV(I17:I26)*100/I27,2)</f>
        <v>0</v>
      </c>
      <c r="J46" s="114"/>
      <c r="K46" s="114"/>
      <c r="L46" s="114"/>
      <c r="M46" s="114"/>
    </row>
    <row r="47" spans="1:31">
      <c r="A47" s="76">
        <f>G8</f>
        <v>10</v>
      </c>
      <c r="B47" s="85"/>
      <c r="C47" s="86"/>
      <c r="D47" s="118">
        <f>ROUND(((I42-A47)/A47*100),2)</f>
        <v>-0.1</v>
      </c>
      <c r="E47" s="119"/>
      <c r="F47" s="119"/>
      <c r="G47" s="119"/>
      <c r="H47" s="120"/>
      <c r="I47" s="114">
        <f>ROUND(STDEV(I32:I41)*100/I42,2)</f>
        <v>0.52</v>
      </c>
      <c r="J47" s="114"/>
      <c r="K47" s="114"/>
      <c r="L47" s="114"/>
      <c r="M47" s="114"/>
      <c r="N47" s="37"/>
      <c r="Q47" s="8"/>
    </row>
    <row r="48" spans="1:31" ht="15.75">
      <c r="A48" s="121" t="s">
        <v>17</v>
      </c>
      <c r="B48" s="121"/>
      <c r="C48" s="121"/>
      <c r="D48" s="121"/>
      <c r="E48" s="121"/>
      <c r="F48" s="121"/>
      <c r="G48" s="122" t="s">
        <v>18</v>
      </c>
      <c r="H48" s="122"/>
      <c r="I48" s="122"/>
      <c r="J48" s="122"/>
      <c r="K48" s="122"/>
      <c r="L48" s="122"/>
      <c r="M48" s="122"/>
      <c r="N48" s="44"/>
      <c r="O48" s="44"/>
      <c r="P48" s="44"/>
      <c r="Q48" s="44"/>
      <c r="R48" s="44"/>
      <c r="S48" s="44"/>
      <c r="T48" s="44"/>
      <c r="U48" s="44"/>
      <c r="V48" s="44"/>
      <c r="W48" s="44"/>
      <c r="X48" s="8"/>
    </row>
    <row r="49" spans="1:24">
      <c r="A49" s="79" t="s">
        <v>15</v>
      </c>
      <c r="B49" s="79"/>
      <c r="C49" s="79"/>
      <c r="D49" s="79"/>
      <c r="E49" s="79"/>
      <c r="F49" s="79"/>
      <c r="G49" s="107" t="str">
        <f>'Исход. данные'!$B$5</f>
        <v>Пупкин В.В.</v>
      </c>
      <c r="H49" s="107"/>
      <c r="I49" s="107"/>
      <c r="J49" s="107"/>
      <c r="K49" s="107"/>
      <c r="L49" s="107"/>
      <c r="M49" s="107"/>
      <c r="N49" s="16"/>
      <c r="O49" s="16"/>
      <c r="P49" s="16"/>
      <c r="Q49" s="16"/>
      <c r="R49" s="16"/>
      <c r="S49" s="16"/>
      <c r="T49" s="16"/>
      <c r="U49" s="16"/>
      <c r="V49" s="16"/>
      <c r="W49" s="16"/>
      <c r="X49" s="8"/>
    </row>
    <row r="50" spans="1:24">
      <c r="A50" s="62"/>
      <c r="B50" s="62"/>
      <c r="C50" s="62"/>
      <c r="D50" s="62"/>
      <c r="E50" s="62"/>
      <c r="F50" s="62"/>
      <c r="G50" s="123" t="s">
        <v>58</v>
      </c>
      <c r="H50" s="123"/>
      <c r="I50" s="123"/>
      <c r="J50" s="123"/>
      <c r="K50" s="123"/>
      <c r="L50" s="123"/>
      <c r="M50" s="123"/>
      <c r="N50" s="48"/>
      <c r="O50" s="48"/>
      <c r="P50" s="48"/>
      <c r="Q50" s="63"/>
      <c r="R50" s="63"/>
      <c r="S50" s="63"/>
      <c r="T50" s="63"/>
      <c r="U50" s="63"/>
      <c r="V50" s="63"/>
      <c r="W50" s="63"/>
    </row>
  </sheetData>
  <mergeCells count="152">
    <mergeCell ref="A1:M1"/>
    <mergeCell ref="A2:M2"/>
    <mergeCell ref="A3:G3"/>
    <mergeCell ref="I3:M3"/>
    <mergeCell ref="Q3:W3"/>
    <mergeCell ref="A4:G4"/>
    <mergeCell ref="I4:M4"/>
    <mergeCell ref="Q4:W4"/>
    <mergeCell ref="A5:M5"/>
    <mergeCell ref="A6:C6"/>
    <mergeCell ref="D6:F6"/>
    <mergeCell ref="G6:I6"/>
    <mergeCell ref="J6:L6"/>
    <mergeCell ref="A7:C7"/>
    <mergeCell ref="D7:F7"/>
    <mergeCell ref="G7:I7"/>
    <mergeCell ref="J7:L7"/>
    <mergeCell ref="A10:C10"/>
    <mergeCell ref="D10:F10"/>
    <mergeCell ref="G10:I10"/>
    <mergeCell ref="J10:L10"/>
    <mergeCell ref="A11:J11"/>
    <mergeCell ref="K11:M11"/>
    <mergeCell ref="A8:C8"/>
    <mergeCell ref="D8:F8"/>
    <mergeCell ref="G8:I8"/>
    <mergeCell ref="J8:L8"/>
    <mergeCell ref="A9:C9"/>
    <mergeCell ref="D9:F9"/>
    <mergeCell ref="G9:I9"/>
    <mergeCell ref="J9:L9"/>
    <mergeCell ref="A15:C16"/>
    <mergeCell ref="D15:M15"/>
    <mergeCell ref="D16:H16"/>
    <mergeCell ref="I16:M16"/>
    <mergeCell ref="A17:C17"/>
    <mergeCell ref="D17:H17"/>
    <mergeCell ref="I17:M17"/>
    <mergeCell ref="A12:J12"/>
    <mergeCell ref="K12:M12"/>
    <mergeCell ref="A13:J13"/>
    <mergeCell ref="K13:M13"/>
    <mergeCell ref="A14:J14"/>
    <mergeCell ref="K14:M14"/>
    <mergeCell ref="AA17:AE17"/>
    <mergeCell ref="A18:C18"/>
    <mergeCell ref="D18:H18"/>
    <mergeCell ref="I18:M18"/>
    <mergeCell ref="AA18:AE18"/>
    <mergeCell ref="A19:C19"/>
    <mergeCell ref="D19:H19"/>
    <mergeCell ref="I19:M19"/>
    <mergeCell ref="AA19:AE19"/>
    <mergeCell ref="A22:C22"/>
    <mergeCell ref="D22:H22"/>
    <mergeCell ref="I22:M22"/>
    <mergeCell ref="AA22:AE22"/>
    <mergeCell ref="A23:C23"/>
    <mergeCell ref="D23:H23"/>
    <mergeCell ref="I23:M23"/>
    <mergeCell ref="AA23:AE23"/>
    <mergeCell ref="A20:C20"/>
    <mergeCell ref="D20:H20"/>
    <mergeCell ref="I20:M20"/>
    <mergeCell ref="AA20:AE20"/>
    <mergeCell ref="A21:C21"/>
    <mergeCell ref="D21:H21"/>
    <mergeCell ref="I21:M21"/>
    <mergeCell ref="AA21:AE21"/>
    <mergeCell ref="AA26:AE26"/>
    <mergeCell ref="A27:C27"/>
    <mergeCell ref="D27:H27"/>
    <mergeCell ref="I27:M27"/>
    <mergeCell ref="AA27:AE27"/>
    <mergeCell ref="A24:C24"/>
    <mergeCell ref="D24:H24"/>
    <mergeCell ref="I24:M24"/>
    <mergeCell ref="AA24:AE24"/>
    <mergeCell ref="A25:C25"/>
    <mergeCell ref="D25:H25"/>
    <mergeCell ref="I25:M25"/>
    <mergeCell ref="AA25:AE25"/>
    <mergeCell ref="A28:C28"/>
    <mergeCell ref="D28:M28"/>
    <mergeCell ref="A30:C31"/>
    <mergeCell ref="D30:M30"/>
    <mergeCell ref="D31:H31"/>
    <mergeCell ref="I31:M31"/>
    <mergeCell ref="A26:C26"/>
    <mergeCell ref="D26:H26"/>
    <mergeCell ref="I26:M26"/>
    <mergeCell ref="A34:C34"/>
    <mergeCell ref="D34:H34"/>
    <mergeCell ref="I34:M34"/>
    <mergeCell ref="AA34:AE34"/>
    <mergeCell ref="A35:C35"/>
    <mergeCell ref="D35:H35"/>
    <mergeCell ref="I35:M35"/>
    <mergeCell ref="AA35:AE35"/>
    <mergeCell ref="A32:C32"/>
    <mergeCell ref="D32:H32"/>
    <mergeCell ref="I32:M32"/>
    <mergeCell ref="AA32:AE32"/>
    <mergeCell ref="A33:C33"/>
    <mergeCell ref="D33:H33"/>
    <mergeCell ref="I33:M33"/>
    <mergeCell ref="AA33:AE33"/>
    <mergeCell ref="A38:C38"/>
    <mergeCell ref="D38:H38"/>
    <mergeCell ref="I38:M38"/>
    <mergeCell ref="AA38:AE38"/>
    <mergeCell ref="A39:C39"/>
    <mergeCell ref="D39:H39"/>
    <mergeCell ref="I39:M39"/>
    <mergeCell ref="AA39:AE39"/>
    <mergeCell ref="A36:C36"/>
    <mergeCell ref="D36:H36"/>
    <mergeCell ref="I36:M36"/>
    <mergeCell ref="AA36:AE36"/>
    <mergeCell ref="A37:C37"/>
    <mergeCell ref="D37:H37"/>
    <mergeCell ref="I37:M37"/>
    <mergeCell ref="AA37:AE37"/>
    <mergeCell ref="A42:C42"/>
    <mergeCell ref="D42:H42"/>
    <mergeCell ref="I42:M42"/>
    <mergeCell ref="AA42:AE42"/>
    <mergeCell ref="A43:C43"/>
    <mergeCell ref="D43:M43"/>
    <mergeCell ref="A40:C40"/>
    <mergeCell ref="D40:H40"/>
    <mergeCell ref="I40:M40"/>
    <mergeCell ref="AA40:AE40"/>
    <mergeCell ref="A41:C41"/>
    <mergeCell ref="D41:H41"/>
    <mergeCell ref="I41:M41"/>
    <mergeCell ref="AA41:AE41"/>
    <mergeCell ref="G50:M50"/>
    <mergeCell ref="A47:C47"/>
    <mergeCell ref="D47:H47"/>
    <mergeCell ref="I47:M47"/>
    <mergeCell ref="A48:F48"/>
    <mergeCell ref="G48:M48"/>
    <mergeCell ref="A49:F49"/>
    <mergeCell ref="G49:M49"/>
    <mergeCell ref="A44:M44"/>
    <mergeCell ref="A45:C45"/>
    <mergeCell ref="D45:H45"/>
    <mergeCell ref="I45:M45"/>
    <mergeCell ref="A46:C46"/>
    <mergeCell ref="D46:H46"/>
    <mergeCell ref="I46:M46"/>
  </mergeCells>
  <conditionalFormatting sqref="D46">
    <cfRule type="expression" dxfId="79" priority="4">
      <formula>ABS($D$46)&gt;--MID($J$7,2,5)</formula>
    </cfRule>
  </conditionalFormatting>
  <conditionalFormatting sqref="D47">
    <cfRule type="expression" dxfId="78" priority="3">
      <formula>ABS($D$47)&gt;--MID($J$8,2,5)</formula>
    </cfRule>
  </conditionalFormatting>
  <conditionalFormatting sqref="I46">
    <cfRule type="cellIs" dxfId="77" priority="2" operator="greaterThan">
      <formula>$M$7</formula>
    </cfRule>
  </conditionalFormatting>
  <conditionalFormatting sqref="I47">
    <cfRule type="cellIs" dxfId="76" priority="1" operator="greaterThan">
      <formula>$M$8</formula>
    </cfRule>
  </conditionalFormatting>
  <pageMargins left="0.7" right="0.7" top="0.75" bottom="0.75" header="0.3" footer="0.3"/>
  <pageSetup paperSize="9" orientation="portrait" r:id="rId1"/>
</worksheet>
</file>

<file path=xl/worksheets/sheet58.xml><?xml version="1.0" encoding="utf-8"?>
<worksheet xmlns="http://schemas.openxmlformats.org/spreadsheetml/2006/main" xmlns:r="http://schemas.openxmlformats.org/officeDocument/2006/relationships">
  <sheetPr codeName="Лист93">
    <tabColor rgb="FF00B0F0"/>
  </sheetPr>
  <dimension ref="A1:AE50"/>
  <sheetViews>
    <sheetView zoomScale="90" zoomScaleNormal="90" workbookViewId="0">
      <selection activeCell="D32" sqref="D32:H41"/>
    </sheetView>
  </sheetViews>
  <sheetFormatPr defaultRowHeight="15"/>
  <cols>
    <col min="1" max="1" width="6.7109375" customWidth="1"/>
    <col min="2" max="2" width="6.5703125" customWidth="1"/>
    <col min="3" max="3" width="5.5703125" customWidth="1"/>
    <col min="4" max="4" width="7" customWidth="1"/>
    <col min="5" max="7" width="3.7109375" customWidth="1"/>
    <col min="8" max="8" width="11.7109375" customWidth="1"/>
    <col min="9" max="9" width="2.7109375" customWidth="1"/>
    <col min="10" max="10" width="6.7109375" customWidth="1"/>
    <col min="11" max="12" width="3.7109375" customWidth="1"/>
    <col min="13" max="13" width="14.7109375" customWidth="1"/>
    <col min="14" max="14" width="5.7109375" customWidth="1"/>
    <col min="15" max="16" width="0" hidden="1" customWidth="1"/>
    <col min="17" max="17" width="0.42578125" customWidth="1"/>
    <col min="18" max="23" width="0" hidden="1" customWidth="1"/>
    <col min="27" max="27" width="9.28515625" hidden="1" customWidth="1"/>
    <col min="28" max="31" width="9.140625" hidden="1" customWidth="1"/>
  </cols>
  <sheetData>
    <row r="1" spans="1:24">
      <c r="A1" s="67" t="s">
        <v>32</v>
      </c>
      <c r="B1" s="67"/>
      <c r="C1" s="67"/>
      <c r="D1" s="67"/>
      <c r="E1" s="67"/>
      <c r="F1" s="67"/>
      <c r="G1" s="67"/>
      <c r="H1" s="67"/>
      <c r="I1" s="67"/>
      <c r="J1" s="67"/>
      <c r="K1" s="67"/>
      <c r="L1" s="67"/>
      <c r="M1" s="67"/>
      <c r="N1" s="38"/>
      <c r="O1" s="38"/>
      <c r="P1" s="38"/>
      <c r="Q1" s="38"/>
      <c r="R1" s="38"/>
      <c r="S1" s="38"/>
      <c r="T1" s="38"/>
      <c r="U1" s="38"/>
      <c r="V1" s="38"/>
      <c r="W1" s="28"/>
    </row>
    <row r="2" spans="1:24">
      <c r="A2" s="71" t="s">
        <v>33</v>
      </c>
      <c r="B2" s="71"/>
      <c r="C2" s="71"/>
      <c r="D2" s="71"/>
      <c r="E2" s="71"/>
      <c r="F2" s="71"/>
      <c r="G2" s="71"/>
      <c r="H2" s="71"/>
      <c r="I2" s="71"/>
      <c r="J2" s="71"/>
      <c r="K2" s="71"/>
      <c r="L2" s="71"/>
      <c r="M2" s="71"/>
      <c r="N2" s="7"/>
      <c r="O2" s="7"/>
      <c r="P2" s="7"/>
      <c r="Q2" s="7"/>
      <c r="R2" s="7"/>
      <c r="S2" s="7"/>
      <c r="T2" s="7"/>
      <c r="U2" s="7"/>
      <c r="V2" s="7"/>
      <c r="W2" s="7"/>
    </row>
    <row r="3" spans="1:24" ht="15.75">
      <c r="A3" s="68" t="s">
        <v>25</v>
      </c>
      <c r="B3" s="68"/>
      <c r="C3" s="68"/>
      <c r="D3" s="68"/>
      <c r="E3" s="68"/>
      <c r="F3" s="68"/>
      <c r="G3" s="68"/>
      <c r="H3" s="62"/>
      <c r="I3" s="72">
        <v>4543301391</v>
      </c>
      <c r="J3" s="72"/>
      <c r="K3" s="72"/>
      <c r="L3" s="72"/>
      <c r="M3" s="72"/>
      <c r="N3" s="16"/>
      <c r="O3" s="23"/>
      <c r="P3" s="62"/>
      <c r="Q3" s="69"/>
      <c r="R3" s="69"/>
      <c r="S3" s="69"/>
      <c r="T3" s="69"/>
      <c r="U3" s="69"/>
      <c r="V3" s="69"/>
      <c r="W3" s="69"/>
    </row>
    <row r="4" spans="1:24">
      <c r="A4" s="70" t="s">
        <v>0</v>
      </c>
      <c r="B4" s="70"/>
      <c r="C4" s="70"/>
      <c r="D4" s="70"/>
      <c r="E4" s="70"/>
      <c r="F4" s="70"/>
      <c r="G4" s="70"/>
      <c r="H4" s="62"/>
      <c r="I4" s="70" t="s">
        <v>1</v>
      </c>
      <c r="J4" s="70"/>
      <c r="K4" s="70"/>
      <c r="L4" s="70"/>
      <c r="M4" s="70"/>
      <c r="N4" s="46"/>
      <c r="O4" s="42"/>
      <c r="P4" s="62"/>
      <c r="Q4" s="69"/>
      <c r="R4" s="69"/>
      <c r="S4" s="69"/>
      <c r="T4" s="69"/>
      <c r="U4" s="69"/>
      <c r="V4" s="69"/>
      <c r="W4" s="69"/>
    </row>
    <row r="5" spans="1:24">
      <c r="A5" s="73" t="s">
        <v>2</v>
      </c>
      <c r="B5" s="73"/>
      <c r="C5" s="73"/>
      <c r="D5" s="73"/>
      <c r="E5" s="73"/>
      <c r="F5" s="73"/>
      <c r="G5" s="73"/>
      <c r="H5" s="73"/>
      <c r="I5" s="73"/>
      <c r="J5" s="73"/>
      <c r="K5" s="73"/>
      <c r="L5" s="73"/>
      <c r="M5" s="73"/>
      <c r="N5" s="14"/>
      <c r="O5" s="14"/>
      <c r="P5" s="14"/>
      <c r="Q5" s="14"/>
      <c r="R5" s="14"/>
      <c r="S5" s="14"/>
      <c r="T5" s="14"/>
      <c r="U5" s="14"/>
      <c r="V5" s="14"/>
      <c r="W5" s="14"/>
    </row>
    <row r="6" spans="1:24">
      <c r="A6" s="77" t="s">
        <v>3</v>
      </c>
      <c r="B6" s="77"/>
      <c r="C6" s="77"/>
      <c r="D6" s="77" t="s">
        <v>4</v>
      </c>
      <c r="E6" s="77"/>
      <c r="F6" s="77"/>
      <c r="G6" s="77" t="s">
        <v>5</v>
      </c>
      <c r="H6" s="77"/>
      <c r="I6" s="77"/>
      <c r="J6" s="77" t="s">
        <v>55</v>
      </c>
      <c r="K6" s="77"/>
      <c r="L6" s="78"/>
      <c r="M6" s="61" t="s">
        <v>56</v>
      </c>
      <c r="N6" s="35"/>
      <c r="O6" s="31"/>
      <c r="P6" s="32"/>
      <c r="Q6" s="28"/>
      <c r="R6" s="28"/>
      <c r="S6" s="28"/>
      <c r="T6" s="28"/>
      <c r="U6" s="28"/>
      <c r="V6" s="28"/>
      <c r="W6" s="28"/>
    </row>
    <row r="7" spans="1:24">
      <c r="A7" s="74">
        <v>1</v>
      </c>
      <c r="B7" s="74"/>
      <c r="C7" s="74"/>
      <c r="D7" s="75" t="str">
        <f>G7 &amp; " - " &amp; G8</f>
        <v>0,5 - 10</v>
      </c>
      <c r="E7" s="75"/>
      <c r="F7" s="75"/>
      <c r="G7" s="74">
        <v>0.5</v>
      </c>
      <c r="H7" s="74"/>
      <c r="I7" s="74"/>
      <c r="J7" s="74" t="s">
        <v>28</v>
      </c>
      <c r="K7" s="74"/>
      <c r="L7" s="76"/>
      <c r="M7" s="64">
        <v>4</v>
      </c>
      <c r="N7" s="36"/>
      <c r="O7" s="33"/>
      <c r="P7" s="34"/>
      <c r="Q7" s="28"/>
      <c r="R7" s="28"/>
      <c r="S7" s="28"/>
      <c r="T7" s="28"/>
      <c r="U7" s="28"/>
      <c r="V7" s="28"/>
      <c r="W7" s="28"/>
    </row>
    <row r="8" spans="1:24">
      <c r="A8" s="74"/>
      <c r="B8" s="74"/>
      <c r="C8" s="74"/>
      <c r="D8" s="74"/>
      <c r="E8" s="74"/>
      <c r="F8" s="74"/>
      <c r="G8" s="74">
        <v>10</v>
      </c>
      <c r="H8" s="74"/>
      <c r="I8" s="74"/>
      <c r="J8" s="74" t="s">
        <v>35</v>
      </c>
      <c r="K8" s="74"/>
      <c r="L8" s="76"/>
      <c r="M8" s="64">
        <v>0.8</v>
      </c>
      <c r="N8" s="16"/>
      <c r="O8" s="27"/>
      <c r="P8" s="30"/>
      <c r="Q8" s="28"/>
      <c r="R8" s="28"/>
      <c r="S8" s="28"/>
      <c r="T8" s="28"/>
      <c r="U8" s="28"/>
      <c r="V8" s="28"/>
      <c r="W8" s="28"/>
    </row>
    <row r="9" spans="1:24">
      <c r="A9" s="74"/>
      <c r="B9" s="74"/>
      <c r="C9" s="74"/>
      <c r="D9" s="74"/>
      <c r="E9" s="74"/>
      <c r="F9" s="74"/>
      <c r="G9" s="74"/>
      <c r="H9" s="74"/>
      <c r="I9" s="74"/>
      <c r="J9" s="80">
        <f>--MID(J7,2,3)</f>
        <v>5</v>
      </c>
      <c r="K9" s="80"/>
      <c r="L9" s="81"/>
      <c r="M9" s="60"/>
      <c r="N9" s="16"/>
      <c r="O9" s="27"/>
      <c r="P9" s="30"/>
      <c r="Q9" s="28"/>
      <c r="R9" s="28"/>
      <c r="S9" s="28"/>
      <c r="T9" s="28"/>
      <c r="U9" s="28"/>
      <c r="V9" s="28"/>
      <c r="W9" s="28"/>
    </row>
    <row r="10" spans="1:24">
      <c r="A10" s="74"/>
      <c r="B10" s="74"/>
      <c r="C10" s="74"/>
      <c r="D10" s="74"/>
      <c r="E10" s="74"/>
      <c r="F10" s="74"/>
      <c r="G10" s="74"/>
      <c r="H10" s="74"/>
      <c r="I10" s="74"/>
      <c r="J10" s="82">
        <f>--MID(J8,2,3)</f>
        <v>1</v>
      </c>
      <c r="K10" s="82"/>
      <c r="L10" s="83"/>
      <c r="M10" s="60"/>
      <c r="N10" s="16"/>
      <c r="O10" s="52"/>
      <c r="P10" s="54"/>
      <c r="Q10" s="28"/>
      <c r="R10" s="28"/>
      <c r="S10" s="28"/>
      <c r="T10" s="28"/>
      <c r="U10" s="28"/>
      <c r="V10" s="28"/>
      <c r="W10" s="28"/>
    </row>
    <row r="11" spans="1:24">
      <c r="A11" s="79" t="s">
        <v>7</v>
      </c>
      <c r="B11" s="79"/>
      <c r="C11" s="79"/>
      <c r="D11" s="79"/>
      <c r="E11" s="79"/>
      <c r="F11" s="79"/>
      <c r="G11" s="79"/>
      <c r="H11" s="79"/>
      <c r="I11" s="79"/>
      <c r="J11" s="79"/>
      <c r="K11" s="84" t="str">
        <f>'Исход. данные'!$B$1</f>
        <v>18.10.2024г.</v>
      </c>
      <c r="L11" s="84"/>
      <c r="M11" s="84"/>
      <c r="N11" s="15"/>
      <c r="O11" s="15"/>
      <c r="P11" s="15"/>
      <c r="Q11" s="15"/>
      <c r="R11" s="15"/>
      <c r="S11" s="15"/>
      <c r="T11" s="15"/>
      <c r="U11" s="15"/>
      <c r="V11" s="15"/>
      <c r="W11" s="15"/>
      <c r="X11" s="8"/>
    </row>
    <row r="12" spans="1:24">
      <c r="A12" s="79" t="s">
        <v>8</v>
      </c>
      <c r="B12" s="79"/>
      <c r="C12" s="79"/>
      <c r="D12" s="79"/>
      <c r="E12" s="79"/>
      <c r="F12" s="79"/>
      <c r="G12" s="79"/>
      <c r="H12" s="79"/>
      <c r="I12" s="79"/>
      <c r="J12" s="79"/>
      <c r="K12" s="85" t="str">
        <f>'Исход. данные'!$B$2</f>
        <v>ВР-300S № 181024</v>
      </c>
      <c r="L12" s="85"/>
      <c r="M12" s="85"/>
      <c r="N12" s="16"/>
      <c r="O12" s="16"/>
      <c r="P12" s="16"/>
      <c r="Q12" s="16"/>
      <c r="R12" s="16"/>
      <c r="S12" s="16"/>
      <c r="T12" s="16"/>
      <c r="U12" s="16"/>
      <c r="V12" s="16"/>
      <c r="W12" s="16"/>
      <c r="X12" s="8"/>
    </row>
    <row r="13" spans="1:24">
      <c r="A13" s="79" t="s">
        <v>9</v>
      </c>
      <c r="B13" s="79"/>
      <c r="C13" s="79"/>
      <c r="D13" s="79"/>
      <c r="E13" s="79"/>
      <c r="F13" s="79"/>
      <c r="G13" s="79"/>
      <c r="H13" s="79"/>
      <c r="I13" s="79"/>
      <c r="J13" s="79"/>
      <c r="K13" s="85">
        <f>'Исход. данные'!$B$3</f>
        <v>21.2</v>
      </c>
      <c r="L13" s="85"/>
      <c r="M13" s="85"/>
      <c r="N13" s="16"/>
      <c r="O13" s="16"/>
      <c r="P13" s="16"/>
      <c r="Q13" s="16"/>
      <c r="R13" s="16"/>
      <c r="S13" s="16"/>
      <c r="T13" s="16"/>
      <c r="U13" s="16"/>
      <c r="V13" s="16"/>
      <c r="W13" s="16"/>
      <c r="X13" s="8"/>
    </row>
    <row r="14" spans="1:24">
      <c r="A14" s="79" t="s">
        <v>10</v>
      </c>
      <c r="B14" s="79"/>
      <c r="C14" s="79"/>
      <c r="D14" s="79"/>
      <c r="E14" s="79"/>
      <c r="F14" s="79"/>
      <c r="G14" s="79"/>
      <c r="H14" s="79"/>
      <c r="I14" s="79"/>
      <c r="J14" s="79"/>
      <c r="K14" s="85">
        <f>'Исход. данные'!$B$4</f>
        <v>60.7</v>
      </c>
      <c r="L14" s="85"/>
      <c r="M14" s="85"/>
      <c r="N14" s="16"/>
      <c r="O14" s="16"/>
      <c r="P14" s="16"/>
      <c r="Q14" s="16"/>
      <c r="R14" s="16"/>
      <c r="S14" s="16"/>
      <c r="T14" s="16"/>
      <c r="U14" s="16"/>
      <c r="V14" s="16"/>
      <c r="W14" s="16"/>
      <c r="X14" s="8"/>
    </row>
    <row r="15" spans="1:24">
      <c r="A15" s="97" t="s">
        <v>11</v>
      </c>
      <c r="B15" s="98"/>
      <c r="C15" s="99"/>
      <c r="D15" s="76" t="str">
        <f>"Объем дозирования " &amp; G7 &amp; " мкл"</f>
        <v>Объем дозирования 0,5 мкл</v>
      </c>
      <c r="E15" s="85"/>
      <c r="F15" s="85"/>
      <c r="G15" s="85"/>
      <c r="H15" s="85"/>
      <c r="I15" s="85"/>
      <c r="J15" s="85"/>
      <c r="K15" s="85"/>
      <c r="L15" s="85"/>
      <c r="M15" s="86"/>
      <c r="N15" s="47"/>
      <c r="O15" s="28"/>
      <c r="P15" s="28"/>
      <c r="Q15" s="28"/>
      <c r="R15" s="28"/>
      <c r="S15" s="28"/>
      <c r="T15" s="28"/>
      <c r="U15" s="28"/>
      <c r="V15" s="28"/>
      <c r="W15" s="28"/>
    </row>
    <row r="16" spans="1:24">
      <c r="A16" s="100"/>
      <c r="B16" s="101"/>
      <c r="C16" s="102"/>
      <c r="D16" s="76" t="s">
        <v>42</v>
      </c>
      <c r="E16" s="85"/>
      <c r="F16" s="85"/>
      <c r="G16" s="85"/>
      <c r="H16" s="86"/>
      <c r="I16" s="76" t="s">
        <v>13</v>
      </c>
      <c r="J16" s="85"/>
      <c r="K16" s="85"/>
      <c r="L16" s="85"/>
      <c r="M16" s="86"/>
      <c r="N16" s="28"/>
      <c r="O16" s="28"/>
      <c r="P16" s="28"/>
      <c r="Q16" s="28"/>
      <c r="R16" s="28"/>
      <c r="S16" s="28"/>
      <c r="T16" s="28"/>
      <c r="U16" s="28"/>
      <c r="V16" s="28"/>
      <c r="W16" s="28"/>
    </row>
    <row r="17" spans="1:31">
      <c r="A17" s="76">
        <v>1</v>
      </c>
      <c r="B17" s="85"/>
      <c r="C17" s="86"/>
      <c r="D17" s="87">
        <v>5.0000000000000001E-4</v>
      </c>
      <c r="E17" s="88"/>
      <c r="F17" s="88"/>
      <c r="G17" s="88"/>
      <c r="H17" s="89"/>
      <c r="I17" s="90">
        <f>D17*1000*'Исход. данные'!$B$6</f>
        <v>0.50155000000000005</v>
      </c>
      <c r="J17" s="91"/>
      <c r="K17" s="91"/>
      <c r="L17" s="91"/>
      <c r="M17" s="92"/>
      <c r="N17" s="28"/>
      <c r="O17" s="28"/>
      <c r="P17" s="28"/>
      <c r="Q17" s="28"/>
      <c r="R17" s="28"/>
      <c r="S17" s="28"/>
      <c r="T17" s="28"/>
      <c r="U17" s="28"/>
      <c r="V17" s="28"/>
      <c r="W17" s="28"/>
      <c r="AA17" s="65">
        <f ca="1">ROUND(NORMINV(RAND(), $AA$27, $AA$27*$M$7/100*0.8)/(1000*'Исход. данные'!$B$6), 4)</f>
        <v>5.0000000000000001E-4</v>
      </c>
      <c r="AB17" s="65"/>
      <c r="AC17" s="65"/>
      <c r="AD17" s="65"/>
      <c r="AE17" s="65"/>
    </row>
    <row r="18" spans="1:31">
      <c r="A18" s="76">
        <v>2</v>
      </c>
      <c r="B18" s="85"/>
      <c r="C18" s="86"/>
      <c r="D18" s="87">
        <v>5.0000000000000001E-4</v>
      </c>
      <c r="E18" s="93"/>
      <c r="F18" s="93"/>
      <c r="G18" s="93"/>
      <c r="H18" s="94"/>
      <c r="I18" s="90">
        <f>D18*1000*'Исход. данные'!$B$6</f>
        <v>0.50155000000000005</v>
      </c>
      <c r="J18" s="95"/>
      <c r="K18" s="95"/>
      <c r="L18" s="95"/>
      <c r="M18" s="96"/>
      <c r="N18" s="28"/>
      <c r="O18" s="28"/>
      <c r="P18" s="28"/>
      <c r="Q18" s="28"/>
      <c r="R18" s="28"/>
      <c r="S18" s="28"/>
      <c r="T18" s="28"/>
      <c r="U18" s="28"/>
      <c r="V18" s="28"/>
      <c r="W18" s="28"/>
      <c r="AA18" s="65">
        <f ca="1">ROUND(NORMINV(RAND(), $AA$27, $AA$27*$M$7/100*0.8)/(1000*'Исход. данные'!$B$6), 4)</f>
        <v>5.0000000000000001E-4</v>
      </c>
      <c r="AB18" s="65"/>
      <c r="AC18" s="65"/>
      <c r="AD18" s="65"/>
      <c r="AE18" s="65"/>
    </row>
    <row r="19" spans="1:31">
      <c r="A19" s="76">
        <v>3</v>
      </c>
      <c r="B19" s="85"/>
      <c r="C19" s="86"/>
      <c r="D19" s="87">
        <v>5.0000000000000001E-4</v>
      </c>
      <c r="E19" s="93"/>
      <c r="F19" s="93"/>
      <c r="G19" s="93"/>
      <c r="H19" s="94"/>
      <c r="I19" s="90">
        <f>D19*1000*'Исход. данные'!$B$6</f>
        <v>0.50155000000000005</v>
      </c>
      <c r="J19" s="95"/>
      <c r="K19" s="95"/>
      <c r="L19" s="95"/>
      <c r="M19" s="96"/>
      <c r="N19" s="28"/>
      <c r="O19" s="28"/>
      <c r="P19" s="28"/>
      <c r="Q19" s="28"/>
      <c r="R19" s="28"/>
      <c r="S19" s="28"/>
      <c r="T19" s="28"/>
      <c r="U19" s="28"/>
      <c r="V19" s="28"/>
      <c r="W19" s="28"/>
      <c r="AA19" s="65">
        <f ca="1">ROUND(NORMINV(RAND(), $AA$27, $AA$27*$M$7/100*0.8)/(1000*'Исход. данные'!$B$6), 4)</f>
        <v>5.0000000000000001E-4</v>
      </c>
      <c r="AB19" s="65"/>
      <c r="AC19" s="65"/>
      <c r="AD19" s="65"/>
      <c r="AE19" s="65"/>
    </row>
    <row r="20" spans="1:31">
      <c r="A20" s="76">
        <v>4</v>
      </c>
      <c r="B20" s="85"/>
      <c r="C20" s="86"/>
      <c r="D20" s="87">
        <v>5.0000000000000001E-4</v>
      </c>
      <c r="E20" s="93"/>
      <c r="F20" s="93"/>
      <c r="G20" s="93"/>
      <c r="H20" s="94"/>
      <c r="I20" s="90">
        <f>D20*1000*'Исход. данные'!$B$6</f>
        <v>0.50155000000000005</v>
      </c>
      <c r="J20" s="95"/>
      <c r="K20" s="95"/>
      <c r="L20" s="95"/>
      <c r="M20" s="96"/>
      <c r="N20" s="28"/>
      <c r="O20" s="28"/>
      <c r="P20" s="28"/>
      <c r="Q20" s="28"/>
      <c r="R20" s="28"/>
      <c r="S20" s="28"/>
      <c r="T20" s="28"/>
      <c r="U20" s="28"/>
      <c r="V20" s="28"/>
      <c r="W20" s="28"/>
      <c r="AA20" s="65">
        <f ca="1">ROUND(NORMINV(RAND(), $AA$27, $AA$27*$M$7/100*0.8)/(1000*'Исход. данные'!$B$6), 4)</f>
        <v>5.0000000000000001E-4</v>
      </c>
      <c r="AB20" s="65"/>
      <c r="AC20" s="65"/>
      <c r="AD20" s="65"/>
      <c r="AE20" s="65"/>
    </row>
    <row r="21" spans="1:31">
      <c r="A21" s="76">
        <v>5</v>
      </c>
      <c r="B21" s="85"/>
      <c r="C21" s="86"/>
      <c r="D21" s="87">
        <v>5.0000000000000001E-4</v>
      </c>
      <c r="E21" s="93"/>
      <c r="F21" s="93"/>
      <c r="G21" s="93"/>
      <c r="H21" s="94"/>
      <c r="I21" s="90">
        <f>D21*1000*'Исход. данные'!$B$6</f>
        <v>0.50155000000000005</v>
      </c>
      <c r="J21" s="95"/>
      <c r="K21" s="95"/>
      <c r="L21" s="95"/>
      <c r="M21" s="96"/>
      <c r="N21" s="28"/>
      <c r="O21" s="28"/>
      <c r="P21" s="28"/>
      <c r="Q21" s="28"/>
      <c r="R21" s="28"/>
      <c r="S21" s="28"/>
      <c r="T21" s="28"/>
      <c r="U21" s="28"/>
      <c r="V21" s="28"/>
      <c r="W21" s="28"/>
      <c r="AA21" s="65">
        <f ca="1">ROUND(NORMINV(RAND(), $AA$27, $AA$27*$M$7/100*0.8)/(1000*'Исход. данные'!$B$6), 4)</f>
        <v>5.0000000000000001E-4</v>
      </c>
      <c r="AB21" s="65"/>
      <c r="AC21" s="65"/>
      <c r="AD21" s="65"/>
      <c r="AE21" s="65"/>
    </row>
    <row r="22" spans="1:31">
      <c r="A22" s="76">
        <v>6</v>
      </c>
      <c r="B22" s="85"/>
      <c r="C22" s="86"/>
      <c r="D22" s="87">
        <v>5.0000000000000001E-4</v>
      </c>
      <c r="E22" s="93"/>
      <c r="F22" s="93"/>
      <c r="G22" s="93"/>
      <c r="H22" s="94"/>
      <c r="I22" s="90">
        <f>D22*1000*'Исход. данные'!$B$6</f>
        <v>0.50155000000000005</v>
      </c>
      <c r="J22" s="95"/>
      <c r="K22" s="95"/>
      <c r="L22" s="95"/>
      <c r="M22" s="96"/>
      <c r="N22" s="28"/>
      <c r="O22" s="28"/>
      <c r="P22" s="28"/>
      <c r="Q22" s="28"/>
      <c r="R22" s="28"/>
      <c r="S22" s="28"/>
      <c r="T22" s="28"/>
      <c r="U22" s="28"/>
      <c r="V22" s="28"/>
      <c r="W22" s="28"/>
      <c r="Z22" s="18"/>
      <c r="AA22" s="65">
        <f ca="1">ROUND(NORMINV(RAND(), $AA$27, $AA$27*$M$7/100*0.8)/(1000*'Исход. данные'!$B$6), 4)</f>
        <v>5.0000000000000001E-4</v>
      </c>
      <c r="AB22" s="65"/>
      <c r="AC22" s="65"/>
      <c r="AD22" s="65"/>
      <c r="AE22" s="65"/>
    </row>
    <row r="23" spans="1:31">
      <c r="A23" s="76">
        <v>7</v>
      </c>
      <c r="B23" s="85"/>
      <c r="C23" s="86"/>
      <c r="D23" s="87">
        <v>5.0000000000000001E-4</v>
      </c>
      <c r="E23" s="93"/>
      <c r="F23" s="93"/>
      <c r="G23" s="93"/>
      <c r="H23" s="94"/>
      <c r="I23" s="90">
        <f>D23*1000*'Исход. данные'!$B$6</f>
        <v>0.50155000000000005</v>
      </c>
      <c r="J23" s="95"/>
      <c r="K23" s="95"/>
      <c r="L23" s="95"/>
      <c r="M23" s="96"/>
      <c r="N23" s="28"/>
      <c r="O23" s="28"/>
      <c r="P23" s="28"/>
      <c r="Q23" s="28"/>
      <c r="R23" s="28"/>
      <c r="S23" s="28"/>
      <c r="T23" s="28"/>
      <c r="U23" s="28"/>
      <c r="V23" s="28"/>
      <c r="W23" s="28"/>
      <c r="Z23" s="18"/>
      <c r="AA23" s="65">
        <f ca="1">ROUND(NORMINV(RAND(), $AA$27, $AA$27*$M$7/100*0.8)/(1000*'Исход. данные'!$B$6), 4)</f>
        <v>5.0000000000000001E-4</v>
      </c>
      <c r="AB23" s="65"/>
      <c r="AC23" s="65"/>
      <c r="AD23" s="65"/>
      <c r="AE23" s="65"/>
    </row>
    <row r="24" spans="1:31">
      <c r="A24" s="76">
        <v>8</v>
      </c>
      <c r="B24" s="85"/>
      <c r="C24" s="86"/>
      <c r="D24" s="87">
        <v>5.0000000000000001E-4</v>
      </c>
      <c r="E24" s="93"/>
      <c r="F24" s="93"/>
      <c r="G24" s="93"/>
      <c r="H24" s="94"/>
      <c r="I24" s="90">
        <f>D24*1000*'Исход. данные'!$B$6</f>
        <v>0.50155000000000005</v>
      </c>
      <c r="J24" s="95"/>
      <c r="K24" s="95"/>
      <c r="L24" s="95"/>
      <c r="M24" s="96"/>
      <c r="N24" s="28"/>
      <c r="O24" s="28"/>
      <c r="P24" s="28"/>
      <c r="Q24" s="28"/>
      <c r="R24" s="28"/>
      <c r="S24" s="28"/>
      <c r="T24" s="28"/>
      <c r="U24" s="28"/>
      <c r="V24" s="28"/>
      <c r="W24" s="28"/>
      <c r="AA24" s="65">
        <f ca="1">ROUND(NORMINV(RAND(), $AA$27, $AA$27*$M$7/100*0.8)/(1000*'Исход. данные'!$B$6), 4)</f>
        <v>5.0000000000000001E-4</v>
      </c>
      <c r="AB24" s="65"/>
      <c r="AC24" s="65"/>
      <c r="AD24" s="65"/>
      <c r="AE24" s="65"/>
    </row>
    <row r="25" spans="1:31">
      <c r="A25" s="76">
        <v>9</v>
      </c>
      <c r="B25" s="85"/>
      <c r="C25" s="86"/>
      <c r="D25" s="87">
        <v>5.0000000000000001E-4</v>
      </c>
      <c r="E25" s="93"/>
      <c r="F25" s="93"/>
      <c r="G25" s="93"/>
      <c r="H25" s="94"/>
      <c r="I25" s="90">
        <f>D25*1000*'Исход. данные'!$B$6</f>
        <v>0.50155000000000005</v>
      </c>
      <c r="J25" s="95"/>
      <c r="K25" s="95"/>
      <c r="L25" s="95"/>
      <c r="M25" s="96"/>
      <c r="N25" s="28"/>
      <c r="O25" s="28"/>
      <c r="P25" s="28"/>
      <c r="Q25" s="28"/>
      <c r="R25" s="28"/>
      <c r="S25" s="28"/>
      <c r="T25" s="28"/>
      <c r="U25" s="28"/>
      <c r="V25" s="29"/>
      <c r="W25" s="28"/>
      <c r="AA25" s="65">
        <f ca="1">ROUND(NORMINV(RAND(), $AA$27, $AA$27*$M$7/100*0.8)/(1000*'Исход. данные'!$B$6), 4)</f>
        <v>5.0000000000000001E-4</v>
      </c>
      <c r="AB25" s="65"/>
      <c r="AC25" s="65"/>
      <c r="AD25" s="65"/>
      <c r="AE25" s="65"/>
    </row>
    <row r="26" spans="1:31">
      <c r="A26" s="76">
        <v>10</v>
      </c>
      <c r="B26" s="85"/>
      <c r="C26" s="86"/>
      <c r="D26" s="87">
        <v>5.0000000000000001E-4</v>
      </c>
      <c r="E26" s="93"/>
      <c r="F26" s="93"/>
      <c r="G26" s="93"/>
      <c r="H26" s="94"/>
      <c r="I26" s="90">
        <f>D26*1000*'Исход. данные'!$B$6</f>
        <v>0.50155000000000005</v>
      </c>
      <c r="J26" s="95"/>
      <c r="K26" s="95"/>
      <c r="L26" s="95"/>
      <c r="M26" s="96"/>
      <c r="N26" s="28"/>
      <c r="O26" s="28"/>
      <c r="P26" s="28"/>
      <c r="Q26" s="28"/>
      <c r="R26" s="28"/>
      <c r="S26" s="28"/>
      <c r="T26" s="28"/>
      <c r="U26" s="28"/>
      <c r="V26" s="28"/>
      <c r="W26" s="28"/>
      <c r="AA26" s="65">
        <f ca="1">ROUND(NORMINV(RAND(), $AA$27, $AA$27*$M$7/100*0.8)/(1000*'Исход. данные'!$B$6), 4)</f>
        <v>5.0000000000000001E-4</v>
      </c>
      <c r="AB26" s="65"/>
      <c r="AC26" s="65"/>
      <c r="AD26" s="65"/>
      <c r="AE26" s="65"/>
    </row>
    <row r="27" spans="1:31">
      <c r="A27" s="76" t="s">
        <v>14</v>
      </c>
      <c r="B27" s="85"/>
      <c r="C27" s="86"/>
      <c r="D27" s="87">
        <f>AVERAGE(D17:H26)</f>
        <v>5.0000000000000012E-4</v>
      </c>
      <c r="E27" s="93"/>
      <c r="F27" s="93"/>
      <c r="G27" s="93"/>
      <c r="H27" s="94"/>
      <c r="I27" s="90">
        <f>ROUND(AVERAGE(I17:M26),2)</f>
        <v>0.5</v>
      </c>
      <c r="J27" s="95"/>
      <c r="K27" s="95"/>
      <c r="L27" s="95"/>
      <c r="M27" s="96"/>
      <c r="N27" s="47"/>
      <c r="O27" s="28"/>
      <c r="P27" s="28"/>
      <c r="Q27" s="28"/>
      <c r="R27" s="28"/>
      <c r="S27" s="28"/>
      <c r="T27" s="28"/>
      <c r="U27" s="28"/>
      <c r="V27" s="28"/>
      <c r="W27" s="28"/>
      <c r="AA27" s="66">
        <f ca="1">G7+G7*J9/100*0.9*(RAND()-RAND())</f>
        <v>0.51819316076258048</v>
      </c>
      <c r="AB27" s="66"/>
      <c r="AC27" s="66"/>
      <c r="AD27" s="66"/>
      <c r="AE27" s="66"/>
    </row>
    <row r="28" spans="1:31">
      <c r="A28" s="76" t="s">
        <v>15</v>
      </c>
      <c r="B28" s="85"/>
      <c r="C28" s="86"/>
      <c r="D28" s="106" t="str">
        <f>'Исход. данные'!$B$5</f>
        <v>Пупкин В.В.</v>
      </c>
      <c r="E28" s="107"/>
      <c r="F28" s="107"/>
      <c r="G28" s="107"/>
      <c r="H28" s="107"/>
      <c r="I28" s="107"/>
      <c r="J28" s="107"/>
      <c r="K28" s="107"/>
      <c r="L28" s="107"/>
      <c r="M28" s="108"/>
      <c r="N28" s="51"/>
      <c r="O28" s="51"/>
      <c r="P28" s="51"/>
      <c r="Q28" s="51"/>
      <c r="R28" s="51"/>
      <c r="S28" s="51"/>
      <c r="T28" s="51"/>
      <c r="U28" s="28"/>
      <c r="V28" s="28"/>
      <c r="W28" s="28"/>
    </row>
    <row r="29" spans="1:31">
      <c r="A29" s="62"/>
      <c r="B29" s="62"/>
      <c r="C29" s="62"/>
      <c r="D29" s="62"/>
      <c r="E29" s="62"/>
      <c r="F29" s="62"/>
      <c r="G29" s="62"/>
      <c r="H29" s="62"/>
      <c r="I29" s="62"/>
      <c r="J29" s="62"/>
      <c r="K29" s="62"/>
      <c r="L29" s="62"/>
      <c r="M29" s="62"/>
      <c r="N29" s="62"/>
      <c r="O29" s="62"/>
      <c r="P29" s="62"/>
      <c r="Q29" s="62"/>
      <c r="R29" s="62"/>
      <c r="S29" s="62"/>
      <c r="T29" s="62"/>
      <c r="U29" s="62"/>
      <c r="V29" s="62"/>
      <c r="W29" s="62"/>
    </row>
    <row r="30" spans="1:31">
      <c r="A30" s="97" t="s">
        <v>11</v>
      </c>
      <c r="B30" s="98"/>
      <c r="C30" s="99"/>
      <c r="D30" s="76" t="str">
        <f>"Объем дозирования " &amp; G8 &amp; " мкл"</f>
        <v>Объем дозирования 10 мкл</v>
      </c>
      <c r="E30" s="85"/>
      <c r="F30" s="85"/>
      <c r="G30" s="85"/>
      <c r="H30" s="85"/>
      <c r="I30" s="85"/>
      <c r="J30" s="85"/>
      <c r="K30" s="85"/>
      <c r="L30" s="85"/>
      <c r="M30" s="86"/>
      <c r="V30" s="18"/>
    </row>
    <row r="31" spans="1:31">
      <c r="A31" s="100"/>
      <c r="B31" s="101"/>
      <c r="C31" s="102"/>
      <c r="D31" s="76" t="s">
        <v>42</v>
      </c>
      <c r="E31" s="85"/>
      <c r="F31" s="85"/>
      <c r="G31" s="85"/>
      <c r="H31" s="86"/>
      <c r="I31" s="76" t="s">
        <v>13</v>
      </c>
      <c r="J31" s="85"/>
      <c r="K31" s="85"/>
      <c r="L31" s="85"/>
      <c r="M31" s="86"/>
      <c r="Q31" s="18"/>
      <c r="S31" s="2"/>
    </row>
    <row r="32" spans="1:31">
      <c r="A32" s="76">
        <v>1</v>
      </c>
      <c r="B32" s="85"/>
      <c r="C32" s="86"/>
      <c r="D32" s="103">
        <v>9.9000000000000008E-3</v>
      </c>
      <c r="E32" s="104"/>
      <c r="F32" s="104"/>
      <c r="G32" s="104"/>
      <c r="H32" s="105"/>
      <c r="I32" s="90">
        <f>D32*1000*'Исход. данные'!$B$6</f>
        <v>9.930690000000002</v>
      </c>
      <c r="J32" s="95"/>
      <c r="K32" s="95"/>
      <c r="L32" s="95"/>
      <c r="M32" s="96"/>
      <c r="Q32" s="18"/>
      <c r="AA32" s="65">
        <f ca="1">ROUND(NORMINV(RAND(), $AA$42, $AA$42*$M$8/100*0.8)/(1000*'Исход. данные'!$B$6), 4)</f>
        <v>1.01E-2</v>
      </c>
      <c r="AB32" s="65"/>
      <c r="AC32" s="65"/>
      <c r="AD32" s="65"/>
      <c r="AE32" s="65"/>
    </row>
    <row r="33" spans="1:31">
      <c r="A33" s="76">
        <v>2</v>
      </c>
      <c r="B33" s="85"/>
      <c r="C33" s="86"/>
      <c r="D33" s="103">
        <v>0.01</v>
      </c>
      <c r="E33" s="104"/>
      <c r="F33" s="104"/>
      <c r="G33" s="104"/>
      <c r="H33" s="105"/>
      <c r="I33" s="90">
        <f>D33*1000*'Исход. данные'!$B$6</f>
        <v>10.031000000000001</v>
      </c>
      <c r="J33" s="95"/>
      <c r="K33" s="95"/>
      <c r="L33" s="95"/>
      <c r="M33" s="96"/>
      <c r="Q33" s="18"/>
      <c r="S33" s="2"/>
      <c r="AA33" s="65">
        <f ca="1">ROUND(NORMINV(RAND(), $AA$42, $AA$42*$M$8/100*0.8)/(1000*'Исход. данные'!$B$6), 4)</f>
        <v>1.01E-2</v>
      </c>
      <c r="AB33" s="65"/>
      <c r="AC33" s="65"/>
      <c r="AD33" s="65"/>
      <c r="AE33" s="65"/>
    </row>
    <row r="34" spans="1:31">
      <c r="A34" s="76">
        <v>3</v>
      </c>
      <c r="B34" s="85"/>
      <c r="C34" s="86"/>
      <c r="D34" s="103">
        <v>0.01</v>
      </c>
      <c r="E34" s="104"/>
      <c r="F34" s="104"/>
      <c r="G34" s="104"/>
      <c r="H34" s="105"/>
      <c r="I34" s="90">
        <f>D34*1000*'Исход. данные'!$B$6</f>
        <v>10.031000000000001</v>
      </c>
      <c r="J34" s="95"/>
      <c r="K34" s="95"/>
      <c r="L34" s="95"/>
      <c r="M34" s="96"/>
      <c r="Q34" s="18"/>
      <c r="AA34" s="65">
        <f ca="1">ROUND(NORMINV(RAND(), $AA$42, $AA$42*$M$8/100*0.8)/(1000*'Исход. данные'!$B$6), 4)</f>
        <v>1.01E-2</v>
      </c>
      <c r="AB34" s="65"/>
      <c r="AC34" s="65"/>
      <c r="AD34" s="65"/>
      <c r="AE34" s="65"/>
    </row>
    <row r="35" spans="1:31">
      <c r="A35" s="76">
        <v>4</v>
      </c>
      <c r="B35" s="85"/>
      <c r="C35" s="86"/>
      <c r="D35" s="103">
        <v>0.01</v>
      </c>
      <c r="E35" s="104"/>
      <c r="F35" s="104"/>
      <c r="G35" s="104"/>
      <c r="H35" s="105"/>
      <c r="I35" s="90">
        <f>D35*1000*'Исход. данные'!$B$6</f>
        <v>10.031000000000001</v>
      </c>
      <c r="J35" s="95"/>
      <c r="K35" s="95"/>
      <c r="L35" s="95"/>
      <c r="M35" s="96"/>
      <c r="Q35" s="18"/>
      <c r="AA35" s="65">
        <f ca="1">ROUND(NORMINV(RAND(), $AA$42, $AA$42*$M$8/100*0.8)/(1000*'Исход. данные'!$B$6), 4)</f>
        <v>1.01E-2</v>
      </c>
      <c r="AB35" s="65"/>
      <c r="AC35" s="65"/>
      <c r="AD35" s="65"/>
      <c r="AE35" s="65"/>
    </row>
    <row r="36" spans="1:31">
      <c r="A36" s="76">
        <v>5</v>
      </c>
      <c r="B36" s="85"/>
      <c r="C36" s="86"/>
      <c r="D36" s="103">
        <v>0.01</v>
      </c>
      <c r="E36" s="104"/>
      <c r="F36" s="104"/>
      <c r="G36" s="104"/>
      <c r="H36" s="105"/>
      <c r="I36" s="90">
        <f>D36*1000*'Исход. данные'!$B$6</f>
        <v>10.031000000000001</v>
      </c>
      <c r="J36" s="95"/>
      <c r="K36" s="95"/>
      <c r="L36" s="95"/>
      <c r="M36" s="96"/>
      <c r="Q36" s="18"/>
      <c r="AA36" s="65">
        <f ca="1">ROUND(NORMINV(RAND(), $AA$42, $AA$42*$M$8/100*0.8)/(1000*'Исход. данные'!$B$6), 4)</f>
        <v>1.01E-2</v>
      </c>
      <c r="AB36" s="65"/>
      <c r="AC36" s="65"/>
      <c r="AD36" s="65"/>
      <c r="AE36" s="65"/>
    </row>
    <row r="37" spans="1:31">
      <c r="A37" s="76">
        <v>6</v>
      </c>
      <c r="B37" s="85"/>
      <c r="C37" s="86"/>
      <c r="D37" s="103">
        <v>0.01</v>
      </c>
      <c r="E37" s="104"/>
      <c r="F37" s="104"/>
      <c r="G37" s="104"/>
      <c r="H37" s="105"/>
      <c r="I37" s="90">
        <f>D37*1000*'Исход. данные'!$B$6</f>
        <v>10.031000000000001</v>
      </c>
      <c r="J37" s="95"/>
      <c r="K37" s="95"/>
      <c r="L37" s="95"/>
      <c r="M37" s="96"/>
      <c r="Q37" s="18"/>
      <c r="Y37" s="26"/>
      <c r="AA37" s="65">
        <f ca="1">ROUND(NORMINV(RAND(), $AA$42, $AA$42*$M$8/100*0.8)/(1000*'Исход. данные'!$B$6), 4)</f>
        <v>1.01E-2</v>
      </c>
      <c r="AB37" s="65"/>
      <c r="AC37" s="65"/>
      <c r="AD37" s="65"/>
      <c r="AE37" s="65"/>
    </row>
    <row r="38" spans="1:31">
      <c r="A38" s="76">
        <v>7</v>
      </c>
      <c r="B38" s="85"/>
      <c r="C38" s="86"/>
      <c r="D38" s="103">
        <v>0.01</v>
      </c>
      <c r="E38" s="104"/>
      <c r="F38" s="104"/>
      <c r="G38" s="104"/>
      <c r="H38" s="105"/>
      <c r="I38" s="90">
        <f>D38*1000*'Исход. данные'!$B$6</f>
        <v>10.031000000000001</v>
      </c>
      <c r="J38" s="95"/>
      <c r="K38" s="95"/>
      <c r="L38" s="95"/>
      <c r="M38" s="96"/>
      <c r="Q38" s="18"/>
      <c r="AA38" s="65">
        <f ca="1">ROUND(NORMINV(RAND(), $AA$42, $AA$42*$M$8/100*0.8)/(1000*'Исход. данные'!$B$6), 4)</f>
        <v>1.01E-2</v>
      </c>
      <c r="AB38" s="65"/>
      <c r="AC38" s="65"/>
      <c r="AD38" s="65"/>
      <c r="AE38" s="65"/>
    </row>
    <row r="39" spans="1:31">
      <c r="A39" s="76">
        <v>8</v>
      </c>
      <c r="B39" s="85"/>
      <c r="C39" s="86"/>
      <c r="D39" s="103">
        <v>0.01</v>
      </c>
      <c r="E39" s="104"/>
      <c r="F39" s="104"/>
      <c r="G39" s="104"/>
      <c r="H39" s="105"/>
      <c r="I39" s="90">
        <f>D39*1000*'Исход. данные'!$B$6</f>
        <v>10.031000000000001</v>
      </c>
      <c r="J39" s="95"/>
      <c r="K39" s="95"/>
      <c r="L39" s="95"/>
      <c r="M39" s="96"/>
      <c r="Q39" s="18"/>
      <c r="AA39" s="65">
        <f ca="1">ROUND(NORMINV(RAND(), $AA$42, $AA$42*$M$8/100*0.8)/(1000*'Исход. данные'!$B$6), 4)</f>
        <v>1.01E-2</v>
      </c>
      <c r="AB39" s="65"/>
      <c r="AC39" s="65"/>
      <c r="AD39" s="65"/>
      <c r="AE39" s="65"/>
    </row>
    <row r="40" spans="1:31">
      <c r="A40" s="76">
        <v>9</v>
      </c>
      <c r="B40" s="85"/>
      <c r="C40" s="86"/>
      <c r="D40" s="103">
        <v>9.9000000000000008E-3</v>
      </c>
      <c r="E40" s="104"/>
      <c r="F40" s="104"/>
      <c r="G40" s="104"/>
      <c r="H40" s="105"/>
      <c r="I40" s="90">
        <f>D40*1000*'Исход. данные'!$B$6</f>
        <v>9.930690000000002</v>
      </c>
      <c r="J40" s="95"/>
      <c r="K40" s="95"/>
      <c r="L40" s="95"/>
      <c r="M40" s="96"/>
      <c r="Q40" s="18"/>
      <c r="AA40" s="65">
        <f ca="1">ROUND(NORMINV(RAND(), $AA$42, $AA$42*$M$8/100*0.8)/(1000*'Исход. данные'!$B$6), 4)</f>
        <v>1.01E-2</v>
      </c>
      <c r="AB40" s="65"/>
      <c r="AC40" s="65"/>
      <c r="AD40" s="65"/>
      <c r="AE40" s="65"/>
    </row>
    <row r="41" spans="1:31">
      <c r="A41" s="76">
        <v>10</v>
      </c>
      <c r="B41" s="85"/>
      <c r="C41" s="86"/>
      <c r="D41" s="103">
        <v>9.9000000000000008E-3</v>
      </c>
      <c r="E41" s="104"/>
      <c r="F41" s="104"/>
      <c r="G41" s="104"/>
      <c r="H41" s="105"/>
      <c r="I41" s="90">
        <f>D41*1000*'Исход. данные'!$B$6</f>
        <v>9.930690000000002</v>
      </c>
      <c r="J41" s="95"/>
      <c r="K41" s="95"/>
      <c r="L41" s="95"/>
      <c r="M41" s="96"/>
      <c r="Q41" s="18"/>
      <c r="AA41" s="65">
        <f ca="1">ROUND(NORMINV(RAND(), $AA$42, $AA$42*$M$8/100*0.8)/(1000*'Исход. данные'!$B$6), 4)</f>
        <v>0.01</v>
      </c>
      <c r="AB41" s="65"/>
      <c r="AC41" s="65"/>
      <c r="AD41" s="65"/>
      <c r="AE41" s="65"/>
    </row>
    <row r="42" spans="1:31">
      <c r="A42" s="76" t="s">
        <v>14</v>
      </c>
      <c r="B42" s="85"/>
      <c r="C42" s="86"/>
      <c r="D42" s="109">
        <f>AVERAGE(D32:H41)</f>
        <v>9.9700000000000014E-3</v>
      </c>
      <c r="E42" s="110"/>
      <c r="F42" s="110"/>
      <c r="G42" s="110"/>
      <c r="H42" s="110"/>
      <c r="I42" s="111">
        <f>ROUND(AVERAGE(I32:M41), 2)</f>
        <v>10</v>
      </c>
      <c r="J42" s="111"/>
      <c r="K42" s="111"/>
      <c r="L42" s="111"/>
      <c r="M42" s="111"/>
      <c r="N42" s="8"/>
      <c r="O42" s="8"/>
      <c r="P42" s="8"/>
      <c r="Q42" s="8"/>
      <c r="R42" s="8"/>
      <c r="S42" s="8"/>
      <c r="T42" s="8"/>
      <c r="U42" s="8"/>
      <c r="V42" s="8"/>
      <c r="W42" s="8"/>
      <c r="X42" s="8"/>
      <c r="AA42" s="66">
        <f ca="1">G8+G8*J10/100*0.9*(RAND()-RAND())</f>
        <v>10.085836524217214</v>
      </c>
      <c r="AB42" s="66"/>
      <c r="AC42" s="66"/>
      <c r="AD42" s="66"/>
      <c r="AE42" s="66"/>
    </row>
    <row r="43" spans="1:31">
      <c r="A43" s="74" t="s">
        <v>15</v>
      </c>
      <c r="B43" s="74"/>
      <c r="C43" s="74"/>
      <c r="D43" s="112" t="str">
        <f>'Исход. данные'!$B$5</f>
        <v>Пупкин В.В.</v>
      </c>
      <c r="E43" s="112"/>
      <c r="F43" s="112"/>
      <c r="G43" s="112"/>
      <c r="H43" s="112"/>
      <c r="I43" s="112"/>
      <c r="J43" s="112"/>
      <c r="K43" s="112"/>
      <c r="L43" s="112"/>
      <c r="M43" s="112"/>
      <c r="N43" s="45"/>
      <c r="O43" s="45"/>
      <c r="P43" s="45"/>
      <c r="Q43" s="45"/>
      <c r="R43" s="45"/>
      <c r="S43" s="45"/>
      <c r="T43" s="8"/>
      <c r="U43" s="8"/>
      <c r="V43" s="8"/>
      <c r="W43" s="8"/>
      <c r="X43" s="8"/>
    </row>
    <row r="44" spans="1:31">
      <c r="A44" s="107" t="s">
        <v>16</v>
      </c>
      <c r="B44" s="107"/>
      <c r="C44" s="107"/>
      <c r="D44" s="107"/>
      <c r="E44" s="107"/>
      <c r="F44" s="107"/>
      <c r="G44" s="107"/>
      <c r="H44" s="107"/>
      <c r="I44" s="107"/>
      <c r="J44" s="107"/>
      <c r="K44" s="107"/>
      <c r="L44" s="107"/>
      <c r="M44" s="107"/>
      <c r="N44" s="16"/>
      <c r="O44" s="16"/>
      <c r="P44" s="16"/>
      <c r="Q44" s="16"/>
      <c r="R44" s="16"/>
      <c r="S44" s="16"/>
      <c r="T44" s="16"/>
      <c r="U44" s="16"/>
      <c r="V44" s="16"/>
      <c r="W44" s="16"/>
    </row>
    <row r="45" spans="1:31" ht="15" customHeight="1">
      <c r="A45" s="124" t="s">
        <v>5</v>
      </c>
      <c r="B45" s="125"/>
      <c r="C45" s="125"/>
      <c r="D45" s="115" t="s">
        <v>55</v>
      </c>
      <c r="E45" s="116"/>
      <c r="F45" s="116"/>
      <c r="G45" s="116"/>
      <c r="H45" s="117"/>
      <c r="I45" s="113" t="s">
        <v>57</v>
      </c>
      <c r="J45" s="113"/>
      <c r="K45" s="113"/>
      <c r="L45" s="113"/>
      <c r="M45" s="113"/>
      <c r="AA45">
        <f>IF(ABS(D46)&gt;J9, 0, IF(ABS(D47)&gt;J10, 0, IF(I46&gt;M7, 0, IF(I47&gt;M8, 0, 1))))</f>
        <v>1</v>
      </c>
    </row>
    <row r="46" spans="1:31">
      <c r="A46" s="76">
        <f>G7</f>
        <v>0.5</v>
      </c>
      <c r="B46" s="85"/>
      <c r="C46" s="86"/>
      <c r="D46" s="118">
        <f>ROUND(((I27-A46)/A46*100),2)</f>
        <v>0</v>
      </c>
      <c r="E46" s="119"/>
      <c r="F46" s="119"/>
      <c r="G46" s="119"/>
      <c r="H46" s="120"/>
      <c r="I46" s="114">
        <f>ROUND(STDEV(I17:I26)*100/I27,2)</f>
        <v>0</v>
      </c>
      <c r="J46" s="114"/>
      <c r="K46" s="114"/>
      <c r="L46" s="114"/>
      <c r="M46" s="114"/>
    </row>
    <row r="47" spans="1:31">
      <c r="A47" s="76">
        <f>G8</f>
        <v>10</v>
      </c>
      <c r="B47" s="85"/>
      <c r="C47" s="86"/>
      <c r="D47" s="118">
        <f>ROUND(((I42-A47)/A47*100),2)</f>
        <v>0</v>
      </c>
      <c r="E47" s="119"/>
      <c r="F47" s="119"/>
      <c r="G47" s="119"/>
      <c r="H47" s="120"/>
      <c r="I47" s="114">
        <f>ROUND(STDEV(I32:I41)*100/I42,2)</f>
        <v>0.48</v>
      </c>
      <c r="J47" s="114"/>
      <c r="K47" s="114"/>
      <c r="L47" s="114"/>
      <c r="M47" s="114"/>
      <c r="N47" s="37"/>
      <c r="Q47" s="8"/>
    </row>
    <row r="48" spans="1:31" ht="15.75">
      <c r="A48" s="121" t="s">
        <v>17</v>
      </c>
      <c r="B48" s="121"/>
      <c r="C48" s="121"/>
      <c r="D48" s="121"/>
      <c r="E48" s="121"/>
      <c r="F48" s="121"/>
      <c r="G48" s="122" t="s">
        <v>18</v>
      </c>
      <c r="H48" s="122"/>
      <c r="I48" s="122"/>
      <c r="J48" s="122"/>
      <c r="K48" s="122"/>
      <c r="L48" s="122"/>
      <c r="M48" s="122"/>
      <c r="N48" s="44"/>
      <c r="O48" s="44"/>
      <c r="P48" s="44"/>
      <c r="Q48" s="44"/>
      <c r="R48" s="44"/>
      <c r="S48" s="44"/>
      <c r="T48" s="44"/>
      <c r="U48" s="44"/>
      <c r="V48" s="44"/>
      <c r="W48" s="44"/>
      <c r="X48" s="8"/>
    </row>
    <row r="49" spans="1:24">
      <c r="A49" s="79" t="s">
        <v>15</v>
      </c>
      <c r="B49" s="79"/>
      <c r="C49" s="79"/>
      <c r="D49" s="79"/>
      <c r="E49" s="79"/>
      <c r="F49" s="79"/>
      <c r="G49" s="107" t="str">
        <f>'Исход. данные'!$B$5</f>
        <v>Пупкин В.В.</v>
      </c>
      <c r="H49" s="107"/>
      <c r="I49" s="107"/>
      <c r="J49" s="107"/>
      <c r="K49" s="107"/>
      <c r="L49" s="107"/>
      <c r="M49" s="107"/>
      <c r="N49" s="16"/>
      <c r="O49" s="16"/>
      <c r="P49" s="16"/>
      <c r="Q49" s="16"/>
      <c r="R49" s="16"/>
      <c r="S49" s="16"/>
      <c r="T49" s="16"/>
      <c r="U49" s="16"/>
      <c r="V49" s="16"/>
      <c r="W49" s="16"/>
      <c r="X49" s="8"/>
    </row>
    <row r="50" spans="1:24">
      <c r="A50" s="62"/>
      <c r="B50" s="62"/>
      <c r="C50" s="62"/>
      <c r="D50" s="62"/>
      <c r="E50" s="62"/>
      <c r="F50" s="62"/>
      <c r="G50" s="123" t="s">
        <v>58</v>
      </c>
      <c r="H50" s="123"/>
      <c r="I50" s="123"/>
      <c r="J50" s="123"/>
      <c r="K50" s="123"/>
      <c r="L50" s="123"/>
      <c r="M50" s="123"/>
      <c r="N50" s="48"/>
      <c r="O50" s="48"/>
      <c r="P50" s="48"/>
      <c r="Q50" s="63"/>
      <c r="R50" s="63"/>
      <c r="S50" s="63"/>
      <c r="T50" s="63"/>
      <c r="U50" s="63"/>
      <c r="V50" s="63"/>
      <c r="W50" s="63"/>
    </row>
  </sheetData>
  <mergeCells count="152">
    <mergeCell ref="A1:M1"/>
    <mergeCell ref="A2:M2"/>
    <mergeCell ref="A3:G3"/>
    <mergeCell ref="I3:M3"/>
    <mergeCell ref="Q3:W3"/>
    <mergeCell ref="A4:G4"/>
    <mergeCell ref="I4:M4"/>
    <mergeCell ref="Q4:W4"/>
    <mergeCell ref="A5:M5"/>
    <mergeCell ref="A6:C6"/>
    <mergeCell ref="D6:F6"/>
    <mergeCell ref="G6:I6"/>
    <mergeCell ref="J6:L6"/>
    <mergeCell ref="A7:C7"/>
    <mergeCell ref="D7:F7"/>
    <mergeCell ref="G7:I7"/>
    <mergeCell ref="J7:L7"/>
    <mergeCell ref="A10:C10"/>
    <mergeCell ref="D10:F10"/>
    <mergeCell ref="G10:I10"/>
    <mergeCell ref="J10:L10"/>
    <mergeCell ref="A11:J11"/>
    <mergeCell ref="K11:M11"/>
    <mergeCell ref="A8:C8"/>
    <mergeCell ref="D8:F8"/>
    <mergeCell ref="G8:I8"/>
    <mergeCell ref="J8:L8"/>
    <mergeCell ref="A9:C9"/>
    <mergeCell ref="D9:F9"/>
    <mergeCell ref="G9:I9"/>
    <mergeCell ref="J9:L9"/>
    <mergeCell ref="A15:C16"/>
    <mergeCell ref="D15:M15"/>
    <mergeCell ref="D16:H16"/>
    <mergeCell ref="I16:M16"/>
    <mergeCell ref="A17:C17"/>
    <mergeCell ref="D17:H17"/>
    <mergeCell ref="I17:M17"/>
    <mergeCell ref="A12:J12"/>
    <mergeCell ref="K12:M12"/>
    <mergeCell ref="A13:J13"/>
    <mergeCell ref="K13:M13"/>
    <mergeCell ref="A14:J14"/>
    <mergeCell ref="K14:M14"/>
    <mergeCell ref="AA17:AE17"/>
    <mergeCell ref="A18:C18"/>
    <mergeCell ref="D18:H18"/>
    <mergeCell ref="I18:M18"/>
    <mergeCell ref="AA18:AE18"/>
    <mergeCell ref="A19:C19"/>
    <mergeCell ref="D19:H19"/>
    <mergeCell ref="I19:M19"/>
    <mergeCell ref="AA19:AE19"/>
    <mergeCell ref="A22:C22"/>
    <mergeCell ref="D22:H22"/>
    <mergeCell ref="I22:M22"/>
    <mergeCell ref="AA22:AE22"/>
    <mergeCell ref="A23:C23"/>
    <mergeCell ref="D23:H23"/>
    <mergeCell ref="I23:M23"/>
    <mergeCell ref="AA23:AE23"/>
    <mergeCell ref="A20:C20"/>
    <mergeCell ref="D20:H20"/>
    <mergeCell ref="I20:M20"/>
    <mergeCell ref="AA20:AE20"/>
    <mergeCell ref="A21:C21"/>
    <mergeCell ref="D21:H21"/>
    <mergeCell ref="I21:M21"/>
    <mergeCell ref="AA21:AE21"/>
    <mergeCell ref="AA26:AE26"/>
    <mergeCell ref="A27:C27"/>
    <mergeCell ref="D27:H27"/>
    <mergeCell ref="I27:M27"/>
    <mergeCell ref="AA27:AE27"/>
    <mergeCell ref="A24:C24"/>
    <mergeCell ref="D24:H24"/>
    <mergeCell ref="I24:M24"/>
    <mergeCell ref="AA24:AE24"/>
    <mergeCell ref="A25:C25"/>
    <mergeCell ref="D25:H25"/>
    <mergeCell ref="I25:M25"/>
    <mergeCell ref="AA25:AE25"/>
    <mergeCell ref="A28:C28"/>
    <mergeCell ref="D28:M28"/>
    <mergeCell ref="A30:C31"/>
    <mergeCell ref="D30:M30"/>
    <mergeCell ref="D31:H31"/>
    <mergeCell ref="I31:M31"/>
    <mergeCell ref="A26:C26"/>
    <mergeCell ref="D26:H26"/>
    <mergeCell ref="I26:M26"/>
    <mergeCell ref="A34:C34"/>
    <mergeCell ref="D34:H34"/>
    <mergeCell ref="I34:M34"/>
    <mergeCell ref="AA34:AE34"/>
    <mergeCell ref="A35:C35"/>
    <mergeCell ref="D35:H35"/>
    <mergeCell ref="I35:M35"/>
    <mergeCell ref="AA35:AE35"/>
    <mergeCell ref="A32:C32"/>
    <mergeCell ref="D32:H32"/>
    <mergeCell ref="I32:M32"/>
    <mergeCell ref="AA32:AE32"/>
    <mergeCell ref="A33:C33"/>
    <mergeCell ref="D33:H33"/>
    <mergeCell ref="I33:M33"/>
    <mergeCell ref="AA33:AE33"/>
    <mergeCell ref="A38:C38"/>
    <mergeCell ref="D38:H38"/>
    <mergeCell ref="I38:M38"/>
    <mergeCell ref="AA38:AE38"/>
    <mergeCell ref="A39:C39"/>
    <mergeCell ref="D39:H39"/>
    <mergeCell ref="I39:M39"/>
    <mergeCell ref="AA39:AE39"/>
    <mergeCell ref="A36:C36"/>
    <mergeCell ref="D36:H36"/>
    <mergeCell ref="I36:M36"/>
    <mergeCell ref="AA36:AE36"/>
    <mergeCell ref="A37:C37"/>
    <mergeCell ref="D37:H37"/>
    <mergeCell ref="I37:M37"/>
    <mergeCell ref="AA37:AE37"/>
    <mergeCell ref="A42:C42"/>
    <mergeCell ref="D42:H42"/>
    <mergeCell ref="I42:M42"/>
    <mergeCell ref="AA42:AE42"/>
    <mergeCell ref="A43:C43"/>
    <mergeCell ref="D43:M43"/>
    <mergeCell ref="A40:C40"/>
    <mergeCell ref="D40:H40"/>
    <mergeCell ref="I40:M40"/>
    <mergeCell ref="AA40:AE40"/>
    <mergeCell ref="A41:C41"/>
    <mergeCell ref="D41:H41"/>
    <mergeCell ref="I41:M41"/>
    <mergeCell ref="AA41:AE41"/>
    <mergeCell ref="G50:M50"/>
    <mergeCell ref="A47:C47"/>
    <mergeCell ref="D47:H47"/>
    <mergeCell ref="I47:M47"/>
    <mergeCell ref="A48:F48"/>
    <mergeCell ref="G48:M48"/>
    <mergeCell ref="A49:F49"/>
    <mergeCell ref="G49:M49"/>
    <mergeCell ref="A44:M44"/>
    <mergeCell ref="A45:C45"/>
    <mergeCell ref="D45:H45"/>
    <mergeCell ref="I45:M45"/>
    <mergeCell ref="A46:C46"/>
    <mergeCell ref="D46:H46"/>
    <mergeCell ref="I46:M46"/>
  </mergeCells>
  <conditionalFormatting sqref="D46">
    <cfRule type="expression" dxfId="75" priority="4">
      <formula>ABS($D$46)&gt;--MID($J$7,2,5)</formula>
    </cfRule>
  </conditionalFormatting>
  <conditionalFormatting sqref="D47">
    <cfRule type="expression" dxfId="74" priority="3">
      <formula>ABS($D$47)&gt;--MID($J$8,2,5)</formula>
    </cfRule>
  </conditionalFormatting>
  <conditionalFormatting sqref="I46">
    <cfRule type="cellIs" dxfId="73" priority="2" operator="greaterThan">
      <formula>$M$7</formula>
    </cfRule>
  </conditionalFormatting>
  <conditionalFormatting sqref="I47">
    <cfRule type="cellIs" dxfId="72" priority="1" operator="greaterThan">
      <formula>$M$8</formula>
    </cfRule>
  </conditionalFormatting>
  <pageMargins left="0.7" right="0.7" top="0.75" bottom="0.75" header="0.3" footer="0.3"/>
  <pageSetup paperSize="9" orientation="portrait" r:id="rId1"/>
</worksheet>
</file>

<file path=xl/worksheets/sheet59.xml><?xml version="1.0" encoding="utf-8"?>
<worksheet xmlns="http://schemas.openxmlformats.org/spreadsheetml/2006/main" xmlns:r="http://schemas.openxmlformats.org/officeDocument/2006/relationships">
  <sheetPr codeName="Лист29">
    <tabColor rgb="FF00B0F0"/>
  </sheetPr>
  <dimension ref="A1:AE50"/>
  <sheetViews>
    <sheetView zoomScale="90" zoomScaleNormal="90" workbookViewId="0">
      <selection activeCell="D32" sqref="D32:H41"/>
    </sheetView>
  </sheetViews>
  <sheetFormatPr defaultRowHeight="15"/>
  <cols>
    <col min="1" max="1" width="6.7109375" customWidth="1"/>
    <col min="2" max="2" width="6.5703125" customWidth="1"/>
    <col min="3" max="3" width="5.5703125" customWidth="1"/>
    <col min="4" max="4" width="7" customWidth="1"/>
    <col min="5" max="7" width="3.7109375" customWidth="1"/>
    <col min="8" max="8" width="11.7109375" customWidth="1"/>
    <col min="9" max="9" width="2.7109375" customWidth="1"/>
    <col min="10" max="10" width="6.7109375" customWidth="1"/>
    <col min="11" max="12" width="3.7109375" customWidth="1"/>
    <col min="13" max="13" width="14.7109375" customWidth="1"/>
    <col min="14" max="14" width="5.7109375" customWidth="1"/>
    <col min="15" max="16" width="0" hidden="1" customWidth="1"/>
    <col min="17" max="17" width="0.42578125" customWidth="1"/>
    <col min="18" max="23" width="0" hidden="1" customWidth="1"/>
    <col min="27" max="27" width="9.28515625" hidden="1" customWidth="1"/>
    <col min="28" max="31" width="9.140625" hidden="1" customWidth="1"/>
  </cols>
  <sheetData>
    <row r="1" spans="1:24">
      <c r="A1" s="67" t="s">
        <v>32</v>
      </c>
      <c r="B1" s="67"/>
      <c r="C1" s="67"/>
      <c r="D1" s="67"/>
      <c r="E1" s="67"/>
      <c r="F1" s="67"/>
      <c r="G1" s="67"/>
      <c r="H1" s="67"/>
      <c r="I1" s="67"/>
      <c r="J1" s="67"/>
      <c r="K1" s="67"/>
      <c r="L1" s="67"/>
      <c r="M1" s="67"/>
      <c r="N1" s="38"/>
      <c r="O1" s="38"/>
      <c r="P1" s="38"/>
      <c r="Q1" s="38"/>
      <c r="R1" s="38"/>
      <c r="S1" s="38"/>
      <c r="T1" s="38"/>
      <c r="U1" s="38"/>
      <c r="V1" s="38"/>
      <c r="W1" s="28"/>
    </row>
    <row r="2" spans="1:24">
      <c r="A2" s="71" t="s">
        <v>33</v>
      </c>
      <c r="B2" s="71"/>
      <c r="C2" s="71"/>
      <c r="D2" s="71"/>
      <c r="E2" s="71"/>
      <c r="F2" s="71"/>
      <c r="G2" s="71"/>
      <c r="H2" s="71"/>
      <c r="I2" s="71"/>
      <c r="J2" s="71"/>
      <c r="K2" s="71"/>
      <c r="L2" s="71"/>
      <c r="M2" s="71"/>
      <c r="N2" s="7"/>
      <c r="O2" s="7"/>
      <c r="P2" s="7"/>
      <c r="Q2" s="7"/>
      <c r="R2" s="7"/>
      <c r="S2" s="7"/>
      <c r="T2" s="7"/>
      <c r="U2" s="7"/>
      <c r="V2" s="7"/>
      <c r="W2" s="7"/>
    </row>
    <row r="3" spans="1:24" ht="15.75">
      <c r="A3" s="68" t="s">
        <v>59</v>
      </c>
      <c r="B3" s="68"/>
      <c r="C3" s="68"/>
      <c r="D3" s="68"/>
      <c r="E3" s="68"/>
      <c r="F3" s="68"/>
      <c r="G3" s="68"/>
      <c r="H3" s="62"/>
      <c r="I3" s="72" t="s">
        <v>64</v>
      </c>
      <c r="J3" s="72"/>
      <c r="K3" s="72"/>
      <c r="L3" s="72"/>
      <c r="M3" s="72"/>
      <c r="N3" s="16"/>
      <c r="O3" s="23"/>
      <c r="P3" s="62"/>
      <c r="Q3" s="69"/>
      <c r="R3" s="69"/>
      <c r="S3" s="69"/>
      <c r="T3" s="69"/>
      <c r="U3" s="69"/>
      <c r="V3" s="69"/>
      <c r="W3" s="69"/>
    </row>
    <row r="4" spans="1:24">
      <c r="A4" s="70" t="s">
        <v>0</v>
      </c>
      <c r="B4" s="70"/>
      <c r="C4" s="70"/>
      <c r="D4" s="70"/>
      <c r="E4" s="70"/>
      <c r="F4" s="70"/>
      <c r="G4" s="70"/>
      <c r="H4" s="62"/>
      <c r="I4" s="70" t="s">
        <v>1</v>
      </c>
      <c r="J4" s="70"/>
      <c r="K4" s="70"/>
      <c r="L4" s="70"/>
      <c r="M4" s="70"/>
      <c r="N4" s="46"/>
      <c r="O4" s="42"/>
      <c r="P4" s="62"/>
      <c r="Q4" s="69"/>
      <c r="R4" s="69"/>
      <c r="S4" s="69"/>
      <c r="T4" s="69"/>
      <c r="U4" s="69"/>
      <c r="V4" s="69"/>
      <c r="W4" s="69"/>
    </row>
    <row r="5" spans="1:24">
      <c r="A5" s="73" t="s">
        <v>2</v>
      </c>
      <c r="B5" s="73"/>
      <c r="C5" s="73"/>
      <c r="D5" s="73"/>
      <c r="E5" s="73"/>
      <c r="F5" s="73"/>
      <c r="G5" s="73"/>
      <c r="H5" s="73"/>
      <c r="I5" s="73"/>
      <c r="J5" s="73"/>
      <c r="K5" s="73"/>
      <c r="L5" s="73"/>
      <c r="M5" s="73"/>
      <c r="N5" s="14"/>
      <c r="O5" s="14"/>
      <c r="P5" s="14"/>
      <c r="Q5" s="14"/>
      <c r="R5" s="14"/>
      <c r="S5" s="14"/>
      <c r="T5" s="14"/>
      <c r="U5" s="14"/>
      <c r="V5" s="14"/>
      <c r="W5" s="14"/>
    </row>
    <row r="6" spans="1:24">
      <c r="A6" s="77" t="s">
        <v>3</v>
      </c>
      <c r="B6" s="77"/>
      <c r="C6" s="77"/>
      <c r="D6" s="77" t="s">
        <v>4</v>
      </c>
      <c r="E6" s="77"/>
      <c r="F6" s="77"/>
      <c r="G6" s="77" t="s">
        <v>5</v>
      </c>
      <c r="H6" s="77"/>
      <c r="I6" s="77"/>
      <c r="J6" s="77" t="s">
        <v>55</v>
      </c>
      <c r="K6" s="77"/>
      <c r="L6" s="78"/>
      <c r="M6" s="61" t="s">
        <v>56</v>
      </c>
      <c r="N6" s="35"/>
      <c r="O6" s="31"/>
      <c r="P6" s="32"/>
      <c r="Q6" s="28"/>
      <c r="R6" s="28"/>
      <c r="S6" s="28"/>
      <c r="T6" s="28"/>
      <c r="U6" s="28"/>
      <c r="V6" s="28"/>
      <c r="W6" s="28"/>
    </row>
    <row r="7" spans="1:24">
      <c r="A7" s="74">
        <v>1</v>
      </c>
      <c r="B7" s="74"/>
      <c r="C7" s="74"/>
      <c r="D7" s="75" t="str">
        <f>G7 &amp; " - " &amp; G8</f>
        <v>5 - 50</v>
      </c>
      <c r="E7" s="75"/>
      <c r="F7" s="75"/>
      <c r="G7" s="74">
        <v>5</v>
      </c>
      <c r="H7" s="74"/>
      <c r="I7" s="74"/>
      <c r="J7" s="74" t="s">
        <v>28</v>
      </c>
      <c r="K7" s="74"/>
      <c r="L7" s="76"/>
      <c r="M7" s="64">
        <v>5</v>
      </c>
      <c r="N7" s="36"/>
      <c r="O7" s="33"/>
      <c r="P7" s="34"/>
      <c r="Q7" s="28"/>
      <c r="R7" s="28"/>
      <c r="S7" s="28"/>
      <c r="T7" s="28"/>
      <c r="U7" s="28"/>
      <c r="V7" s="28"/>
      <c r="W7" s="28"/>
    </row>
    <row r="8" spans="1:24">
      <c r="A8" s="74"/>
      <c r="B8" s="74"/>
      <c r="C8" s="74"/>
      <c r="D8" s="74"/>
      <c r="E8" s="74"/>
      <c r="F8" s="74"/>
      <c r="G8" s="74">
        <v>50</v>
      </c>
      <c r="H8" s="74"/>
      <c r="I8" s="74"/>
      <c r="J8" s="74" t="s">
        <v>6</v>
      </c>
      <c r="K8" s="74"/>
      <c r="L8" s="76"/>
      <c r="M8" s="64">
        <v>2.5</v>
      </c>
      <c r="N8" s="16"/>
      <c r="O8" s="27"/>
      <c r="P8" s="30"/>
      <c r="Q8" s="28"/>
      <c r="R8" s="28"/>
      <c r="S8" s="28"/>
      <c r="T8" s="28"/>
      <c r="U8" s="28"/>
      <c r="V8" s="28"/>
      <c r="W8" s="28"/>
    </row>
    <row r="9" spans="1:24">
      <c r="A9" s="74"/>
      <c r="B9" s="74"/>
      <c r="C9" s="74"/>
      <c r="D9" s="74"/>
      <c r="E9" s="74"/>
      <c r="F9" s="74"/>
      <c r="G9" s="74"/>
      <c r="H9" s="74"/>
      <c r="I9" s="74"/>
      <c r="J9" s="80">
        <f>--MID(J7,2,3)</f>
        <v>5</v>
      </c>
      <c r="K9" s="80"/>
      <c r="L9" s="81"/>
      <c r="M9" s="60"/>
      <c r="N9" s="16"/>
      <c r="O9" s="27"/>
      <c r="P9" s="30"/>
      <c r="Q9" s="28"/>
      <c r="R9" s="28"/>
      <c r="S9" s="28"/>
      <c r="T9" s="28"/>
      <c r="U9" s="28"/>
      <c r="V9" s="28"/>
      <c r="W9" s="28"/>
    </row>
    <row r="10" spans="1:24">
      <c r="A10" s="74"/>
      <c r="B10" s="74"/>
      <c r="C10" s="74"/>
      <c r="D10" s="74"/>
      <c r="E10" s="74"/>
      <c r="F10" s="74"/>
      <c r="G10" s="74"/>
      <c r="H10" s="74"/>
      <c r="I10" s="74"/>
      <c r="J10" s="82">
        <f>--MID(J8,2,3)</f>
        <v>2</v>
      </c>
      <c r="K10" s="82"/>
      <c r="L10" s="83"/>
      <c r="M10" s="60"/>
      <c r="N10" s="16"/>
      <c r="O10" s="52"/>
      <c r="P10" s="54"/>
      <c r="Q10" s="28"/>
      <c r="R10" s="28"/>
      <c r="S10" s="28"/>
      <c r="T10" s="28"/>
      <c r="U10" s="28"/>
      <c r="V10" s="28"/>
      <c r="W10" s="28"/>
    </row>
    <row r="11" spans="1:24">
      <c r="A11" s="79" t="s">
        <v>7</v>
      </c>
      <c r="B11" s="79"/>
      <c r="C11" s="79"/>
      <c r="D11" s="79"/>
      <c r="E11" s="79"/>
      <c r="F11" s="79"/>
      <c r="G11" s="79"/>
      <c r="H11" s="79"/>
      <c r="I11" s="79"/>
      <c r="J11" s="79"/>
      <c r="K11" s="84" t="str">
        <f>'Исход. данные'!$B$1</f>
        <v>18.10.2024г.</v>
      </c>
      <c r="L11" s="84"/>
      <c r="M11" s="84"/>
      <c r="N11" s="15"/>
      <c r="O11" s="15"/>
      <c r="P11" s="15"/>
      <c r="Q11" s="15"/>
      <c r="R11" s="15"/>
      <c r="S11" s="15"/>
      <c r="T11" s="15"/>
      <c r="U11" s="15"/>
      <c r="V11" s="15"/>
      <c r="W11" s="15"/>
      <c r="X11" s="8"/>
    </row>
    <row r="12" spans="1:24">
      <c r="A12" s="79" t="s">
        <v>8</v>
      </c>
      <c r="B12" s="79"/>
      <c r="C12" s="79"/>
      <c r="D12" s="79"/>
      <c r="E12" s="79"/>
      <c r="F12" s="79"/>
      <c r="G12" s="79"/>
      <c r="H12" s="79"/>
      <c r="I12" s="79"/>
      <c r="J12" s="79"/>
      <c r="K12" s="85" t="str">
        <f>'Исход. данные'!$B$2</f>
        <v>ВР-300S № 181024</v>
      </c>
      <c r="L12" s="85"/>
      <c r="M12" s="85"/>
      <c r="N12" s="16"/>
      <c r="O12" s="16"/>
      <c r="P12" s="16"/>
      <c r="Q12" s="16"/>
      <c r="R12" s="16"/>
      <c r="S12" s="16"/>
      <c r="T12" s="16"/>
      <c r="U12" s="16"/>
      <c r="V12" s="16"/>
      <c r="W12" s="16"/>
      <c r="X12" s="8"/>
    </row>
    <row r="13" spans="1:24">
      <c r="A13" s="79" t="s">
        <v>9</v>
      </c>
      <c r="B13" s="79"/>
      <c r="C13" s="79"/>
      <c r="D13" s="79"/>
      <c r="E13" s="79"/>
      <c r="F13" s="79"/>
      <c r="G13" s="79"/>
      <c r="H13" s="79"/>
      <c r="I13" s="79"/>
      <c r="J13" s="79"/>
      <c r="K13" s="85">
        <f>'Исход. данные'!$B$3</f>
        <v>21.2</v>
      </c>
      <c r="L13" s="85"/>
      <c r="M13" s="85"/>
      <c r="N13" s="16"/>
      <c r="O13" s="16"/>
      <c r="P13" s="16"/>
      <c r="Q13" s="16"/>
      <c r="R13" s="16"/>
      <c r="S13" s="16"/>
      <c r="T13" s="16"/>
      <c r="U13" s="16"/>
      <c r="V13" s="16"/>
      <c r="W13" s="16"/>
      <c r="X13" s="8"/>
    </row>
    <row r="14" spans="1:24">
      <c r="A14" s="79" t="s">
        <v>10</v>
      </c>
      <c r="B14" s="79"/>
      <c r="C14" s="79"/>
      <c r="D14" s="79"/>
      <c r="E14" s="79"/>
      <c r="F14" s="79"/>
      <c r="G14" s="79"/>
      <c r="H14" s="79"/>
      <c r="I14" s="79"/>
      <c r="J14" s="79"/>
      <c r="K14" s="85">
        <f>'Исход. данные'!$B$4</f>
        <v>60.7</v>
      </c>
      <c r="L14" s="85"/>
      <c r="M14" s="85"/>
      <c r="N14" s="16"/>
      <c r="O14" s="16"/>
      <c r="P14" s="16"/>
      <c r="Q14" s="16"/>
      <c r="R14" s="16"/>
      <c r="S14" s="16"/>
      <c r="T14" s="16"/>
      <c r="U14" s="16"/>
      <c r="V14" s="16"/>
      <c r="W14" s="16"/>
      <c r="X14" s="8"/>
    </row>
    <row r="15" spans="1:24">
      <c r="A15" s="97" t="s">
        <v>11</v>
      </c>
      <c r="B15" s="98"/>
      <c r="C15" s="99"/>
      <c r="D15" s="76" t="str">
        <f>"Объем дозирования " &amp; G7 &amp; " мкл"</f>
        <v>Объем дозирования 5 мкл</v>
      </c>
      <c r="E15" s="85"/>
      <c r="F15" s="85"/>
      <c r="G15" s="85"/>
      <c r="H15" s="85"/>
      <c r="I15" s="85"/>
      <c r="J15" s="85"/>
      <c r="K15" s="85"/>
      <c r="L15" s="85"/>
      <c r="M15" s="86"/>
      <c r="N15" s="47"/>
      <c r="O15" s="28"/>
      <c r="P15" s="28"/>
      <c r="Q15" s="28"/>
      <c r="R15" s="28"/>
      <c r="S15" s="28"/>
      <c r="T15" s="28"/>
      <c r="U15" s="28"/>
      <c r="V15" s="28"/>
      <c r="W15" s="28"/>
    </row>
    <row r="16" spans="1:24">
      <c r="A16" s="100"/>
      <c r="B16" s="101"/>
      <c r="C16" s="102"/>
      <c r="D16" s="76" t="s">
        <v>42</v>
      </c>
      <c r="E16" s="85"/>
      <c r="F16" s="85"/>
      <c r="G16" s="85"/>
      <c r="H16" s="86"/>
      <c r="I16" s="76" t="s">
        <v>13</v>
      </c>
      <c r="J16" s="85"/>
      <c r="K16" s="85"/>
      <c r="L16" s="85"/>
      <c r="M16" s="86"/>
      <c r="N16" s="28"/>
      <c r="O16" s="28"/>
      <c r="P16" s="28"/>
      <c r="Q16" s="28"/>
      <c r="R16" s="28"/>
      <c r="S16" s="28"/>
      <c r="T16" s="28"/>
      <c r="U16" s="28"/>
      <c r="V16" s="28"/>
      <c r="W16" s="28"/>
    </row>
    <row r="17" spans="1:31">
      <c r="A17" s="76">
        <v>1</v>
      </c>
      <c r="B17" s="85"/>
      <c r="C17" s="86"/>
      <c r="D17" s="87">
        <v>4.7999999999999996E-3</v>
      </c>
      <c r="E17" s="88"/>
      <c r="F17" s="88"/>
      <c r="G17" s="88"/>
      <c r="H17" s="89"/>
      <c r="I17" s="90">
        <f>D17*1000*'Исход. данные'!$B$6</f>
        <v>4.8148800000000005</v>
      </c>
      <c r="J17" s="91"/>
      <c r="K17" s="91"/>
      <c r="L17" s="91"/>
      <c r="M17" s="92"/>
      <c r="N17" s="28"/>
      <c r="O17" s="28"/>
      <c r="P17" s="28"/>
      <c r="Q17" s="28"/>
      <c r="R17" s="28"/>
      <c r="S17" s="28"/>
      <c r="T17" s="28"/>
      <c r="U17" s="28"/>
      <c r="V17" s="28"/>
      <c r="W17" s="28"/>
      <c r="AA17" s="65">
        <f ca="1">ROUND(NORMINV(RAND(), $AA$27, $AA$27*$M$7/100*0.8)/(1000*'Исход. данные'!$B$6), 4)</f>
        <v>5.0000000000000001E-3</v>
      </c>
      <c r="AB17" s="65"/>
      <c r="AC17" s="65"/>
      <c r="AD17" s="65"/>
      <c r="AE17" s="65"/>
    </row>
    <row r="18" spans="1:31">
      <c r="A18" s="76">
        <v>2</v>
      </c>
      <c r="B18" s="85"/>
      <c r="C18" s="86"/>
      <c r="D18" s="87">
        <v>4.4000000000000003E-3</v>
      </c>
      <c r="E18" s="93"/>
      <c r="F18" s="93"/>
      <c r="G18" s="93"/>
      <c r="H18" s="94"/>
      <c r="I18" s="90">
        <f>D18*1000*'Исход. данные'!$B$6</f>
        <v>4.4136400000000009</v>
      </c>
      <c r="J18" s="95"/>
      <c r="K18" s="95"/>
      <c r="L18" s="95"/>
      <c r="M18" s="96"/>
      <c r="N18" s="28"/>
      <c r="O18" s="28"/>
      <c r="P18" s="28"/>
      <c r="Q18" s="28"/>
      <c r="R18" s="28"/>
      <c r="S18" s="28"/>
      <c r="T18" s="28"/>
      <c r="U18" s="28"/>
      <c r="V18" s="28"/>
      <c r="W18" s="28"/>
      <c r="AA18" s="65">
        <f ca="1">ROUND(NORMINV(RAND(), $AA$27, $AA$27*$M$7/100*0.8)/(1000*'Исход. данные'!$B$6), 4)</f>
        <v>4.8999999999999998E-3</v>
      </c>
      <c r="AB18" s="65"/>
      <c r="AC18" s="65"/>
      <c r="AD18" s="65"/>
      <c r="AE18" s="65"/>
    </row>
    <row r="19" spans="1:31">
      <c r="A19" s="76">
        <v>3</v>
      </c>
      <c r="B19" s="85"/>
      <c r="C19" s="86"/>
      <c r="D19" s="87">
        <v>4.7999999999999996E-3</v>
      </c>
      <c r="E19" s="93"/>
      <c r="F19" s="93"/>
      <c r="G19" s="93"/>
      <c r="H19" s="94"/>
      <c r="I19" s="90">
        <f>D19*1000*'Исход. данные'!$B$6</f>
        <v>4.8148800000000005</v>
      </c>
      <c r="J19" s="95"/>
      <c r="K19" s="95"/>
      <c r="L19" s="95"/>
      <c r="M19" s="96"/>
      <c r="N19" s="28"/>
      <c r="O19" s="28"/>
      <c r="P19" s="28"/>
      <c r="Q19" s="28"/>
      <c r="R19" s="28"/>
      <c r="S19" s="28"/>
      <c r="T19" s="28"/>
      <c r="U19" s="28"/>
      <c r="V19" s="28"/>
      <c r="W19" s="28"/>
      <c r="AA19" s="65">
        <f ca="1">ROUND(NORMINV(RAND(), $AA$27, $AA$27*$M$7/100*0.8)/(1000*'Исход. данные'!$B$6), 4)</f>
        <v>5.0000000000000001E-3</v>
      </c>
      <c r="AB19" s="65"/>
      <c r="AC19" s="65"/>
      <c r="AD19" s="65"/>
      <c r="AE19" s="65"/>
    </row>
    <row r="20" spans="1:31">
      <c r="A20" s="76">
        <v>4</v>
      </c>
      <c r="B20" s="85"/>
      <c r="C20" s="86"/>
      <c r="D20" s="87">
        <v>4.7000000000000002E-3</v>
      </c>
      <c r="E20" s="93"/>
      <c r="F20" s="93"/>
      <c r="G20" s="93"/>
      <c r="H20" s="94"/>
      <c r="I20" s="90">
        <f>D20*1000*'Исход. данные'!$B$6</f>
        <v>4.714570000000001</v>
      </c>
      <c r="J20" s="95"/>
      <c r="K20" s="95"/>
      <c r="L20" s="95"/>
      <c r="M20" s="96"/>
      <c r="N20" s="28"/>
      <c r="O20" s="28"/>
      <c r="P20" s="28"/>
      <c r="Q20" s="28"/>
      <c r="R20" s="28"/>
      <c r="S20" s="28"/>
      <c r="T20" s="28"/>
      <c r="U20" s="28"/>
      <c r="V20" s="28"/>
      <c r="W20" s="28"/>
      <c r="AA20" s="65">
        <f ca="1">ROUND(NORMINV(RAND(), $AA$27, $AA$27*$M$7/100*0.8)/(1000*'Исход. данные'!$B$6), 4)</f>
        <v>5.3E-3</v>
      </c>
      <c r="AB20" s="65"/>
      <c r="AC20" s="65"/>
      <c r="AD20" s="65"/>
      <c r="AE20" s="65"/>
    </row>
    <row r="21" spans="1:31">
      <c r="A21" s="76">
        <v>5</v>
      </c>
      <c r="B21" s="85"/>
      <c r="C21" s="86"/>
      <c r="D21" s="87">
        <v>5.1000000000000004E-3</v>
      </c>
      <c r="E21" s="93"/>
      <c r="F21" s="93"/>
      <c r="G21" s="93"/>
      <c r="H21" s="94"/>
      <c r="I21" s="90">
        <f>D21*1000*'Исход. данные'!$B$6</f>
        <v>5.1158100000000006</v>
      </c>
      <c r="J21" s="95"/>
      <c r="K21" s="95"/>
      <c r="L21" s="95"/>
      <c r="M21" s="96"/>
      <c r="N21" s="28"/>
      <c r="O21" s="28"/>
      <c r="P21" s="28"/>
      <c r="Q21" s="28"/>
      <c r="R21" s="28"/>
      <c r="S21" s="28"/>
      <c r="T21" s="28"/>
      <c r="U21" s="28"/>
      <c r="V21" s="28"/>
      <c r="W21" s="28"/>
      <c r="AA21" s="65">
        <f ca="1">ROUND(NORMINV(RAND(), $AA$27, $AA$27*$M$7/100*0.8)/(1000*'Исход. данные'!$B$6), 4)</f>
        <v>5.1999999999999998E-3</v>
      </c>
      <c r="AB21" s="65"/>
      <c r="AC21" s="65"/>
      <c r="AD21" s="65"/>
      <c r="AE21" s="65"/>
    </row>
    <row r="22" spans="1:31">
      <c r="A22" s="76">
        <v>6</v>
      </c>
      <c r="B22" s="85"/>
      <c r="C22" s="86"/>
      <c r="D22" s="87">
        <v>4.7000000000000002E-3</v>
      </c>
      <c r="E22" s="93"/>
      <c r="F22" s="93"/>
      <c r="G22" s="93"/>
      <c r="H22" s="94"/>
      <c r="I22" s="90">
        <f>D22*1000*'Исход. данные'!$B$6</f>
        <v>4.714570000000001</v>
      </c>
      <c r="J22" s="95"/>
      <c r="K22" s="95"/>
      <c r="L22" s="95"/>
      <c r="M22" s="96"/>
      <c r="N22" s="28"/>
      <c r="O22" s="28"/>
      <c r="P22" s="28"/>
      <c r="Q22" s="28"/>
      <c r="R22" s="28"/>
      <c r="S22" s="28"/>
      <c r="T22" s="28"/>
      <c r="U22" s="28"/>
      <c r="V22" s="28"/>
      <c r="W22" s="28"/>
      <c r="Z22" s="18"/>
      <c r="AA22" s="65">
        <f ca="1">ROUND(NORMINV(RAND(), $AA$27, $AA$27*$M$7/100*0.8)/(1000*'Исход. данные'!$B$6), 4)</f>
        <v>4.8999999999999998E-3</v>
      </c>
      <c r="AB22" s="65"/>
      <c r="AC22" s="65"/>
      <c r="AD22" s="65"/>
      <c r="AE22" s="65"/>
    </row>
    <row r="23" spans="1:31">
      <c r="A23" s="76">
        <v>7</v>
      </c>
      <c r="B23" s="85"/>
      <c r="C23" s="86"/>
      <c r="D23" s="87">
        <v>4.8999999999999998E-3</v>
      </c>
      <c r="E23" s="93"/>
      <c r="F23" s="93"/>
      <c r="G23" s="93"/>
      <c r="H23" s="94"/>
      <c r="I23" s="90">
        <f>D23*1000*'Исход. данные'!$B$6</f>
        <v>4.9151899999999999</v>
      </c>
      <c r="J23" s="95"/>
      <c r="K23" s="95"/>
      <c r="L23" s="95"/>
      <c r="M23" s="96"/>
      <c r="N23" s="28"/>
      <c r="O23" s="28"/>
      <c r="P23" s="28"/>
      <c r="Q23" s="28"/>
      <c r="R23" s="28"/>
      <c r="S23" s="28"/>
      <c r="T23" s="28"/>
      <c r="U23" s="28"/>
      <c r="V23" s="28"/>
      <c r="W23" s="28"/>
      <c r="Z23" s="18"/>
      <c r="AA23" s="65">
        <f ca="1">ROUND(NORMINV(RAND(), $AA$27, $AA$27*$M$7/100*0.8)/(1000*'Исход. данные'!$B$6), 4)</f>
        <v>5.1999999999999998E-3</v>
      </c>
      <c r="AB23" s="65"/>
      <c r="AC23" s="65"/>
      <c r="AD23" s="65"/>
      <c r="AE23" s="65"/>
    </row>
    <row r="24" spans="1:31">
      <c r="A24" s="76">
        <v>8</v>
      </c>
      <c r="B24" s="85"/>
      <c r="C24" s="86"/>
      <c r="D24" s="87">
        <v>5.0000000000000001E-3</v>
      </c>
      <c r="E24" s="93"/>
      <c r="F24" s="93"/>
      <c r="G24" s="93"/>
      <c r="H24" s="94"/>
      <c r="I24" s="90">
        <f>D24*1000*'Исход. данные'!$B$6</f>
        <v>5.0155000000000003</v>
      </c>
      <c r="J24" s="95"/>
      <c r="K24" s="95"/>
      <c r="L24" s="95"/>
      <c r="M24" s="96"/>
      <c r="N24" s="28"/>
      <c r="O24" s="28"/>
      <c r="P24" s="28"/>
      <c r="Q24" s="28"/>
      <c r="R24" s="28"/>
      <c r="S24" s="28"/>
      <c r="T24" s="28"/>
      <c r="U24" s="28"/>
      <c r="V24" s="28"/>
      <c r="W24" s="28"/>
      <c r="AA24" s="65">
        <f ca="1">ROUND(NORMINV(RAND(), $AA$27, $AA$27*$M$7/100*0.8)/(1000*'Исход. данные'!$B$6), 4)</f>
        <v>5.0000000000000001E-3</v>
      </c>
      <c r="AB24" s="65"/>
      <c r="AC24" s="65"/>
      <c r="AD24" s="65"/>
      <c r="AE24" s="65"/>
    </row>
    <row r="25" spans="1:31">
      <c r="A25" s="76">
        <v>9</v>
      </c>
      <c r="B25" s="85"/>
      <c r="C25" s="86"/>
      <c r="D25" s="87">
        <v>5.0000000000000001E-3</v>
      </c>
      <c r="E25" s="93"/>
      <c r="F25" s="93"/>
      <c r="G25" s="93"/>
      <c r="H25" s="94"/>
      <c r="I25" s="90">
        <f>D25*1000*'Исход. данные'!$B$6</f>
        <v>5.0155000000000003</v>
      </c>
      <c r="J25" s="95"/>
      <c r="K25" s="95"/>
      <c r="L25" s="95"/>
      <c r="M25" s="96"/>
      <c r="N25" s="28"/>
      <c r="O25" s="28"/>
      <c r="P25" s="28"/>
      <c r="Q25" s="28"/>
      <c r="R25" s="28"/>
      <c r="S25" s="28"/>
      <c r="T25" s="28"/>
      <c r="U25" s="28"/>
      <c r="V25" s="29"/>
      <c r="W25" s="28"/>
      <c r="AA25" s="65">
        <f ca="1">ROUND(NORMINV(RAND(), $AA$27, $AA$27*$M$7/100*0.8)/(1000*'Исход. данные'!$B$6), 4)</f>
        <v>5.3E-3</v>
      </c>
      <c r="AB25" s="65"/>
      <c r="AC25" s="65"/>
      <c r="AD25" s="65"/>
      <c r="AE25" s="65"/>
    </row>
    <row r="26" spans="1:31">
      <c r="A26" s="76">
        <v>10</v>
      </c>
      <c r="B26" s="85"/>
      <c r="C26" s="86"/>
      <c r="D26" s="87">
        <v>5.0000000000000001E-3</v>
      </c>
      <c r="E26" s="93"/>
      <c r="F26" s="93"/>
      <c r="G26" s="93"/>
      <c r="H26" s="94"/>
      <c r="I26" s="90">
        <f>D26*1000*'Исход. данные'!$B$6</f>
        <v>5.0155000000000003</v>
      </c>
      <c r="J26" s="95"/>
      <c r="K26" s="95"/>
      <c r="L26" s="95"/>
      <c r="M26" s="96"/>
      <c r="N26" s="28"/>
      <c r="O26" s="28"/>
      <c r="P26" s="28"/>
      <c r="Q26" s="28"/>
      <c r="R26" s="28"/>
      <c r="S26" s="28"/>
      <c r="T26" s="28"/>
      <c r="U26" s="28"/>
      <c r="V26" s="28"/>
      <c r="W26" s="28"/>
      <c r="AA26" s="65">
        <f ca="1">ROUND(NORMINV(RAND(), $AA$27, $AA$27*$M$7/100*0.8)/(1000*'Исход. данные'!$B$6), 4)</f>
        <v>5.1000000000000004E-3</v>
      </c>
      <c r="AB26" s="65"/>
      <c r="AC26" s="65"/>
      <c r="AD26" s="65"/>
      <c r="AE26" s="65"/>
    </row>
    <row r="27" spans="1:31">
      <c r="A27" s="76" t="s">
        <v>14</v>
      </c>
      <c r="B27" s="85"/>
      <c r="C27" s="86"/>
      <c r="D27" s="87">
        <f>AVERAGE(D17:H26)</f>
        <v>4.8399999999999988E-3</v>
      </c>
      <c r="E27" s="93"/>
      <c r="F27" s="93"/>
      <c r="G27" s="93"/>
      <c r="H27" s="94"/>
      <c r="I27" s="90">
        <f>ROUND(AVERAGE(I17:M26),2)</f>
        <v>4.8600000000000003</v>
      </c>
      <c r="J27" s="95"/>
      <c r="K27" s="95"/>
      <c r="L27" s="95"/>
      <c r="M27" s="96"/>
      <c r="N27" s="47"/>
      <c r="O27" s="28"/>
      <c r="P27" s="28"/>
      <c r="Q27" s="28"/>
      <c r="R27" s="28"/>
      <c r="S27" s="28"/>
      <c r="T27" s="28"/>
      <c r="U27" s="28"/>
      <c r="V27" s="28"/>
      <c r="W27" s="28"/>
      <c r="AA27" s="66">
        <f ca="1">G7+G7*J9/100*0.9*(RAND()-RAND())</f>
        <v>5.0716800047016326</v>
      </c>
      <c r="AB27" s="66"/>
      <c r="AC27" s="66"/>
      <c r="AD27" s="66"/>
      <c r="AE27" s="66"/>
    </row>
    <row r="28" spans="1:31">
      <c r="A28" s="76" t="s">
        <v>15</v>
      </c>
      <c r="B28" s="85"/>
      <c r="C28" s="86"/>
      <c r="D28" s="106" t="str">
        <f>'Исход. данные'!$B$5</f>
        <v>Пупкин В.В.</v>
      </c>
      <c r="E28" s="107"/>
      <c r="F28" s="107"/>
      <c r="G28" s="107"/>
      <c r="H28" s="107"/>
      <c r="I28" s="107"/>
      <c r="J28" s="107"/>
      <c r="K28" s="107"/>
      <c r="L28" s="107"/>
      <c r="M28" s="108"/>
      <c r="N28" s="51"/>
      <c r="O28" s="51"/>
      <c r="P28" s="51"/>
      <c r="Q28" s="51"/>
      <c r="R28" s="51"/>
      <c r="S28" s="51"/>
      <c r="T28" s="51"/>
      <c r="U28" s="28"/>
      <c r="V28" s="28"/>
      <c r="W28" s="28"/>
    </row>
    <row r="29" spans="1:31">
      <c r="A29" s="62"/>
      <c r="B29" s="62"/>
      <c r="C29" s="62"/>
      <c r="D29" s="62"/>
      <c r="E29" s="62"/>
      <c r="F29" s="62"/>
      <c r="G29" s="62"/>
      <c r="H29" s="62"/>
      <c r="I29" s="62"/>
      <c r="J29" s="62"/>
      <c r="K29" s="62"/>
      <c r="L29" s="62"/>
      <c r="M29" s="62"/>
      <c r="N29" s="62"/>
      <c r="O29" s="62"/>
      <c r="P29" s="62"/>
      <c r="Q29" s="62"/>
      <c r="R29" s="62"/>
      <c r="S29" s="62"/>
      <c r="T29" s="62"/>
      <c r="U29" s="62"/>
      <c r="V29" s="62"/>
      <c r="W29" s="62"/>
    </row>
    <row r="30" spans="1:31">
      <c r="A30" s="97" t="s">
        <v>11</v>
      </c>
      <c r="B30" s="98"/>
      <c r="C30" s="99"/>
      <c r="D30" s="76" t="str">
        <f>"Объем дозирования " &amp; G8 &amp; " мкл"</f>
        <v>Объем дозирования 50 мкл</v>
      </c>
      <c r="E30" s="85"/>
      <c r="F30" s="85"/>
      <c r="G30" s="85"/>
      <c r="H30" s="85"/>
      <c r="I30" s="85"/>
      <c r="J30" s="85"/>
      <c r="K30" s="85"/>
      <c r="L30" s="85"/>
      <c r="M30" s="86"/>
      <c r="V30" s="18"/>
    </row>
    <row r="31" spans="1:31">
      <c r="A31" s="100"/>
      <c r="B31" s="101"/>
      <c r="C31" s="102"/>
      <c r="D31" s="76" t="s">
        <v>42</v>
      </c>
      <c r="E31" s="85"/>
      <c r="F31" s="85"/>
      <c r="G31" s="85"/>
      <c r="H31" s="86"/>
      <c r="I31" s="76" t="s">
        <v>13</v>
      </c>
      <c r="J31" s="85"/>
      <c r="K31" s="85"/>
      <c r="L31" s="85"/>
      <c r="M31" s="86"/>
      <c r="Q31" s="18"/>
      <c r="S31" s="2"/>
    </row>
    <row r="32" spans="1:31">
      <c r="A32" s="76">
        <v>1</v>
      </c>
      <c r="B32" s="85"/>
      <c r="C32" s="86"/>
      <c r="D32" s="103">
        <v>5.0299999999999997E-2</v>
      </c>
      <c r="E32" s="104"/>
      <c r="F32" s="104"/>
      <c r="G32" s="104"/>
      <c r="H32" s="105"/>
      <c r="I32" s="90">
        <f>D32*1000*'Исход. данные'!$B$6</f>
        <v>50.455930000000002</v>
      </c>
      <c r="J32" s="95"/>
      <c r="K32" s="95"/>
      <c r="L32" s="95"/>
      <c r="M32" s="96"/>
      <c r="Q32" s="18"/>
      <c r="AA32" s="65">
        <f ca="1">ROUND(NORMINV(RAND(), $AA$42, $AA$42*$M$8/100*0.8)/(1000*'Исход. данные'!$B$6), 4)</f>
        <v>5.1299999999999998E-2</v>
      </c>
      <c r="AB32" s="65"/>
      <c r="AC32" s="65"/>
      <c r="AD32" s="65"/>
      <c r="AE32" s="65"/>
    </row>
    <row r="33" spans="1:31">
      <c r="A33" s="76">
        <v>2</v>
      </c>
      <c r="B33" s="85"/>
      <c r="C33" s="86"/>
      <c r="D33" s="103">
        <v>4.9599999999999998E-2</v>
      </c>
      <c r="E33" s="104"/>
      <c r="F33" s="104"/>
      <c r="G33" s="104"/>
      <c r="H33" s="105"/>
      <c r="I33" s="90">
        <f>D33*1000*'Исход. данные'!$B$6</f>
        <v>49.753760000000007</v>
      </c>
      <c r="J33" s="95"/>
      <c r="K33" s="95"/>
      <c r="L33" s="95"/>
      <c r="M33" s="96"/>
      <c r="Q33" s="18"/>
      <c r="S33" s="2"/>
      <c r="AA33" s="65">
        <f ca="1">ROUND(NORMINV(RAND(), $AA$42, $AA$42*$M$8/100*0.8)/(1000*'Исход. данные'!$B$6), 4)</f>
        <v>0.05</v>
      </c>
      <c r="AB33" s="65"/>
      <c r="AC33" s="65"/>
      <c r="AD33" s="65"/>
      <c r="AE33" s="65"/>
    </row>
    <row r="34" spans="1:31">
      <c r="A34" s="76">
        <v>3</v>
      </c>
      <c r="B34" s="85"/>
      <c r="C34" s="86"/>
      <c r="D34" s="103">
        <v>4.9200000000000001E-2</v>
      </c>
      <c r="E34" s="104"/>
      <c r="F34" s="104"/>
      <c r="G34" s="104"/>
      <c r="H34" s="105"/>
      <c r="I34" s="90">
        <f>D34*1000*'Исход. данные'!$B$6</f>
        <v>49.352520000000005</v>
      </c>
      <c r="J34" s="95"/>
      <c r="K34" s="95"/>
      <c r="L34" s="95"/>
      <c r="M34" s="96"/>
      <c r="Q34" s="18"/>
      <c r="AA34" s="65">
        <f ca="1">ROUND(NORMINV(RAND(), $AA$42, $AA$42*$M$8/100*0.8)/(1000*'Исход. данные'!$B$6), 4)</f>
        <v>5.0799999999999998E-2</v>
      </c>
      <c r="AB34" s="65"/>
      <c r="AC34" s="65"/>
      <c r="AD34" s="65"/>
      <c r="AE34" s="65"/>
    </row>
    <row r="35" spans="1:31">
      <c r="A35" s="76">
        <v>4</v>
      </c>
      <c r="B35" s="85"/>
      <c r="C35" s="86"/>
      <c r="D35" s="103">
        <v>4.8399999999999999E-2</v>
      </c>
      <c r="E35" s="104"/>
      <c r="F35" s="104"/>
      <c r="G35" s="104"/>
      <c r="H35" s="105"/>
      <c r="I35" s="90">
        <f>D35*1000*'Исход. данные'!$B$6</f>
        <v>48.550040000000003</v>
      </c>
      <c r="J35" s="95"/>
      <c r="K35" s="95"/>
      <c r="L35" s="95"/>
      <c r="M35" s="96"/>
      <c r="Q35" s="18"/>
      <c r="AA35" s="65">
        <f ca="1">ROUND(NORMINV(RAND(), $AA$42, $AA$42*$M$8/100*0.8)/(1000*'Исход. данные'!$B$6), 4)</f>
        <v>4.9000000000000002E-2</v>
      </c>
      <c r="AB35" s="65"/>
      <c r="AC35" s="65"/>
      <c r="AD35" s="65"/>
      <c r="AE35" s="65"/>
    </row>
    <row r="36" spans="1:31">
      <c r="A36" s="76">
        <v>5</v>
      </c>
      <c r="B36" s="85"/>
      <c r="C36" s="86"/>
      <c r="D36" s="103">
        <v>4.7399999999999998E-2</v>
      </c>
      <c r="E36" s="104"/>
      <c r="F36" s="104"/>
      <c r="G36" s="104"/>
      <c r="H36" s="105"/>
      <c r="I36" s="90">
        <f>D36*1000*'Исход. данные'!$B$6</f>
        <v>47.546940000000006</v>
      </c>
      <c r="J36" s="95"/>
      <c r="K36" s="95"/>
      <c r="L36" s="95"/>
      <c r="M36" s="96"/>
      <c r="Q36" s="18"/>
      <c r="AA36" s="65">
        <f ca="1">ROUND(NORMINV(RAND(), $AA$42, $AA$42*$M$8/100*0.8)/(1000*'Исход. данные'!$B$6), 4)</f>
        <v>4.8099999999999997E-2</v>
      </c>
      <c r="AB36" s="65"/>
      <c r="AC36" s="65"/>
      <c r="AD36" s="65"/>
      <c r="AE36" s="65"/>
    </row>
    <row r="37" spans="1:31">
      <c r="A37" s="76">
        <v>6</v>
      </c>
      <c r="B37" s="85"/>
      <c r="C37" s="86"/>
      <c r="D37" s="103">
        <v>4.9399999999999999E-2</v>
      </c>
      <c r="E37" s="104"/>
      <c r="F37" s="104"/>
      <c r="G37" s="104"/>
      <c r="H37" s="105"/>
      <c r="I37" s="90">
        <f>D37*1000*'Исход. данные'!$B$6</f>
        <v>49.553140000000006</v>
      </c>
      <c r="J37" s="95"/>
      <c r="K37" s="95"/>
      <c r="L37" s="95"/>
      <c r="M37" s="96"/>
      <c r="Q37" s="18"/>
      <c r="Y37" s="26"/>
      <c r="AA37" s="65">
        <f ca="1">ROUND(NORMINV(RAND(), $AA$42, $AA$42*$M$8/100*0.8)/(1000*'Исход. данные'!$B$6), 4)</f>
        <v>4.9299999999999997E-2</v>
      </c>
      <c r="AB37" s="65"/>
      <c r="AC37" s="65"/>
      <c r="AD37" s="65"/>
      <c r="AE37" s="65"/>
    </row>
    <row r="38" spans="1:31">
      <c r="A38" s="76">
        <v>7</v>
      </c>
      <c r="B38" s="85"/>
      <c r="C38" s="86"/>
      <c r="D38" s="103">
        <v>4.9500000000000002E-2</v>
      </c>
      <c r="E38" s="104"/>
      <c r="F38" s="104"/>
      <c r="G38" s="104"/>
      <c r="H38" s="105"/>
      <c r="I38" s="90">
        <f>D38*1000*'Исход. данные'!$B$6</f>
        <v>49.653450000000007</v>
      </c>
      <c r="J38" s="95"/>
      <c r="K38" s="95"/>
      <c r="L38" s="95"/>
      <c r="M38" s="96"/>
      <c r="Q38" s="18"/>
      <c r="AA38" s="65">
        <f ca="1">ROUND(NORMINV(RAND(), $AA$42, $AA$42*$M$8/100*0.8)/(1000*'Исход. данные'!$B$6), 4)</f>
        <v>4.9099999999999998E-2</v>
      </c>
      <c r="AB38" s="65"/>
      <c r="AC38" s="65"/>
      <c r="AD38" s="65"/>
      <c r="AE38" s="65"/>
    </row>
    <row r="39" spans="1:31">
      <c r="A39" s="76">
        <v>8</v>
      </c>
      <c r="B39" s="85"/>
      <c r="C39" s="86"/>
      <c r="D39" s="103">
        <v>4.9399999999999999E-2</v>
      </c>
      <c r="E39" s="104"/>
      <c r="F39" s="104"/>
      <c r="G39" s="104"/>
      <c r="H39" s="105"/>
      <c r="I39" s="90">
        <f>D39*1000*'Исход. данные'!$B$6</f>
        <v>49.553140000000006</v>
      </c>
      <c r="J39" s="95"/>
      <c r="K39" s="95"/>
      <c r="L39" s="95"/>
      <c r="M39" s="96"/>
      <c r="Q39" s="18"/>
      <c r="AA39" s="65">
        <f ca="1">ROUND(NORMINV(RAND(), $AA$42, $AA$42*$M$8/100*0.8)/(1000*'Исход. данные'!$B$6), 4)</f>
        <v>5.0999999999999997E-2</v>
      </c>
      <c r="AB39" s="65"/>
      <c r="AC39" s="65"/>
      <c r="AD39" s="65"/>
      <c r="AE39" s="65"/>
    </row>
    <row r="40" spans="1:31">
      <c r="A40" s="76">
        <v>9</v>
      </c>
      <c r="B40" s="85"/>
      <c r="C40" s="86"/>
      <c r="D40" s="103">
        <v>5.11E-2</v>
      </c>
      <c r="E40" s="104"/>
      <c r="F40" s="104"/>
      <c r="G40" s="104"/>
      <c r="H40" s="105"/>
      <c r="I40" s="90">
        <f>D40*1000*'Исход. данные'!$B$6</f>
        <v>51.258410000000005</v>
      </c>
      <c r="J40" s="95"/>
      <c r="K40" s="95"/>
      <c r="L40" s="95"/>
      <c r="M40" s="96"/>
      <c r="Q40" s="18"/>
      <c r="AA40" s="65">
        <f ca="1">ROUND(NORMINV(RAND(), $AA$42, $AA$42*$M$8/100*0.8)/(1000*'Исход. данные'!$B$6), 4)</f>
        <v>4.87E-2</v>
      </c>
      <c r="AB40" s="65"/>
      <c r="AC40" s="65"/>
      <c r="AD40" s="65"/>
      <c r="AE40" s="65"/>
    </row>
    <row r="41" spans="1:31">
      <c r="A41" s="76">
        <v>10</v>
      </c>
      <c r="B41" s="85"/>
      <c r="C41" s="86"/>
      <c r="D41" s="103">
        <v>0.05</v>
      </c>
      <c r="E41" s="104"/>
      <c r="F41" s="104"/>
      <c r="G41" s="104"/>
      <c r="H41" s="105"/>
      <c r="I41" s="90">
        <f>D41*1000*'Исход. данные'!$B$6</f>
        <v>50.155000000000008</v>
      </c>
      <c r="J41" s="95"/>
      <c r="K41" s="95"/>
      <c r="L41" s="95"/>
      <c r="M41" s="96"/>
      <c r="Q41" s="18"/>
      <c r="AA41" s="65">
        <f ca="1">ROUND(NORMINV(RAND(), $AA$42, $AA$42*$M$8/100*0.8)/(1000*'Исход. данные'!$B$6), 4)</f>
        <v>4.9700000000000001E-2</v>
      </c>
      <c r="AB41" s="65"/>
      <c r="AC41" s="65"/>
      <c r="AD41" s="65"/>
      <c r="AE41" s="65"/>
    </row>
    <row r="42" spans="1:31">
      <c r="A42" s="76" t="s">
        <v>14</v>
      </c>
      <c r="B42" s="85"/>
      <c r="C42" s="86"/>
      <c r="D42" s="109">
        <f>AVERAGE(D32:H41)</f>
        <v>4.9429999999999995E-2</v>
      </c>
      <c r="E42" s="110"/>
      <c r="F42" s="110"/>
      <c r="G42" s="110"/>
      <c r="H42" s="110"/>
      <c r="I42" s="111">
        <f>ROUND(AVERAGE(I32:M41), 2)</f>
        <v>49.58</v>
      </c>
      <c r="J42" s="111"/>
      <c r="K42" s="111"/>
      <c r="L42" s="111"/>
      <c r="M42" s="111"/>
      <c r="N42" s="8"/>
      <c r="O42" s="8"/>
      <c r="P42" s="8"/>
      <c r="Q42" s="8"/>
      <c r="R42" s="8"/>
      <c r="S42" s="8"/>
      <c r="T42" s="8"/>
      <c r="U42" s="8"/>
      <c r="V42" s="8"/>
      <c r="W42" s="8"/>
      <c r="X42" s="8"/>
      <c r="AA42" s="66">
        <f ca="1">G8+G8*J10/100*0.9*(RAND()-RAND())</f>
        <v>49.82913793986652</v>
      </c>
      <c r="AB42" s="66"/>
      <c r="AC42" s="66"/>
      <c r="AD42" s="66"/>
      <c r="AE42" s="66"/>
    </row>
    <row r="43" spans="1:31">
      <c r="A43" s="74" t="s">
        <v>15</v>
      </c>
      <c r="B43" s="74"/>
      <c r="C43" s="74"/>
      <c r="D43" s="112" t="str">
        <f>'Исход. данные'!$B$5</f>
        <v>Пупкин В.В.</v>
      </c>
      <c r="E43" s="112"/>
      <c r="F43" s="112"/>
      <c r="G43" s="112"/>
      <c r="H43" s="112"/>
      <c r="I43" s="112"/>
      <c r="J43" s="112"/>
      <c r="K43" s="112"/>
      <c r="L43" s="112"/>
      <c r="M43" s="112"/>
      <c r="N43" s="45"/>
      <c r="O43" s="45"/>
      <c r="P43" s="45"/>
      <c r="Q43" s="45"/>
      <c r="R43" s="45"/>
      <c r="S43" s="45"/>
      <c r="T43" s="8"/>
      <c r="U43" s="8"/>
      <c r="V43" s="8"/>
      <c r="W43" s="8"/>
      <c r="X43" s="8"/>
    </row>
    <row r="44" spans="1:31">
      <c r="A44" s="107" t="s">
        <v>16</v>
      </c>
      <c r="B44" s="107"/>
      <c r="C44" s="107"/>
      <c r="D44" s="107"/>
      <c r="E44" s="107"/>
      <c r="F44" s="107"/>
      <c r="G44" s="107"/>
      <c r="H44" s="107"/>
      <c r="I44" s="107"/>
      <c r="J44" s="107"/>
      <c r="K44" s="107"/>
      <c r="L44" s="107"/>
      <c r="M44" s="107"/>
      <c r="N44" s="16"/>
      <c r="O44" s="16"/>
      <c r="P44" s="16"/>
      <c r="Q44" s="16"/>
      <c r="R44" s="16"/>
      <c r="S44" s="16"/>
      <c r="T44" s="16"/>
      <c r="U44" s="16"/>
      <c r="V44" s="16"/>
      <c r="W44" s="16"/>
    </row>
    <row r="45" spans="1:31" ht="15" customHeight="1">
      <c r="A45" s="124" t="s">
        <v>5</v>
      </c>
      <c r="B45" s="125"/>
      <c r="C45" s="125"/>
      <c r="D45" s="115" t="s">
        <v>55</v>
      </c>
      <c r="E45" s="116"/>
      <c r="F45" s="116"/>
      <c r="G45" s="116"/>
      <c r="H45" s="117"/>
      <c r="I45" s="113" t="s">
        <v>57</v>
      </c>
      <c r="J45" s="113"/>
      <c r="K45" s="113"/>
      <c r="L45" s="113"/>
      <c r="M45" s="113"/>
      <c r="AA45">
        <f>IF(ABS(D46)&gt;J9, 0, IF(ABS(D47)&gt;J10, 0, IF(I46&gt;M7, 0, IF(I47&gt;M8, 0, 1))))</f>
        <v>1</v>
      </c>
    </row>
    <row r="46" spans="1:31">
      <c r="A46" s="76">
        <f>G7</f>
        <v>5</v>
      </c>
      <c r="B46" s="85"/>
      <c r="C46" s="86"/>
      <c r="D46" s="118">
        <f>ROUND(((I27-A46)/A46*100),2)</f>
        <v>-2.8</v>
      </c>
      <c r="E46" s="119"/>
      <c r="F46" s="119"/>
      <c r="G46" s="119"/>
      <c r="H46" s="120"/>
      <c r="I46" s="114">
        <f>ROUND(STDEV(I17:I26)*100/I27,2)</f>
        <v>4.26</v>
      </c>
      <c r="J46" s="114"/>
      <c r="K46" s="114"/>
      <c r="L46" s="114"/>
      <c r="M46" s="114"/>
    </row>
    <row r="47" spans="1:31">
      <c r="A47" s="76">
        <f>G8</f>
        <v>50</v>
      </c>
      <c r="B47" s="85"/>
      <c r="C47" s="86"/>
      <c r="D47" s="118">
        <f>ROUND(((I42-A47)/A47*100),2)</f>
        <v>-0.84</v>
      </c>
      <c r="E47" s="119"/>
      <c r="F47" s="119"/>
      <c r="G47" s="119"/>
      <c r="H47" s="120"/>
      <c r="I47" s="114">
        <f>ROUND(STDEV(I32:I41)*100/I42,2)</f>
        <v>2.04</v>
      </c>
      <c r="J47" s="114"/>
      <c r="K47" s="114"/>
      <c r="L47" s="114"/>
      <c r="M47" s="114"/>
      <c r="N47" s="37"/>
      <c r="Q47" s="8"/>
    </row>
    <row r="48" spans="1:31" ht="15.75">
      <c r="A48" s="121" t="s">
        <v>17</v>
      </c>
      <c r="B48" s="121"/>
      <c r="C48" s="121"/>
      <c r="D48" s="121"/>
      <c r="E48" s="121"/>
      <c r="F48" s="121"/>
      <c r="G48" s="122" t="s">
        <v>18</v>
      </c>
      <c r="H48" s="122"/>
      <c r="I48" s="122"/>
      <c r="J48" s="122"/>
      <c r="K48" s="122"/>
      <c r="L48" s="122"/>
      <c r="M48" s="122"/>
      <c r="N48" s="44"/>
      <c r="O48" s="44"/>
      <c r="P48" s="44"/>
      <c r="Q48" s="44"/>
      <c r="R48" s="44"/>
      <c r="S48" s="44"/>
      <c r="T48" s="44"/>
      <c r="U48" s="44"/>
      <c r="V48" s="44"/>
      <c r="W48" s="44"/>
      <c r="X48" s="8"/>
    </row>
    <row r="49" spans="1:24">
      <c r="A49" s="79" t="s">
        <v>15</v>
      </c>
      <c r="B49" s="79"/>
      <c r="C49" s="79"/>
      <c r="D49" s="79"/>
      <c r="E49" s="79"/>
      <c r="F49" s="79"/>
      <c r="G49" s="107" t="str">
        <f>'Исход. данные'!$B$5</f>
        <v>Пупкин В.В.</v>
      </c>
      <c r="H49" s="107"/>
      <c r="I49" s="107"/>
      <c r="J49" s="107"/>
      <c r="K49" s="107"/>
      <c r="L49" s="107"/>
      <c r="M49" s="107"/>
      <c r="N49" s="16"/>
      <c r="O49" s="16"/>
      <c r="P49" s="16"/>
      <c r="Q49" s="16"/>
      <c r="R49" s="16"/>
      <c r="S49" s="16"/>
      <c r="T49" s="16"/>
      <c r="U49" s="16"/>
      <c r="V49" s="16"/>
      <c r="W49" s="16"/>
      <c r="X49" s="8"/>
    </row>
    <row r="50" spans="1:24">
      <c r="A50" s="62"/>
      <c r="B50" s="62"/>
      <c r="C50" s="62"/>
      <c r="D50" s="62"/>
      <c r="E50" s="62"/>
      <c r="F50" s="62"/>
      <c r="G50" s="123" t="s">
        <v>58</v>
      </c>
      <c r="H50" s="123"/>
      <c r="I50" s="123"/>
      <c r="J50" s="123"/>
      <c r="K50" s="123"/>
      <c r="L50" s="123"/>
      <c r="M50" s="123"/>
      <c r="N50" s="48"/>
      <c r="O50" s="48"/>
      <c r="P50" s="48"/>
      <c r="Q50" s="63"/>
      <c r="R50" s="63"/>
      <c r="S50" s="63"/>
      <c r="T50" s="63"/>
      <c r="U50" s="63"/>
      <c r="V50" s="63"/>
      <c r="W50" s="63"/>
    </row>
  </sheetData>
  <mergeCells count="152">
    <mergeCell ref="A1:M1"/>
    <mergeCell ref="A2:M2"/>
    <mergeCell ref="A3:G3"/>
    <mergeCell ref="I3:M3"/>
    <mergeCell ref="Q3:W3"/>
    <mergeCell ref="A4:G4"/>
    <mergeCell ref="I4:M4"/>
    <mergeCell ref="Q4:W4"/>
    <mergeCell ref="A5:M5"/>
    <mergeCell ref="A6:C6"/>
    <mergeCell ref="D6:F6"/>
    <mergeCell ref="G6:I6"/>
    <mergeCell ref="J6:L6"/>
    <mergeCell ref="A7:C7"/>
    <mergeCell ref="D7:F7"/>
    <mergeCell ref="G7:I7"/>
    <mergeCell ref="J7:L7"/>
    <mergeCell ref="A10:C10"/>
    <mergeCell ref="D10:F10"/>
    <mergeCell ref="G10:I10"/>
    <mergeCell ref="J10:L10"/>
    <mergeCell ref="A11:J11"/>
    <mergeCell ref="K11:M11"/>
    <mergeCell ref="A8:C8"/>
    <mergeCell ref="D8:F8"/>
    <mergeCell ref="G8:I8"/>
    <mergeCell ref="J8:L8"/>
    <mergeCell ref="A9:C9"/>
    <mergeCell ref="D9:F9"/>
    <mergeCell ref="G9:I9"/>
    <mergeCell ref="J9:L9"/>
    <mergeCell ref="A15:C16"/>
    <mergeCell ref="D15:M15"/>
    <mergeCell ref="D16:H16"/>
    <mergeCell ref="I16:M16"/>
    <mergeCell ref="A17:C17"/>
    <mergeCell ref="D17:H17"/>
    <mergeCell ref="I17:M17"/>
    <mergeCell ref="A12:J12"/>
    <mergeCell ref="K12:M12"/>
    <mergeCell ref="A13:J13"/>
    <mergeCell ref="K13:M13"/>
    <mergeCell ref="A14:J14"/>
    <mergeCell ref="K14:M14"/>
    <mergeCell ref="AA17:AE17"/>
    <mergeCell ref="A18:C18"/>
    <mergeCell ref="D18:H18"/>
    <mergeCell ref="I18:M18"/>
    <mergeCell ref="AA18:AE18"/>
    <mergeCell ref="A19:C19"/>
    <mergeCell ref="D19:H19"/>
    <mergeCell ref="I19:M19"/>
    <mergeCell ref="AA19:AE19"/>
    <mergeCell ref="A22:C22"/>
    <mergeCell ref="D22:H22"/>
    <mergeCell ref="I22:M22"/>
    <mergeCell ref="AA22:AE22"/>
    <mergeCell ref="A23:C23"/>
    <mergeCell ref="D23:H23"/>
    <mergeCell ref="I23:M23"/>
    <mergeCell ref="AA23:AE23"/>
    <mergeCell ref="A20:C20"/>
    <mergeCell ref="D20:H20"/>
    <mergeCell ref="I20:M20"/>
    <mergeCell ref="AA20:AE20"/>
    <mergeCell ref="A21:C21"/>
    <mergeCell ref="D21:H21"/>
    <mergeCell ref="I21:M21"/>
    <mergeCell ref="AA21:AE21"/>
    <mergeCell ref="AA26:AE26"/>
    <mergeCell ref="A27:C27"/>
    <mergeCell ref="D27:H27"/>
    <mergeCell ref="I27:M27"/>
    <mergeCell ref="AA27:AE27"/>
    <mergeCell ref="A24:C24"/>
    <mergeCell ref="D24:H24"/>
    <mergeCell ref="I24:M24"/>
    <mergeCell ref="AA24:AE24"/>
    <mergeCell ref="A25:C25"/>
    <mergeCell ref="D25:H25"/>
    <mergeCell ref="I25:M25"/>
    <mergeCell ref="AA25:AE25"/>
    <mergeCell ref="A28:C28"/>
    <mergeCell ref="D28:M28"/>
    <mergeCell ref="A30:C31"/>
    <mergeCell ref="D30:M30"/>
    <mergeCell ref="D31:H31"/>
    <mergeCell ref="I31:M31"/>
    <mergeCell ref="A26:C26"/>
    <mergeCell ref="D26:H26"/>
    <mergeCell ref="I26:M26"/>
    <mergeCell ref="A34:C34"/>
    <mergeCell ref="D34:H34"/>
    <mergeCell ref="I34:M34"/>
    <mergeCell ref="AA34:AE34"/>
    <mergeCell ref="A35:C35"/>
    <mergeCell ref="D35:H35"/>
    <mergeCell ref="I35:M35"/>
    <mergeCell ref="AA35:AE35"/>
    <mergeCell ref="A32:C32"/>
    <mergeCell ref="D32:H32"/>
    <mergeCell ref="I32:M32"/>
    <mergeCell ref="AA32:AE32"/>
    <mergeCell ref="A33:C33"/>
    <mergeCell ref="D33:H33"/>
    <mergeCell ref="I33:M33"/>
    <mergeCell ref="AA33:AE33"/>
    <mergeCell ref="A38:C38"/>
    <mergeCell ref="D38:H38"/>
    <mergeCell ref="I38:M38"/>
    <mergeCell ref="AA38:AE38"/>
    <mergeCell ref="A39:C39"/>
    <mergeCell ref="D39:H39"/>
    <mergeCell ref="I39:M39"/>
    <mergeCell ref="AA39:AE39"/>
    <mergeCell ref="A36:C36"/>
    <mergeCell ref="D36:H36"/>
    <mergeCell ref="I36:M36"/>
    <mergeCell ref="AA36:AE36"/>
    <mergeCell ref="A37:C37"/>
    <mergeCell ref="D37:H37"/>
    <mergeCell ref="I37:M37"/>
    <mergeCell ref="AA37:AE37"/>
    <mergeCell ref="A42:C42"/>
    <mergeCell ref="D42:H42"/>
    <mergeCell ref="I42:M42"/>
    <mergeCell ref="AA42:AE42"/>
    <mergeCell ref="A43:C43"/>
    <mergeCell ref="D43:M43"/>
    <mergeCell ref="A40:C40"/>
    <mergeCell ref="D40:H40"/>
    <mergeCell ref="I40:M40"/>
    <mergeCell ref="AA40:AE40"/>
    <mergeCell ref="A41:C41"/>
    <mergeCell ref="D41:H41"/>
    <mergeCell ref="I41:M41"/>
    <mergeCell ref="AA41:AE41"/>
    <mergeCell ref="G50:M50"/>
    <mergeCell ref="A47:C47"/>
    <mergeCell ref="D47:H47"/>
    <mergeCell ref="I47:M47"/>
    <mergeCell ref="A48:F48"/>
    <mergeCell ref="G48:M48"/>
    <mergeCell ref="A49:F49"/>
    <mergeCell ref="G49:M49"/>
    <mergeCell ref="A44:M44"/>
    <mergeCell ref="A45:C45"/>
    <mergeCell ref="D45:H45"/>
    <mergeCell ref="I45:M45"/>
    <mergeCell ref="A46:C46"/>
    <mergeCell ref="D46:H46"/>
    <mergeCell ref="I46:M46"/>
  </mergeCells>
  <conditionalFormatting sqref="D46">
    <cfRule type="expression" dxfId="71" priority="4">
      <formula>ABS($D$46)&gt;--MID($J$7,2,5)</formula>
    </cfRule>
  </conditionalFormatting>
  <conditionalFormatting sqref="D47">
    <cfRule type="expression" dxfId="70" priority="3">
      <formula>ABS($D$47)&gt;--MID($J$8,2,5)</formula>
    </cfRule>
  </conditionalFormatting>
  <conditionalFormatting sqref="I46">
    <cfRule type="cellIs" dxfId="69" priority="2" operator="greaterThan">
      <formula>$M$7</formula>
    </cfRule>
  </conditionalFormatting>
  <conditionalFormatting sqref="I47">
    <cfRule type="cellIs" dxfId="68" priority="1" operator="greaterThan">
      <formula>$M$8</formula>
    </cfRule>
  </conditionalFormatting>
  <pageMargins left="0.7" right="0.7" top="0.75" bottom="0.75" header="0.3" footer="0.3"/>
  <pageSetup paperSize="9" orientation="portrait" r:id="rId1"/>
</worksheet>
</file>

<file path=xl/worksheets/sheet60.xml><?xml version="1.0" encoding="utf-8"?>
<worksheet xmlns="http://schemas.openxmlformats.org/spreadsheetml/2006/main" xmlns:r="http://schemas.openxmlformats.org/officeDocument/2006/relationships">
  <sheetPr codeName="Лист43">
    <tabColor rgb="FF00B0F0"/>
  </sheetPr>
  <dimension ref="A1:AE50"/>
  <sheetViews>
    <sheetView zoomScale="90" zoomScaleNormal="90" workbookViewId="0">
      <selection activeCell="D32" sqref="D32:H41"/>
    </sheetView>
  </sheetViews>
  <sheetFormatPr defaultRowHeight="15"/>
  <cols>
    <col min="1" max="1" width="6.7109375" customWidth="1"/>
    <col min="2" max="2" width="6.5703125" customWidth="1"/>
    <col min="3" max="3" width="5.5703125" customWidth="1"/>
    <col min="4" max="4" width="7" customWidth="1"/>
    <col min="5" max="7" width="3.7109375" customWidth="1"/>
    <col min="8" max="8" width="11.7109375" customWidth="1"/>
    <col min="9" max="9" width="2.7109375" customWidth="1"/>
    <col min="10" max="10" width="6.7109375" customWidth="1"/>
    <col min="11" max="12" width="3.7109375" customWidth="1"/>
    <col min="13" max="13" width="14.7109375" customWidth="1"/>
    <col min="14" max="14" width="5.7109375" customWidth="1"/>
    <col min="15" max="16" width="0" hidden="1" customWidth="1"/>
    <col min="17" max="17" width="0.42578125" customWidth="1"/>
    <col min="18" max="23" width="0" hidden="1" customWidth="1"/>
    <col min="27" max="27" width="9.28515625" hidden="1" customWidth="1"/>
    <col min="28" max="31" width="9.140625" hidden="1" customWidth="1"/>
  </cols>
  <sheetData>
    <row r="1" spans="1:24">
      <c r="A1" s="67" t="s">
        <v>32</v>
      </c>
      <c r="B1" s="67"/>
      <c r="C1" s="67"/>
      <c r="D1" s="67"/>
      <c r="E1" s="67"/>
      <c r="F1" s="67"/>
      <c r="G1" s="67"/>
      <c r="H1" s="67"/>
      <c r="I1" s="67"/>
      <c r="J1" s="67"/>
      <c r="K1" s="67"/>
      <c r="L1" s="67"/>
      <c r="M1" s="67"/>
      <c r="N1" s="38"/>
      <c r="O1" s="38"/>
      <c r="P1" s="38"/>
      <c r="Q1" s="38"/>
      <c r="R1" s="38"/>
      <c r="S1" s="38"/>
      <c r="T1" s="38"/>
      <c r="U1" s="38"/>
      <c r="V1" s="38"/>
      <c r="W1" s="28"/>
    </row>
    <row r="2" spans="1:24">
      <c r="A2" s="71" t="s">
        <v>33</v>
      </c>
      <c r="B2" s="71"/>
      <c r="C2" s="71"/>
      <c r="D2" s="71"/>
      <c r="E2" s="71"/>
      <c r="F2" s="71"/>
      <c r="G2" s="71"/>
      <c r="H2" s="71"/>
      <c r="I2" s="71"/>
      <c r="J2" s="71"/>
      <c r="K2" s="71"/>
      <c r="L2" s="71"/>
      <c r="M2" s="71"/>
      <c r="N2" s="7"/>
      <c r="O2" s="7"/>
      <c r="P2" s="7"/>
      <c r="Q2" s="7"/>
      <c r="R2" s="7"/>
      <c r="S2" s="7"/>
      <c r="T2" s="7"/>
      <c r="U2" s="7"/>
      <c r="V2" s="7"/>
      <c r="W2" s="7"/>
    </row>
    <row r="3" spans="1:24" ht="15.75">
      <c r="A3" s="68" t="s">
        <v>59</v>
      </c>
      <c r="B3" s="68"/>
      <c r="C3" s="68"/>
      <c r="D3" s="68"/>
      <c r="E3" s="68"/>
      <c r="F3" s="68"/>
      <c r="G3" s="68"/>
      <c r="H3" s="62"/>
      <c r="I3" s="72" t="s">
        <v>65</v>
      </c>
      <c r="J3" s="72"/>
      <c r="K3" s="72"/>
      <c r="L3" s="72"/>
      <c r="M3" s="72"/>
      <c r="N3" s="16"/>
      <c r="O3" s="23"/>
      <c r="P3" s="62"/>
      <c r="Q3" s="69"/>
      <c r="R3" s="69"/>
      <c r="S3" s="69"/>
      <c r="T3" s="69"/>
      <c r="U3" s="69"/>
      <c r="V3" s="69"/>
      <c r="W3" s="69"/>
    </row>
    <row r="4" spans="1:24">
      <c r="A4" s="70" t="s">
        <v>0</v>
      </c>
      <c r="B4" s="70"/>
      <c r="C4" s="70"/>
      <c r="D4" s="70"/>
      <c r="E4" s="70"/>
      <c r="F4" s="70"/>
      <c r="G4" s="70"/>
      <c r="H4" s="62"/>
      <c r="I4" s="70" t="s">
        <v>1</v>
      </c>
      <c r="J4" s="70"/>
      <c r="K4" s="70"/>
      <c r="L4" s="70"/>
      <c r="M4" s="70"/>
      <c r="N4" s="46"/>
      <c r="O4" s="42"/>
      <c r="P4" s="62"/>
      <c r="Q4" s="69"/>
      <c r="R4" s="69"/>
      <c r="S4" s="69"/>
      <c r="T4" s="69"/>
      <c r="U4" s="69"/>
      <c r="V4" s="69"/>
      <c r="W4" s="69"/>
    </row>
    <row r="5" spans="1:24">
      <c r="A5" s="73" t="s">
        <v>2</v>
      </c>
      <c r="B5" s="73"/>
      <c r="C5" s="73"/>
      <c r="D5" s="73"/>
      <c r="E5" s="73"/>
      <c r="F5" s="73"/>
      <c r="G5" s="73"/>
      <c r="H5" s="73"/>
      <c r="I5" s="73"/>
      <c r="J5" s="73"/>
      <c r="K5" s="73"/>
      <c r="L5" s="73"/>
      <c r="M5" s="73"/>
      <c r="N5" s="14"/>
      <c r="O5" s="14"/>
      <c r="P5" s="14"/>
      <c r="Q5" s="14"/>
      <c r="R5" s="14"/>
      <c r="S5" s="14"/>
      <c r="T5" s="14"/>
      <c r="U5" s="14"/>
      <c r="V5" s="14"/>
      <c r="W5" s="14"/>
    </row>
    <row r="6" spans="1:24">
      <c r="A6" s="77" t="s">
        <v>3</v>
      </c>
      <c r="B6" s="77"/>
      <c r="C6" s="77"/>
      <c r="D6" s="77" t="s">
        <v>4</v>
      </c>
      <c r="E6" s="77"/>
      <c r="F6" s="77"/>
      <c r="G6" s="77" t="s">
        <v>5</v>
      </c>
      <c r="H6" s="77"/>
      <c r="I6" s="77"/>
      <c r="J6" s="77" t="s">
        <v>55</v>
      </c>
      <c r="K6" s="77"/>
      <c r="L6" s="78"/>
      <c r="M6" s="61" t="s">
        <v>56</v>
      </c>
      <c r="N6" s="35"/>
      <c r="O6" s="31"/>
      <c r="P6" s="32"/>
      <c r="Q6" s="28"/>
      <c r="R6" s="28"/>
      <c r="S6" s="28"/>
      <c r="T6" s="28"/>
      <c r="U6" s="28"/>
      <c r="V6" s="28"/>
      <c r="W6" s="28"/>
    </row>
    <row r="7" spans="1:24">
      <c r="A7" s="74">
        <v>1</v>
      </c>
      <c r="B7" s="74"/>
      <c r="C7" s="74"/>
      <c r="D7" s="75" t="str">
        <f>G7 &amp; " - " &amp; G8</f>
        <v>5 - 50</v>
      </c>
      <c r="E7" s="75"/>
      <c r="F7" s="75"/>
      <c r="G7" s="74">
        <v>5</v>
      </c>
      <c r="H7" s="74"/>
      <c r="I7" s="74"/>
      <c r="J7" s="74" t="s">
        <v>28</v>
      </c>
      <c r="K7" s="74"/>
      <c r="L7" s="76"/>
      <c r="M7" s="64">
        <v>5</v>
      </c>
      <c r="N7" s="36"/>
      <c r="O7" s="33"/>
      <c r="P7" s="34"/>
      <c r="Q7" s="28"/>
      <c r="R7" s="28"/>
      <c r="S7" s="28"/>
      <c r="T7" s="28"/>
      <c r="U7" s="28"/>
      <c r="V7" s="28"/>
      <c r="W7" s="28"/>
    </row>
    <row r="8" spans="1:24">
      <c r="A8" s="74"/>
      <c r="B8" s="74"/>
      <c r="C8" s="74"/>
      <c r="D8" s="74"/>
      <c r="E8" s="74"/>
      <c r="F8" s="74"/>
      <c r="G8" s="74">
        <v>50</v>
      </c>
      <c r="H8" s="74"/>
      <c r="I8" s="74"/>
      <c r="J8" s="74" t="s">
        <v>6</v>
      </c>
      <c r="K8" s="74"/>
      <c r="L8" s="76"/>
      <c r="M8" s="64">
        <v>2.5</v>
      </c>
      <c r="N8" s="16"/>
      <c r="O8" s="27"/>
      <c r="P8" s="30"/>
      <c r="Q8" s="28"/>
      <c r="R8" s="28"/>
      <c r="S8" s="28"/>
      <c r="T8" s="28"/>
      <c r="U8" s="28"/>
      <c r="V8" s="28"/>
      <c r="W8" s="28"/>
    </row>
    <row r="9" spans="1:24">
      <c r="A9" s="74"/>
      <c r="B9" s="74"/>
      <c r="C9" s="74"/>
      <c r="D9" s="74"/>
      <c r="E9" s="74"/>
      <c r="F9" s="74"/>
      <c r="G9" s="74"/>
      <c r="H9" s="74"/>
      <c r="I9" s="74"/>
      <c r="J9" s="80">
        <f>--MID(J7,2,3)</f>
        <v>5</v>
      </c>
      <c r="K9" s="80"/>
      <c r="L9" s="81"/>
      <c r="M9" s="60"/>
      <c r="N9" s="16"/>
      <c r="O9" s="27"/>
      <c r="P9" s="30"/>
      <c r="Q9" s="28"/>
      <c r="R9" s="28"/>
      <c r="S9" s="28"/>
      <c r="T9" s="28"/>
      <c r="U9" s="28"/>
      <c r="V9" s="28"/>
      <c r="W9" s="28"/>
    </row>
    <row r="10" spans="1:24">
      <c r="A10" s="74"/>
      <c r="B10" s="74"/>
      <c r="C10" s="74"/>
      <c r="D10" s="74"/>
      <c r="E10" s="74"/>
      <c r="F10" s="74"/>
      <c r="G10" s="74"/>
      <c r="H10" s="74"/>
      <c r="I10" s="74"/>
      <c r="J10" s="82">
        <f>--MID(J8,2,3)</f>
        <v>2</v>
      </c>
      <c r="K10" s="82"/>
      <c r="L10" s="83"/>
      <c r="M10" s="60"/>
      <c r="N10" s="16"/>
      <c r="O10" s="52"/>
      <c r="P10" s="54"/>
      <c r="Q10" s="28"/>
      <c r="R10" s="28"/>
      <c r="S10" s="28"/>
      <c r="T10" s="28"/>
      <c r="U10" s="28"/>
      <c r="V10" s="28"/>
      <c r="W10" s="28"/>
    </row>
    <row r="11" spans="1:24">
      <c r="A11" s="79" t="s">
        <v>7</v>
      </c>
      <c r="B11" s="79"/>
      <c r="C11" s="79"/>
      <c r="D11" s="79"/>
      <c r="E11" s="79"/>
      <c r="F11" s="79"/>
      <c r="G11" s="79"/>
      <c r="H11" s="79"/>
      <c r="I11" s="79"/>
      <c r="J11" s="79"/>
      <c r="K11" s="84" t="str">
        <f>'Исход. данные'!$B$1</f>
        <v>18.10.2024г.</v>
      </c>
      <c r="L11" s="84"/>
      <c r="M11" s="84"/>
      <c r="N11" s="15"/>
      <c r="O11" s="15"/>
      <c r="P11" s="15"/>
      <c r="Q11" s="15"/>
      <c r="R11" s="15"/>
      <c r="S11" s="15"/>
      <c r="T11" s="15"/>
      <c r="U11" s="15"/>
      <c r="V11" s="15"/>
      <c r="W11" s="15"/>
      <c r="X11" s="8"/>
    </row>
    <row r="12" spans="1:24">
      <c r="A12" s="79" t="s">
        <v>8</v>
      </c>
      <c r="B12" s="79"/>
      <c r="C12" s="79"/>
      <c r="D12" s="79"/>
      <c r="E12" s="79"/>
      <c r="F12" s="79"/>
      <c r="G12" s="79"/>
      <c r="H12" s="79"/>
      <c r="I12" s="79"/>
      <c r="J12" s="79"/>
      <c r="K12" s="85" t="str">
        <f>'Исход. данные'!$B$2</f>
        <v>ВР-300S № 181024</v>
      </c>
      <c r="L12" s="85"/>
      <c r="M12" s="85"/>
      <c r="N12" s="16"/>
      <c r="O12" s="16"/>
      <c r="P12" s="16"/>
      <c r="Q12" s="16"/>
      <c r="R12" s="16"/>
      <c r="S12" s="16"/>
      <c r="T12" s="16"/>
      <c r="U12" s="16"/>
      <c r="V12" s="16"/>
      <c r="W12" s="16"/>
      <c r="X12" s="8"/>
    </row>
    <row r="13" spans="1:24">
      <c r="A13" s="79" t="s">
        <v>9</v>
      </c>
      <c r="B13" s="79"/>
      <c r="C13" s="79"/>
      <c r="D13" s="79"/>
      <c r="E13" s="79"/>
      <c r="F13" s="79"/>
      <c r="G13" s="79"/>
      <c r="H13" s="79"/>
      <c r="I13" s="79"/>
      <c r="J13" s="79"/>
      <c r="K13" s="85">
        <f>'Исход. данные'!$B$3</f>
        <v>21.2</v>
      </c>
      <c r="L13" s="85"/>
      <c r="M13" s="85"/>
      <c r="N13" s="16"/>
      <c r="O13" s="16"/>
      <c r="P13" s="16"/>
      <c r="Q13" s="16"/>
      <c r="R13" s="16"/>
      <c r="S13" s="16"/>
      <c r="T13" s="16"/>
      <c r="U13" s="16"/>
      <c r="V13" s="16"/>
      <c r="W13" s="16"/>
      <c r="X13" s="8"/>
    </row>
    <row r="14" spans="1:24">
      <c r="A14" s="79" t="s">
        <v>10</v>
      </c>
      <c r="B14" s="79"/>
      <c r="C14" s="79"/>
      <c r="D14" s="79"/>
      <c r="E14" s="79"/>
      <c r="F14" s="79"/>
      <c r="G14" s="79"/>
      <c r="H14" s="79"/>
      <c r="I14" s="79"/>
      <c r="J14" s="79"/>
      <c r="K14" s="85">
        <f>'Исход. данные'!$B$4</f>
        <v>60.7</v>
      </c>
      <c r="L14" s="85"/>
      <c r="M14" s="85"/>
      <c r="N14" s="16"/>
      <c r="O14" s="16"/>
      <c r="P14" s="16"/>
      <c r="Q14" s="16"/>
      <c r="R14" s="16"/>
      <c r="S14" s="16"/>
      <c r="T14" s="16"/>
      <c r="U14" s="16"/>
      <c r="V14" s="16"/>
      <c r="W14" s="16"/>
      <c r="X14" s="8"/>
    </row>
    <row r="15" spans="1:24">
      <c r="A15" s="97" t="s">
        <v>11</v>
      </c>
      <c r="B15" s="98"/>
      <c r="C15" s="99"/>
      <c r="D15" s="76" t="str">
        <f>"Объем дозирования " &amp; G7 &amp; " мкл"</f>
        <v>Объем дозирования 5 мкл</v>
      </c>
      <c r="E15" s="85"/>
      <c r="F15" s="85"/>
      <c r="G15" s="85"/>
      <c r="H15" s="85"/>
      <c r="I15" s="85"/>
      <c r="J15" s="85"/>
      <c r="K15" s="85"/>
      <c r="L15" s="85"/>
      <c r="M15" s="86"/>
      <c r="N15" s="47"/>
      <c r="O15" s="28"/>
      <c r="P15" s="28"/>
      <c r="Q15" s="28"/>
      <c r="R15" s="28"/>
      <c r="S15" s="28"/>
      <c r="T15" s="28"/>
      <c r="U15" s="28"/>
      <c r="V15" s="28"/>
      <c r="W15" s="28"/>
    </row>
    <row r="16" spans="1:24">
      <c r="A16" s="100"/>
      <c r="B16" s="101"/>
      <c r="C16" s="102"/>
      <c r="D16" s="76" t="s">
        <v>42</v>
      </c>
      <c r="E16" s="85"/>
      <c r="F16" s="85"/>
      <c r="G16" s="85"/>
      <c r="H16" s="86"/>
      <c r="I16" s="76" t="s">
        <v>13</v>
      </c>
      <c r="J16" s="85"/>
      <c r="K16" s="85"/>
      <c r="L16" s="85"/>
      <c r="M16" s="86"/>
      <c r="N16" s="28"/>
      <c r="O16" s="28"/>
      <c r="P16" s="28"/>
      <c r="Q16" s="28"/>
      <c r="R16" s="28"/>
      <c r="S16" s="28"/>
      <c r="T16" s="28"/>
      <c r="U16" s="28"/>
      <c r="V16" s="28"/>
      <c r="W16" s="28"/>
    </row>
    <row r="17" spans="1:31">
      <c r="A17" s="76">
        <v>1</v>
      </c>
      <c r="B17" s="85"/>
      <c r="C17" s="86"/>
      <c r="D17" s="87">
        <v>4.8999999999999998E-3</v>
      </c>
      <c r="E17" s="88"/>
      <c r="F17" s="88"/>
      <c r="G17" s="88"/>
      <c r="H17" s="89"/>
      <c r="I17" s="90">
        <f>D17*1000*'Исход. данные'!$B$6</f>
        <v>4.9151899999999999</v>
      </c>
      <c r="J17" s="91"/>
      <c r="K17" s="91"/>
      <c r="L17" s="91"/>
      <c r="M17" s="92"/>
      <c r="N17" s="28"/>
      <c r="O17" s="28"/>
      <c r="P17" s="28"/>
      <c r="Q17" s="28"/>
      <c r="R17" s="28"/>
      <c r="S17" s="28"/>
      <c r="T17" s="28"/>
      <c r="U17" s="28"/>
      <c r="V17" s="28"/>
      <c r="W17" s="28"/>
      <c r="AA17" s="65">
        <f ca="1">ROUND(NORMINV(RAND(), $AA$27, $AA$27*$M$7/100*0.8)/(1000*'Исход. данные'!$B$6), 4)</f>
        <v>5.1000000000000004E-3</v>
      </c>
      <c r="AB17" s="65"/>
      <c r="AC17" s="65"/>
      <c r="AD17" s="65"/>
      <c r="AE17" s="65"/>
    </row>
    <row r="18" spans="1:31">
      <c r="A18" s="76">
        <v>2</v>
      </c>
      <c r="B18" s="85"/>
      <c r="C18" s="86"/>
      <c r="D18" s="87">
        <v>5.1000000000000004E-3</v>
      </c>
      <c r="E18" s="93"/>
      <c r="F18" s="93"/>
      <c r="G18" s="93"/>
      <c r="H18" s="94"/>
      <c r="I18" s="90">
        <f>D18*1000*'Исход. данные'!$B$6</f>
        <v>5.1158100000000006</v>
      </c>
      <c r="J18" s="95"/>
      <c r="K18" s="95"/>
      <c r="L18" s="95"/>
      <c r="M18" s="96"/>
      <c r="N18" s="28"/>
      <c r="O18" s="28"/>
      <c r="P18" s="28"/>
      <c r="Q18" s="28"/>
      <c r="R18" s="28"/>
      <c r="S18" s="28"/>
      <c r="T18" s="28"/>
      <c r="U18" s="28"/>
      <c r="V18" s="28"/>
      <c r="W18" s="28"/>
      <c r="AA18" s="65">
        <f ca="1">ROUND(NORMINV(RAND(), $AA$27, $AA$27*$M$7/100*0.8)/(1000*'Исход. данные'!$B$6), 4)</f>
        <v>5.0000000000000001E-3</v>
      </c>
      <c r="AB18" s="65"/>
      <c r="AC18" s="65"/>
      <c r="AD18" s="65"/>
      <c r="AE18" s="65"/>
    </row>
    <row r="19" spans="1:31">
      <c r="A19" s="76">
        <v>3</v>
      </c>
      <c r="B19" s="85"/>
      <c r="C19" s="86"/>
      <c r="D19" s="87">
        <v>5.1000000000000004E-3</v>
      </c>
      <c r="E19" s="93"/>
      <c r="F19" s="93"/>
      <c r="G19" s="93"/>
      <c r="H19" s="94"/>
      <c r="I19" s="90">
        <f>D19*1000*'Исход. данные'!$B$6</f>
        <v>5.1158100000000006</v>
      </c>
      <c r="J19" s="95"/>
      <c r="K19" s="95"/>
      <c r="L19" s="95"/>
      <c r="M19" s="96"/>
      <c r="N19" s="28"/>
      <c r="O19" s="28"/>
      <c r="P19" s="28"/>
      <c r="Q19" s="28"/>
      <c r="R19" s="28"/>
      <c r="S19" s="28"/>
      <c r="T19" s="28"/>
      <c r="U19" s="28"/>
      <c r="V19" s="28"/>
      <c r="W19" s="28"/>
      <c r="AA19" s="65">
        <f ca="1">ROUND(NORMINV(RAND(), $AA$27, $AA$27*$M$7/100*0.8)/(1000*'Исход. данные'!$B$6), 4)</f>
        <v>5.1000000000000004E-3</v>
      </c>
      <c r="AB19" s="65"/>
      <c r="AC19" s="65"/>
      <c r="AD19" s="65"/>
      <c r="AE19" s="65"/>
    </row>
    <row r="20" spans="1:31">
      <c r="A20" s="76">
        <v>4</v>
      </c>
      <c r="B20" s="85"/>
      <c r="C20" s="86"/>
      <c r="D20" s="87">
        <v>4.8999999999999998E-3</v>
      </c>
      <c r="E20" s="93"/>
      <c r="F20" s="93"/>
      <c r="G20" s="93"/>
      <c r="H20" s="94"/>
      <c r="I20" s="90">
        <f>D20*1000*'Исход. данные'!$B$6</f>
        <v>4.9151899999999999</v>
      </c>
      <c r="J20" s="95"/>
      <c r="K20" s="95"/>
      <c r="L20" s="95"/>
      <c r="M20" s="96"/>
      <c r="N20" s="28"/>
      <c r="O20" s="28"/>
      <c r="P20" s="28"/>
      <c r="Q20" s="28"/>
      <c r="R20" s="28"/>
      <c r="S20" s="28"/>
      <c r="T20" s="28"/>
      <c r="U20" s="28"/>
      <c r="V20" s="28"/>
      <c r="W20" s="28"/>
      <c r="AA20" s="65">
        <f ca="1">ROUND(NORMINV(RAND(), $AA$27, $AA$27*$M$7/100*0.8)/(1000*'Исход. данные'!$B$6), 4)</f>
        <v>5.0000000000000001E-3</v>
      </c>
      <c r="AB20" s="65"/>
      <c r="AC20" s="65"/>
      <c r="AD20" s="65"/>
      <c r="AE20" s="65"/>
    </row>
    <row r="21" spans="1:31">
      <c r="A21" s="76">
        <v>5</v>
      </c>
      <c r="B21" s="85"/>
      <c r="C21" s="86"/>
      <c r="D21" s="87">
        <v>5.0000000000000001E-3</v>
      </c>
      <c r="E21" s="93"/>
      <c r="F21" s="93"/>
      <c r="G21" s="93"/>
      <c r="H21" s="94"/>
      <c r="I21" s="90">
        <f>D21*1000*'Исход. данные'!$B$6</f>
        <v>5.0155000000000003</v>
      </c>
      <c r="J21" s="95"/>
      <c r="K21" s="95"/>
      <c r="L21" s="95"/>
      <c r="M21" s="96"/>
      <c r="N21" s="28"/>
      <c r="O21" s="28"/>
      <c r="P21" s="28"/>
      <c r="Q21" s="28"/>
      <c r="R21" s="28"/>
      <c r="S21" s="28"/>
      <c r="T21" s="28"/>
      <c r="U21" s="28"/>
      <c r="V21" s="28"/>
      <c r="W21" s="28"/>
      <c r="AA21" s="65">
        <f ca="1">ROUND(NORMINV(RAND(), $AA$27, $AA$27*$M$7/100*0.8)/(1000*'Исход. данные'!$B$6), 4)</f>
        <v>4.5999999999999999E-3</v>
      </c>
      <c r="AB21" s="65"/>
      <c r="AC21" s="65"/>
      <c r="AD21" s="65"/>
      <c r="AE21" s="65"/>
    </row>
    <row r="22" spans="1:31">
      <c r="A22" s="76">
        <v>6</v>
      </c>
      <c r="B22" s="85"/>
      <c r="C22" s="86"/>
      <c r="D22" s="87">
        <v>4.7999999999999996E-3</v>
      </c>
      <c r="E22" s="93"/>
      <c r="F22" s="93"/>
      <c r="G22" s="93"/>
      <c r="H22" s="94"/>
      <c r="I22" s="90">
        <f>D22*1000*'Исход. данные'!$B$6</f>
        <v>4.8148800000000005</v>
      </c>
      <c r="J22" s="95"/>
      <c r="K22" s="95"/>
      <c r="L22" s="95"/>
      <c r="M22" s="96"/>
      <c r="N22" s="28"/>
      <c r="O22" s="28"/>
      <c r="P22" s="28"/>
      <c r="Q22" s="28"/>
      <c r="R22" s="28"/>
      <c r="S22" s="28"/>
      <c r="T22" s="28"/>
      <c r="U22" s="28"/>
      <c r="V22" s="28"/>
      <c r="W22" s="28"/>
      <c r="Z22" s="18"/>
      <c r="AA22" s="65">
        <f ca="1">ROUND(NORMINV(RAND(), $AA$27, $AA$27*$M$7/100*0.8)/(1000*'Исход. данные'!$B$6), 4)</f>
        <v>5.1000000000000004E-3</v>
      </c>
      <c r="AB22" s="65"/>
      <c r="AC22" s="65"/>
      <c r="AD22" s="65"/>
      <c r="AE22" s="65"/>
    </row>
    <row r="23" spans="1:31">
      <c r="A23" s="76">
        <v>7</v>
      </c>
      <c r="B23" s="85"/>
      <c r="C23" s="86"/>
      <c r="D23" s="87">
        <v>5.1999999999999998E-3</v>
      </c>
      <c r="E23" s="93"/>
      <c r="F23" s="93"/>
      <c r="G23" s="93"/>
      <c r="H23" s="94"/>
      <c r="I23" s="90">
        <f>D23*1000*'Исход. данные'!$B$6</f>
        <v>5.216120000000001</v>
      </c>
      <c r="J23" s="95"/>
      <c r="K23" s="95"/>
      <c r="L23" s="95"/>
      <c r="M23" s="96"/>
      <c r="N23" s="28"/>
      <c r="O23" s="28"/>
      <c r="P23" s="28"/>
      <c r="Q23" s="28"/>
      <c r="R23" s="28"/>
      <c r="S23" s="28"/>
      <c r="T23" s="28"/>
      <c r="U23" s="28"/>
      <c r="V23" s="28"/>
      <c r="W23" s="28"/>
      <c r="Z23" s="18"/>
      <c r="AA23" s="65">
        <f ca="1">ROUND(NORMINV(RAND(), $AA$27, $AA$27*$M$7/100*0.8)/(1000*'Исход. данные'!$B$6), 4)</f>
        <v>4.8999999999999998E-3</v>
      </c>
      <c r="AB23" s="65"/>
      <c r="AC23" s="65"/>
      <c r="AD23" s="65"/>
      <c r="AE23" s="65"/>
    </row>
    <row r="24" spans="1:31">
      <c r="A24" s="76">
        <v>8</v>
      </c>
      <c r="B24" s="85"/>
      <c r="C24" s="86"/>
      <c r="D24" s="87">
        <v>4.7999999999999996E-3</v>
      </c>
      <c r="E24" s="93"/>
      <c r="F24" s="93"/>
      <c r="G24" s="93"/>
      <c r="H24" s="94"/>
      <c r="I24" s="90">
        <f>D24*1000*'Исход. данные'!$B$6</f>
        <v>4.8148800000000005</v>
      </c>
      <c r="J24" s="95"/>
      <c r="K24" s="95"/>
      <c r="L24" s="95"/>
      <c r="M24" s="96"/>
      <c r="N24" s="28"/>
      <c r="O24" s="28"/>
      <c r="P24" s="28"/>
      <c r="Q24" s="28"/>
      <c r="R24" s="28"/>
      <c r="S24" s="28"/>
      <c r="T24" s="28"/>
      <c r="U24" s="28"/>
      <c r="V24" s="28"/>
      <c r="W24" s="28"/>
      <c r="AA24" s="65">
        <f ca="1">ROUND(NORMINV(RAND(), $AA$27, $AA$27*$M$7/100*0.8)/(1000*'Исход. данные'!$B$6), 4)</f>
        <v>4.8999999999999998E-3</v>
      </c>
      <c r="AB24" s="65"/>
      <c r="AC24" s="65"/>
      <c r="AD24" s="65"/>
      <c r="AE24" s="65"/>
    </row>
    <row r="25" spans="1:31">
      <c r="A25" s="76">
        <v>9</v>
      </c>
      <c r="B25" s="85"/>
      <c r="C25" s="86"/>
      <c r="D25" s="87">
        <v>5.1999999999999998E-3</v>
      </c>
      <c r="E25" s="93"/>
      <c r="F25" s="93"/>
      <c r="G25" s="93"/>
      <c r="H25" s="94"/>
      <c r="I25" s="90">
        <f>D25*1000*'Исход. данные'!$B$6</f>
        <v>5.216120000000001</v>
      </c>
      <c r="J25" s="95"/>
      <c r="K25" s="95"/>
      <c r="L25" s="95"/>
      <c r="M25" s="96"/>
      <c r="N25" s="28"/>
      <c r="O25" s="28"/>
      <c r="P25" s="28"/>
      <c r="Q25" s="28"/>
      <c r="R25" s="28"/>
      <c r="S25" s="28"/>
      <c r="T25" s="28"/>
      <c r="U25" s="28"/>
      <c r="V25" s="29"/>
      <c r="W25" s="28"/>
      <c r="AA25" s="65">
        <f ca="1">ROUND(NORMINV(RAND(), $AA$27, $AA$27*$M$7/100*0.8)/(1000*'Исход. данные'!$B$6), 4)</f>
        <v>5.0000000000000001E-3</v>
      </c>
      <c r="AB25" s="65"/>
      <c r="AC25" s="65"/>
      <c r="AD25" s="65"/>
      <c r="AE25" s="65"/>
    </row>
    <row r="26" spans="1:31">
      <c r="A26" s="76">
        <v>10</v>
      </c>
      <c r="B26" s="85"/>
      <c r="C26" s="86"/>
      <c r="D26" s="87">
        <v>5.1999999999999998E-3</v>
      </c>
      <c r="E26" s="93"/>
      <c r="F26" s="93"/>
      <c r="G26" s="93"/>
      <c r="H26" s="94"/>
      <c r="I26" s="90">
        <f>D26*1000*'Исход. данные'!$B$6</f>
        <v>5.216120000000001</v>
      </c>
      <c r="J26" s="95"/>
      <c r="K26" s="95"/>
      <c r="L26" s="95"/>
      <c r="M26" s="96"/>
      <c r="N26" s="28"/>
      <c r="O26" s="28"/>
      <c r="P26" s="28"/>
      <c r="Q26" s="28"/>
      <c r="R26" s="28"/>
      <c r="S26" s="28"/>
      <c r="T26" s="28"/>
      <c r="U26" s="28"/>
      <c r="V26" s="28"/>
      <c r="W26" s="28"/>
      <c r="AA26" s="65">
        <f ca="1">ROUND(NORMINV(RAND(), $AA$27, $AA$27*$M$7/100*0.8)/(1000*'Исход. данные'!$B$6), 4)</f>
        <v>5.1000000000000004E-3</v>
      </c>
      <c r="AB26" s="65"/>
      <c r="AC26" s="65"/>
      <c r="AD26" s="65"/>
      <c r="AE26" s="65"/>
    </row>
    <row r="27" spans="1:31">
      <c r="A27" s="76" t="s">
        <v>14</v>
      </c>
      <c r="B27" s="85"/>
      <c r="C27" s="86"/>
      <c r="D27" s="87">
        <f>AVERAGE(D17:H26)</f>
        <v>5.0199999999999993E-3</v>
      </c>
      <c r="E27" s="93"/>
      <c r="F27" s="93"/>
      <c r="G27" s="93"/>
      <c r="H27" s="94"/>
      <c r="I27" s="90">
        <f>ROUND(AVERAGE(I17:M26),2)</f>
        <v>5.04</v>
      </c>
      <c r="J27" s="95"/>
      <c r="K27" s="95"/>
      <c r="L27" s="95"/>
      <c r="M27" s="96"/>
      <c r="N27" s="47"/>
      <c r="O27" s="28"/>
      <c r="P27" s="28"/>
      <c r="Q27" s="28"/>
      <c r="R27" s="28"/>
      <c r="S27" s="28"/>
      <c r="T27" s="28"/>
      <c r="U27" s="28"/>
      <c r="V27" s="28"/>
      <c r="W27" s="28"/>
      <c r="AA27" s="66">
        <f ca="1">G7+G7*J9/100*0.9*(RAND()-RAND())</f>
        <v>5.00697423967289</v>
      </c>
      <c r="AB27" s="66"/>
      <c r="AC27" s="66"/>
      <c r="AD27" s="66"/>
      <c r="AE27" s="66"/>
    </row>
    <row r="28" spans="1:31">
      <c r="A28" s="76" t="s">
        <v>15</v>
      </c>
      <c r="B28" s="85"/>
      <c r="C28" s="86"/>
      <c r="D28" s="106" t="str">
        <f>'Исход. данные'!$B$5</f>
        <v>Пупкин В.В.</v>
      </c>
      <c r="E28" s="107"/>
      <c r="F28" s="107"/>
      <c r="G28" s="107"/>
      <c r="H28" s="107"/>
      <c r="I28" s="107"/>
      <c r="J28" s="107"/>
      <c r="K28" s="107"/>
      <c r="L28" s="107"/>
      <c r="M28" s="108"/>
      <c r="N28" s="51"/>
      <c r="O28" s="51"/>
      <c r="P28" s="51"/>
      <c r="Q28" s="51"/>
      <c r="R28" s="51"/>
      <c r="S28" s="51"/>
      <c r="T28" s="51"/>
      <c r="U28" s="28"/>
      <c r="V28" s="28"/>
      <c r="W28" s="28"/>
    </row>
    <row r="29" spans="1:31">
      <c r="A29" s="62"/>
      <c r="B29" s="62"/>
      <c r="C29" s="62"/>
      <c r="D29" s="62"/>
      <c r="E29" s="62"/>
      <c r="F29" s="62"/>
      <c r="G29" s="62"/>
      <c r="H29" s="62"/>
      <c r="I29" s="62"/>
      <c r="J29" s="62"/>
      <c r="K29" s="62"/>
      <c r="L29" s="62"/>
      <c r="M29" s="62"/>
      <c r="N29" s="62"/>
      <c r="O29" s="62"/>
      <c r="P29" s="62"/>
      <c r="Q29" s="62"/>
      <c r="R29" s="62"/>
      <c r="S29" s="62"/>
      <c r="T29" s="62"/>
      <c r="U29" s="62"/>
      <c r="V29" s="62"/>
      <c r="W29" s="62"/>
    </row>
    <row r="30" spans="1:31">
      <c r="A30" s="97" t="s">
        <v>11</v>
      </c>
      <c r="B30" s="98"/>
      <c r="C30" s="99"/>
      <c r="D30" s="76" t="str">
        <f>"Объем дозирования " &amp; G8 &amp; " мкл"</f>
        <v>Объем дозирования 50 мкл</v>
      </c>
      <c r="E30" s="85"/>
      <c r="F30" s="85"/>
      <c r="G30" s="85"/>
      <c r="H30" s="85"/>
      <c r="I30" s="85"/>
      <c r="J30" s="85"/>
      <c r="K30" s="85"/>
      <c r="L30" s="85"/>
      <c r="M30" s="86"/>
      <c r="V30" s="18"/>
    </row>
    <row r="31" spans="1:31">
      <c r="A31" s="100"/>
      <c r="B31" s="101"/>
      <c r="C31" s="102"/>
      <c r="D31" s="76" t="s">
        <v>42</v>
      </c>
      <c r="E31" s="85"/>
      <c r="F31" s="85"/>
      <c r="G31" s="85"/>
      <c r="H31" s="86"/>
      <c r="I31" s="76" t="s">
        <v>13</v>
      </c>
      <c r="J31" s="85"/>
      <c r="K31" s="85"/>
      <c r="L31" s="85"/>
      <c r="M31" s="86"/>
      <c r="Q31" s="18"/>
      <c r="S31" s="2"/>
    </row>
    <row r="32" spans="1:31">
      <c r="A32" s="76">
        <v>1</v>
      </c>
      <c r="B32" s="85"/>
      <c r="C32" s="86"/>
      <c r="D32" s="103">
        <v>4.8599999999999997E-2</v>
      </c>
      <c r="E32" s="104"/>
      <c r="F32" s="104"/>
      <c r="G32" s="104"/>
      <c r="H32" s="105"/>
      <c r="I32" s="90">
        <f>D32*1000*'Исход. данные'!$B$6</f>
        <v>48.750659999999996</v>
      </c>
      <c r="J32" s="95"/>
      <c r="K32" s="95"/>
      <c r="L32" s="95"/>
      <c r="M32" s="96"/>
      <c r="Q32" s="18"/>
      <c r="AA32" s="65">
        <f ca="1">ROUND(NORMINV(RAND(), $AA$42, $AA$42*$M$8/100*0.8)/(1000*'Исход. данные'!$B$6), 4)</f>
        <v>4.9700000000000001E-2</v>
      </c>
      <c r="AB32" s="65"/>
      <c r="AC32" s="65"/>
      <c r="AD32" s="65"/>
      <c r="AE32" s="65"/>
    </row>
    <row r="33" spans="1:31">
      <c r="A33" s="76">
        <v>2</v>
      </c>
      <c r="B33" s="85"/>
      <c r="C33" s="86"/>
      <c r="D33" s="103">
        <v>5.04E-2</v>
      </c>
      <c r="E33" s="104"/>
      <c r="F33" s="104"/>
      <c r="G33" s="104"/>
      <c r="H33" s="105"/>
      <c r="I33" s="90">
        <f>D33*1000*'Исход. данные'!$B$6</f>
        <v>50.556240000000003</v>
      </c>
      <c r="J33" s="95"/>
      <c r="K33" s="95"/>
      <c r="L33" s="95"/>
      <c r="M33" s="96"/>
      <c r="Q33" s="18"/>
      <c r="S33" s="2"/>
      <c r="AA33" s="65">
        <f ca="1">ROUND(NORMINV(RAND(), $AA$42, $AA$42*$M$8/100*0.8)/(1000*'Исход. данные'!$B$6), 4)</f>
        <v>0.05</v>
      </c>
      <c r="AB33" s="65"/>
      <c r="AC33" s="65"/>
      <c r="AD33" s="65"/>
      <c r="AE33" s="65"/>
    </row>
    <row r="34" spans="1:31">
      <c r="A34" s="76">
        <v>3</v>
      </c>
      <c r="B34" s="85"/>
      <c r="C34" s="86"/>
      <c r="D34" s="103">
        <v>4.99E-2</v>
      </c>
      <c r="E34" s="104"/>
      <c r="F34" s="104"/>
      <c r="G34" s="104"/>
      <c r="H34" s="105"/>
      <c r="I34" s="90">
        <f>D34*1000*'Исход. данные'!$B$6</f>
        <v>50.054690000000001</v>
      </c>
      <c r="J34" s="95"/>
      <c r="K34" s="95"/>
      <c r="L34" s="95"/>
      <c r="M34" s="96"/>
      <c r="Q34" s="18"/>
      <c r="AA34" s="65">
        <f ca="1">ROUND(NORMINV(RAND(), $AA$42, $AA$42*$M$8/100*0.8)/(1000*'Исход. данные'!$B$6), 4)</f>
        <v>5.0599999999999999E-2</v>
      </c>
      <c r="AB34" s="65"/>
      <c r="AC34" s="65"/>
      <c r="AD34" s="65"/>
      <c r="AE34" s="65"/>
    </row>
    <row r="35" spans="1:31">
      <c r="A35" s="76">
        <v>4</v>
      </c>
      <c r="B35" s="85"/>
      <c r="C35" s="86"/>
      <c r="D35" s="103">
        <v>4.8399999999999999E-2</v>
      </c>
      <c r="E35" s="104"/>
      <c r="F35" s="104"/>
      <c r="G35" s="104"/>
      <c r="H35" s="105"/>
      <c r="I35" s="90">
        <f>D35*1000*'Исход. данные'!$B$6</f>
        <v>48.550040000000003</v>
      </c>
      <c r="J35" s="95"/>
      <c r="K35" s="95"/>
      <c r="L35" s="95"/>
      <c r="M35" s="96"/>
      <c r="Q35" s="18"/>
      <c r="AA35" s="65">
        <f ca="1">ROUND(NORMINV(RAND(), $AA$42, $AA$42*$M$8/100*0.8)/(1000*'Исход. данные'!$B$6), 4)</f>
        <v>4.9500000000000002E-2</v>
      </c>
      <c r="AB35" s="65"/>
      <c r="AC35" s="65"/>
      <c r="AD35" s="65"/>
      <c r="AE35" s="65"/>
    </row>
    <row r="36" spans="1:31">
      <c r="A36" s="76">
        <v>5</v>
      </c>
      <c r="B36" s="85"/>
      <c r="C36" s="86"/>
      <c r="D36" s="103">
        <v>4.8500000000000001E-2</v>
      </c>
      <c r="E36" s="104"/>
      <c r="F36" s="104"/>
      <c r="G36" s="104"/>
      <c r="H36" s="105"/>
      <c r="I36" s="90">
        <f>D36*1000*'Исход. данные'!$B$6</f>
        <v>48.650350000000003</v>
      </c>
      <c r="J36" s="95"/>
      <c r="K36" s="95"/>
      <c r="L36" s="95"/>
      <c r="M36" s="96"/>
      <c r="Q36" s="18"/>
      <c r="AA36" s="65">
        <f ca="1">ROUND(NORMINV(RAND(), $AA$42, $AA$42*$M$8/100*0.8)/(1000*'Исход. данные'!$B$6), 4)</f>
        <v>5.0299999999999997E-2</v>
      </c>
      <c r="AB36" s="65"/>
      <c r="AC36" s="65"/>
      <c r="AD36" s="65"/>
      <c r="AE36" s="65"/>
    </row>
    <row r="37" spans="1:31">
      <c r="A37" s="76">
        <v>6</v>
      </c>
      <c r="B37" s="85"/>
      <c r="C37" s="86"/>
      <c r="D37" s="103">
        <v>4.9200000000000001E-2</v>
      </c>
      <c r="E37" s="104"/>
      <c r="F37" s="104"/>
      <c r="G37" s="104"/>
      <c r="H37" s="105"/>
      <c r="I37" s="90">
        <f>D37*1000*'Исход. данные'!$B$6</f>
        <v>49.352520000000005</v>
      </c>
      <c r="J37" s="95"/>
      <c r="K37" s="95"/>
      <c r="L37" s="95"/>
      <c r="M37" s="96"/>
      <c r="Q37" s="18"/>
      <c r="Y37" s="26"/>
      <c r="AA37" s="65">
        <f ca="1">ROUND(NORMINV(RAND(), $AA$42, $AA$42*$M$8/100*0.8)/(1000*'Исход. данные'!$B$6), 4)</f>
        <v>4.9099999999999998E-2</v>
      </c>
      <c r="AB37" s="65"/>
      <c r="AC37" s="65"/>
      <c r="AD37" s="65"/>
      <c r="AE37" s="65"/>
    </row>
    <row r="38" spans="1:31">
      <c r="A38" s="76">
        <v>7</v>
      </c>
      <c r="B38" s="85"/>
      <c r="C38" s="86"/>
      <c r="D38" s="103">
        <v>4.9399999999999999E-2</v>
      </c>
      <c r="E38" s="104"/>
      <c r="F38" s="104"/>
      <c r="G38" s="104"/>
      <c r="H38" s="105"/>
      <c r="I38" s="90">
        <f>D38*1000*'Исход. данные'!$B$6</f>
        <v>49.553140000000006</v>
      </c>
      <c r="J38" s="95"/>
      <c r="K38" s="95"/>
      <c r="L38" s="95"/>
      <c r="M38" s="96"/>
      <c r="Q38" s="18"/>
      <c r="AA38" s="65">
        <f ca="1">ROUND(NORMINV(RAND(), $AA$42, $AA$42*$M$8/100*0.8)/(1000*'Исход. данные'!$B$6), 4)</f>
        <v>5.0999999999999997E-2</v>
      </c>
      <c r="AB38" s="65"/>
      <c r="AC38" s="65"/>
      <c r="AD38" s="65"/>
      <c r="AE38" s="65"/>
    </row>
    <row r="39" spans="1:31">
      <c r="A39" s="76">
        <v>8</v>
      </c>
      <c r="B39" s="85"/>
      <c r="C39" s="86"/>
      <c r="D39" s="103">
        <v>4.8300000000000003E-2</v>
      </c>
      <c r="E39" s="104"/>
      <c r="F39" s="104"/>
      <c r="G39" s="104"/>
      <c r="H39" s="105"/>
      <c r="I39" s="90">
        <f>D39*1000*'Исход. данные'!$B$6</f>
        <v>48.44973000000001</v>
      </c>
      <c r="J39" s="95"/>
      <c r="K39" s="95"/>
      <c r="L39" s="95"/>
      <c r="M39" s="96"/>
      <c r="Q39" s="18"/>
      <c r="AA39" s="65">
        <f ca="1">ROUND(NORMINV(RAND(), $AA$42, $AA$42*$M$8/100*0.8)/(1000*'Исход. данные'!$B$6), 4)</f>
        <v>5.0700000000000002E-2</v>
      </c>
      <c r="AB39" s="65"/>
      <c r="AC39" s="65"/>
      <c r="AD39" s="65"/>
      <c r="AE39" s="65"/>
    </row>
    <row r="40" spans="1:31">
      <c r="A40" s="76">
        <v>9</v>
      </c>
      <c r="B40" s="85"/>
      <c r="C40" s="86"/>
      <c r="D40" s="103">
        <v>5.0099999999999999E-2</v>
      </c>
      <c r="E40" s="104"/>
      <c r="F40" s="104"/>
      <c r="G40" s="104"/>
      <c r="H40" s="105"/>
      <c r="I40" s="90">
        <f>D40*1000*'Исход. данные'!$B$6</f>
        <v>50.255310000000009</v>
      </c>
      <c r="J40" s="95"/>
      <c r="K40" s="95"/>
      <c r="L40" s="95"/>
      <c r="M40" s="96"/>
      <c r="Q40" s="18"/>
      <c r="AA40" s="65">
        <f ca="1">ROUND(NORMINV(RAND(), $AA$42, $AA$42*$M$8/100*0.8)/(1000*'Исход. данные'!$B$6), 4)</f>
        <v>4.8399999999999999E-2</v>
      </c>
      <c r="AB40" s="65"/>
      <c r="AC40" s="65"/>
      <c r="AD40" s="65"/>
      <c r="AE40" s="65"/>
    </row>
    <row r="41" spans="1:31">
      <c r="A41" s="76">
        <v>10</v>
      </c>
      <c r="B41" s="85"/>
      <c r="C41" s="86"/>
      <c r="D41" s="103">
        <v>4.82E-2</v>
      </c>
      <c r="E41" s="104"/>
      <c r="F41" s="104"/>
      <c r="G41" s="104"/>
      <c r="H41" s="105"/>
      <c r="I41" s="90">
        <f>D41*1000*'Исход. данные'!$B$6</f>
        <v>48.349420000000009</v>
      </c>
      <c r="J41" s="95"/>
      <c r="K41" s="95"/>
      <c r="L41" s="95"/>
      <c r="M41" s="96"/>
      <c r="Q41" s="18"/>
      <c r="AA41" s="65">
        <f ca="1">ROUND(NORMINV(RAND(), $AA$42, $AA$42*$M$8/100*0.8)/(1000*'Исход. данные'!$B$6), 4)</f>
        <v>5.0200000000000002E-2</v>
      </c>
      <c r="AB41" s="65"/>
      <c r="AC41" s="65"/>
      <c r="AD41" s="65"/>
      <c r="AE41" s="65"/>
    </row>
    <row r="42" spans="1:31">
      <c r="A42" s="76" t="s">
        <v>14</v>
      </c>
      <c r="B42" s="85"/>
      <c r="C42" s="86"/>
      <c r="D42" s="109">
        <f>AVERAGE(D32:H41)</f>
        <v>4.9100000000000005E-2</v>
      </c>
      <c r="E42" s="110"/>
      <c r="F42" s="110"/>
      <c r="G42" s="110"/>
      <c r="H42" s="110"/>
      <c r="I42" s="111">
        <f>ROUND(AVERAGE(I32:M41), 2)</f>
        <v>49.25</v>
      </c>
      <c r="J42" s="111"/>
      <c r="K42" s="111"/>
      <c r="L42" s="111"/>
      <c r="M42" s="111"/>
      <c r="N42" s="8"/>
      <c r="O42" s="8"/>
      <c r="P42" s="8"/>
      <c r="Q42" s="8"/>
      <c r="R42" s="8"/>
      <c r="S42" s="8"/>
      <c r="T42" s="8"/>
      <c r="U42" s="8"/>
      <c r="V42" s="8"/>
      <c r="W42" s="8"/>
      <c r="X42" s="8"/>
      <c r="AA42" s="66">
        <f ca="1">G8+G8*J10/100*0.9*(RAND()-RAND())</f>
        <v>50.077481351013716</v>
      </c>
      <c r="AB42" s="66"/>
      <c r="AC42" s="66"/>
      <c r="AD42" s="66"/>
      <c r="AE42" s="66"/>
    </row>
    <row r="43" spans="1:31">
      <c r="A43" s="74" t="s">
        <v>15</v>
      </c>
      <c r="B43" s="74"/>
      <c r="C43" s="74"/>
      <c r="D43" s="112" t="str">
        <f>'Исход. данные'!$B$5</f>
        <v>Пупкин В.В.</v>
      </c>
      <c r="E43" s="112"/>
      <c r="F43" s="112"/>
      <c r="G43" s="112"/>
      <c r="H43" s="112"/>
      <c r="I43" s="112"/>
      <c r="J43" s="112"/>
      <c r="K43" s="112"/>
      <c r="L43" s="112"/>
      <c r="M43" s="112"/>
      <c r="N43" s="45"/>
      <c r="O43" s="45"/>
      <c r="P43" s="45"/>
      <c r="Q43" s="45"/>
      <c r="R43" s="45"/>
      <c r="S43" s="45"/>
      <c r="T43" s="8"/>
      <c r="U43" s="8"/>
      <c r="V43" s="8"/>
      <c r="W43" s="8"/>
      <c r="X43" s="8"/>
    </row>
    <row r="44" spans="1:31">
      <c r="A44" s="107" t="s">
        <v>16</v>
      </c>
      <c r="B44" s="107"/>
      <c r="C44" s="107"/>
      <c r="D44" s="107"/>
      <c r="E44" s="107"/>
      <c r="F44" s="107"/>
      <c r="G44" s="107"/>
      <c r="H44" s="107"/>
      <c r="I44" s="107"/>
      <c r="J44" s="107"/>
      <c r="K44" s="107"/>
      <c r="L44" s="107"/>
      <c r="M44" s="107"/>
      <c r="N44" s="16"/>
      <c r="O44" s="16"/>
      <c r="P44" s="16"/>
      <c r="Q44" s="16"/>
      <c r="R44" s="16"/>
      <c r="S44" s="16"/>
      <c r="T44" s="16"/>
      <c r="U44" s="16"/>
      <c r="V44" s="16"/>
      <c r="W44" s="16"/>
    </row>
    <row r="45" spans="1:31" ht="15" customHeight="1">
      <c r="A45" s="124" t="s">
        <v>5</v>
      </c>
      <c r="B45" s="125"/>
      <c r="C45" s="125"/>
      <c r="D45" s="115" t="s">
        <v>55</v>
      </c>
      <c r="E45" s="116"/>
      <c r="F45" s="116"/>
      <c r="G45" s="116"/>
      <c r="H45" s="117"/>
      <c r="I45" s="113" t="s">
        <v>57</v>
      </c>
      <c r="J45" s="113"/>
      <c r="K45" s="113"/>
      <c r="L45" s="113"/>
      <c r="M45" s="113"/>
      <c r="AA45">
        <f>IF(ABS(D46)&gt;J9, 0, IF(ABS(D47)&gt;J10, 0, IF(I46&gt;M7, 0, IF(I47&gt;M8, 0, 1))))</f>
        <v>1</v>
      </c>
    </row>
    <row r="46" spans="1:31">
      <c r="A46" s="76">
        <f>G7</f>
        <v>5</v>
      </c>
      <c r="B46" s="85"/>
      <c r="C46" s="86"/>
      <c r="D46" s="118">
        <f>ROUND(((I27-A46)/A46*100),2)</f>
        <v>0.8</v>
      </c>
      <c r="E46" s="119"/>
      <c r="F46" s="119"/>
      <c r="G46" s="119"/>
      <c r="H46" s="120"/>
      <c r="I46" s="114">
        <f>ROUND(STDEV(I17:I26)*100/I27,2)</f>
        <v>3.22</v>
      </c>
      <c r="J46" s="114"/>
      <c r="K46" s="114"/>
      <c r="L46" s="114"/>
      <c r="M46" s="114"/>
    </row>
    <row r="47" spans="1:31">
      <c r="A47" s="76">
        <f>G8</f>
        <v>50</v>
      </c>
      <c r="B47" s="85"/>
      <c r="C47" s="86"/>
      <c r="D47" s="118">
        <f>ROUND(((I42-A47)/A47*100),2)</f>
        <v>-1.5</v>
      </c>
      <c r="E47" s="119"/>
      <c r="F47" s="119"/>
      <c r="G47" s="119"/>
      <c r="H47" s="120"/>
      <c r="I47" s="114">
        <f>ROUND(STDEV(I32:I41)*100/I42,2)</f>
        <v>1.66</v>
      </c>
      <c r="J47" s="114"/>
      <c r="K47" s="114"/>
      <c r="L47" s="114"/>
      <c r="M47" s="114"/>
      <c r="N47" s="37"/>
      <c r="Q47" s="8"/>
    </row>
    <row r="48" spans="1:31" ht="15.75">
      <c r="A48" s="121" t="s">
        <v>17</v>
      </c>
      <c r="B48" s="121"/>
      <c r="C48" s="121"/>
      <c r="D48" s="121"/>
      <c r="E48" s="121"/>
      <c r="F48" s="121"/>
      <c r="G48" s="122" t="s">
        <v>18</v>
      </c>
      <c r="H48" s="122"/>
      <c r="I48" s="122"/>
      <c r="J48" s="122"/>
      <c r="K48" s="122"/>
      <c r="L48" s="122"/>
      <c r="M48" s="122"/>
      <c r="N48" s="44"/>
      <c r="O48" s="44"/>
      <c r="P48" s="44"/>
      <c r="Q48" s="44"/>
      <c r="R48" s="44"/>
      <c r="S48" s="44"/>
      <c r="T48" s="44"/>
      <c r="U48" s="44"/>
      <c r="V48" s="44"/>
      <c r="W48" s="44"/>
      <c r="X48" s="8"/>
    </row>
    <row r="49" spans="1:24">
      <c r="A49" s="79" t="s">
        <v>15</v>
      </c>
      <c r="B49" s="79"/>
      <c r="C49" s="79"/>
      <c r="D49" s="79"/>
      <c r="E49" s="79"/>
      <c r="F49" s="79"/>
      <c r="G49" s="107" t="str">
        <f>'Исход. данные'!$B$5</f>
        <v>Пупкин В.В.</v>
      </c>
      <c r="H49" s="107"/>
      <c r="I49" s="107"/>
      <c r="J49" s="107"/>
      <c r="K49" s="107"/>
      <c r="L49" s="107"/>
      <c r="M49" s="107"/>
      <c r="N49" s="16"/>
      <c r="O49" s="16"/>
      <c r="P49" s="16"/>
      <c r="Q49" s="16"/>
      <c r="R49" s="16"/>
      <c r="S49" s="16"/>
      <c r="T49" s="16"/>
      <c r="U49" s="16"/>
      <c r="V49" s="16"/>
      <c r="W49" s="16"/>
      <c r="X49" s="8"/>
    </row>
    <row r="50" spans="1:24">
      <c r="A50" s="62"/>
      <c r="B50" s="62"/>
      <c r="C50" s="62"/>
      <c r="D50" s="62"/>
      <c r="E50" s="62"/>
      <c r="F50" s="62"/>
      <c r="G50" s="123" t="s">
        <v>58</v>
      </c>
      <c r="H50" s="123"/>
      <c r="I50" s="123"/>
      <c r="J50" s="123"/>
      <c r="K50" s="123"/>
      <c r="L50" s="123"/>
      <c r="M50" s="123"/>
      <c r="N50" s="48"/>
      <c r="O50" s="48"/>
      <c r="P50" s="48"/>
      <c r="Q50" s="63"/>
      <c r="R50" s="63"/>
      <c r="S50" s="63"/>
      <c r="T50" s="63"/>
      <c r="U50" s="63"/>
      <c r="V50" s="63"/>
      <c r="W50" s="63"/>
    </row>
  </sheetData>
  <mergeCells count="152">
    <mergeCell ref="A1:M1"/>
    <mergeCell ref="A2:M2"/>
    <mergeCell ref="A3:G3"/>
    <mergeCell ref="I3:M3"/>
    <mergeCell ref="Q3:W3"/>
    <mergeCell ref="A4:G4"/>
    <mergeCell ref="I4:M4"/>
    <mergeCell ref="Q4:W4"/>
    <mergeCell ref="A5:M5"/>
    <mergeCell ref="A6:C6"/>
    <mergeCell ref="D6:F6"/>
    <mergeCell ref="G6:I6"/>
    <mergeCell ref="J6:L6"/>
    <mergeCell ref="A7:C7"/>
    <mergeCell ref="D7:F7"/>
    <mergeCell ref="G7:I7"/>
    <mergeCell ref="J7:L7"/>
    <mergeCell ref="A10:C10"/>
    <mergeCell ref="D10:F10"/>
    <mergeCell ref="G10:I10"/>
    <mergeCell ref="J10:L10"/>
    <mergeCell ref="A11:J11"/>
    <mergeCell ref="K11:M11"/>
    <mergeCell ref="A8:C8"/>
    <mergeCell ref="D8:F8"/>
    <mergeCell ref="G8:I8"/>
    <mergeCell ref="J8:L8"/>
    <mergeCell ref="A9:C9"/>
    <mergeCell ref="D9:F9"/>
    <mergeCell ref="G9:I9"/>
    <mergeCell ref="J9:L9"/>
    <mergeCell ref="A15:C16"/>
    <mergeCell ref="D15:M15"/>
    <mergeCell ref="D16:H16"/>
    <mergeCell ref="I16:M16"/>
    <mergeCell ref="A17:C17"/>
    <mergeCell ref="D17:H17"/>
    <mergeCell ref="I17:M17"/>
    <mergeCell ref="A12:J12"/>
    <mergeCell ref="K12:M12"/>
    <mergeCell ref="A13:J13"/>
    <mergeCell ref="K13:M13"/>
    <mergeCell ref="A14:J14"/>
    <mergeCell ref="K14:M14"/>
    <mergeCell ref="AA17:AE17"/>
    <mergeCell ref="A18:C18"/>
    <mergeCell ref="D18:H18"/>
    <mergeCell ref="I18:M18"/>
    <mergeCell ref="AA18:AE18"/>
    <mergeCell ref="A19:C19"/>
    <mergeCell ref="D19:H19"/>
    <mergeCell ref="I19:M19"/>
    <mergeCell ref="AA19:AE19"/>
    <mergeCell ref="A22:C22"/>
    <mergeCell ref="D22:H22"/>
    <mergeCell ref="I22:M22"/>
    <mergeCell ref="AA22:AE22"/>
    <mergeCell ref="A23:C23"/>
    <mergeCell ref="D23:H23"/>
    <mergeCell ref="I23:M23"/>
    <mergeCell ref="AA23:AE23"/>
    <mergeCell ref="A20:C20"/>
    <mergeCell ref="D20:H20"/>
    <mergeCell ref="I20:M20"/>
    <mergeCell ref="AA20:AE20"/>
    <mergeCell ref="A21:C21"/>
    <mergeCell ref="D21:H21"/>
    <mergeCell ref="I21:M21"/>
    <mergeCell ref="AA21:AE21"/>
    <mergeCell ref="AA26:AE26"/>
    <mergeCell ref="A27:C27"/>
    <mergeCell ref="D27:H27"/>
    <mergeCell ref="I27:M27"/>
    <mergeCell ref="AA27:AE27"/>
    <mergeCell ref="A24:C24"/>
    <mergeCell ref="D24:H24"/>
    <mergeCell ref="I24:M24"/>
    <mergeCell ref="AA24:AE24"/>
    <mergeCell ref="A25:C25"/>
    <mergeCell ref="D25:H25"/>
    <mergeCell ref="I25:M25"/>
    <mergeCell ref="AA25:AE25"/>
    <mergeCell ref="A28:C28"/>
    <mergeCell ref="D28:M28"/>
    <mergeCell ref="A30:C31"/>
    <mergeCell ref="D30:M30"/>
    <mergeCell ref="D31:H31"/>
    <mergeCell ref="I31:M31"/>
    <mergeCell ref="A26:C26"/>
    <mergeCell ref="D26:H26"/>
    <mergeCell ref="I26:M26"/>
    <mergeCell ref="A34:C34"/>
    <mergeCell ref="D34:H34"/>
    <mergeCell ref="I34:M34"/>
    <mergeCell ref="AA34:AE34"/>
    <mergeCell ref="A35:C35"/>
    <mergeCell ref="D35:H35"/>
    <mergeCell ref="I35:M35"/>
    <mergeCell ref="AA35:AE35"/>
    <mergeCell ref="A32:C32"/>
    <mergeCell ref="D32:H32"/>
    <mergeCell ref="I32:M32"/>
    <mergeCell ref="AA32:AE32"/>
    <mergeCell ref="A33:C33"/>
    <mergeCell ref="D33:H33"/>
    <mergeCell ref="I33:M33"/>
    <mergeCell ref="AA33:AE33"/>
    <mergeCell ref="A38:C38"/>
    <mergeCell ref="D38:H38"/>
    <mergeCell ref="I38:M38"/>
    <mergeCell ref="AA38:AE38"/>
    <mergeCell ref="A39:C39"/>
    <mergeCell ref="D39:H39"/>
    <mergeCell ref="I39:M39"/>
    <mergeCell ref="AA39:AE39"/>
    <mergeCell ref="A36:C36"/>
    <mergeCell ref="D36:H36"/>
    <mergeCell ref="I36:M36"/>
    <mergeCell ref="AA36:AE36"/>
    <mergeCell ref="A37:C37"/>
    <mergeCell ref="D37:H37"/>
    <mergeCell ref="I37:M37"/>
    <mergeCell ref="AA37:AE37"/>
    <mergeCell ref="A42:C42"/>
    <mergeCell ref="D42:H42"/>
    <mergeCell ref="I42:M42"/>
    <mergeCell ref="AA42:AE42"/>
    <mergeCell ref="A43:C43"/>
    <mergeCell ref="D43:M43"/>
    <mergeCell ref="A40:C40"/>
    <mergeCell ref="D40:H40"/>
    <mergeCell ref="I40:M40"/>
    <mergeCell ref="AA40:AE40"/>
    <mergeCell ref="A41:C41"/>
    <mergeCell ref="D41:H41"/>
    <mergeCell ref="I41:M41"/>
    <mergeCell ref="AA41:AE41"/>
    <mergeCell ref="G50:M50"/>
    <mergeCell ref="A47:C47"/>
    <mergeCell ref="D47:H47"/>
    <mergeCell ref="I47:M47"/>
    <mergeCell ref="A48:F48"/>
    <mergeCell ref="G48:M48"/>
    <mergeCell ref="A49:F49"/>
    <mergeCell ref="G49:M49"/>
    <mergeCell ref="A44:M44"/>
    <mergeCell ref="A45:C45"/>
    <mergeCell ref="D45:H45"/>
    <mergeCell ref="I45:M45"/>
    <mergeCell ref="A46:C46"/>
    <mergeCell ref="D46:H46"/>
    <mergeCell ref="I46:M46"/>
  </mergeCells>
  <conditionalFormatting sqref="D46">
    <cfRule type="expression" dxfId="67" priority="4">
      <formula>ABS($D$46)&gt;--MID($J$7,2,5)</formula>
    </cfRule>
  </conditionalFormatting>
  <conditionalFormatting sqref="D47">
    <cfRule type="expression" dxfId="66" priority="3">
      <formula>ABS($D$47)&gt;--MID($J$8,2,5)</formula>
    </cfRule>
  </conditionalFormatting>
  <conditionalFormatting sqref="I46">
    <cfRule type="cellIs" dxfId="65" priority="2" operator="greaterThan">
      <formula>$M$7</formula>
    </cfRule>
  </conditionalFormatting>
  <conditionalFormatting sqref="I47">
    <cfRule type="cellIs" dxfId="64" priority="1" operator="greaterThan">
      <formula>$M$8</formula>
    </cfRule>
  </conditionalFormatting>
  <pageMargins left="0.7" right="0.7" top="0.75" bottom="0.75" header="0.3" footer="0.3"/>
  <pageSetup paperSize="9" orientation="portrait" r:id="rId1"/>
</worksheet>
</file>

<file path=xl/worksheets/sheet61.xml><?xml version="1.0" encoding="utf-8"?>
<worksheet xmlns="http://schemas.openxmlformats.org/spreadsheetml/2006/main" xmlns:r="http://schemas.openxmlformats.org/officeDocument/2006/relationships">
  <sheetPr codeName="Лист94">
    <tabColor rgb="FF00B0F0"/>
  </sheetPr>
  <dimension ref="A1:AE50"/>
  <sheetViews>
    <sheetView zoomScale="90" zoomScaleNormal="90" workbookViewId="0">
      <selection activeCell="D32" sqref="D32:H41"/>
    </sheetView>
  </sheetViews>
  <sheetFormatPr defaultRowHeight="15"/>
  <cols>
    <col min="1" max="1" width="6.7109375" customWidth="1"/>
    <col min="2" max="2" width="6.5703125" customWidth="1"/>
    <col min="3" max="3" width="5.5703125" customWidth="1"/>
    <col min="4" max="4" width="7" customWidth="1"/>
    <col min="5" max="7" width="3.7109375" customWidth="1"/>
    <col min="8" max="8" width="11.7109375" customWidth="1"/>
    <col min="9" max="9" width="2.7109375" customWidth="1"/>
    <col min="10" max="10" width="6.7109375" customWidth="1"/>
    <col min="11" max="12" width="3.7109375" customWidth="1"/>
    <col min="13" max="13" width="14.7109375" customWidth="1"/>
    <col min="14" max="14" width="5.7109375" customWidth="1"/>
    <col min="15" max="16" width="0" hidden="1" customWidth="1"/>
    <col min="17" max="17" width="0.42578125" customWidth="1"/>
    <col min="18" max="23" width="0" hidden="1" customWidth="1"/>
    <col min="27" max="27" width="9.28515625" hidden="1" customWidth="1"/>
    <col min="28" max="31" width="9.140625" hidden="1" customWidth="1"/>
  </cols>
  <sheetData>
    <row r="1" spans="1:24">
      <c r="A1" s="67" t="s">
        <v>32</v>
      </c>
      <c r="B1" s="67"/>
      <c r="C1" s="67"/>
      <c r="D1" s="67"/>
      <c r="E1" s="67"/>
      <c r="F1" s="67"/>
      <c r="G1" s="67"/>
      <c r="H1" s="67"/>
      <c r="I1" s="67"/>
      <c r="J1" s="67"/>
      <c r="K1" s="67"/>
      <c r="L1" s="67"/>
      <c r="M1" s="67"/>
      <c r="N1" s="38"/>
      <c r="O1" s="38"/>
      <c r="P1" s="38"/>
      <c r="Q1" s="38"/>
      <c r="R1" s="38"/>
      <c r="S1" s="38"/>
      <c r="T1" s="38"/>
      <c r="U1" s="38"/>
      <c r="V1" s="38"/>
      <c r="W1" s="28"/>
    </row>
    <row r="2" spans="1:24">
      <c r="A2" s="71" t="s">
        <v>33</v>
      </c>
      <c r="B2" s="71"/>
      <c r="C2" s="71"/>
      <c r="D2" s="71"/>
      <c r="E2" s="71"/>
      <c r="F2" s="71"/>
      <c r="G2" s="71"/>
      <c r="H2" s="71"/>
      <c r="I2" s="71"/>
      <c r="J2" s="71"/>
      <c r="K2" s="71"/>
      <c r="L2" s="71"/>
      <c r="M2" s="71"/>
      <c r="N2" s="7"/>
      <c r="O2" s="7"/>
      <c r="P2" s="7"/>
      <c r="Q2" s="7"/>
      <c r="R2" s="7"/>
      <c r="S2" s="7"/>
      <c r="T2" s="7"/>
      <c r="U2" s="7"/>
      <c r="V2" s="7"/>
      <c r="W2" s="7"/>
    </row>
    <row r="3" spans="1:24" ht="15.75">
      <c r="A3" s="68" t="s">
        <v>25</v>
      </c>
      <c r="B3" s="68"/>
      <c r="C3" s="68"/>
      <c r="D3" s="68"/>
      <c r="E3" s="68"/>
      <c r="F3" s="68"/>
      <c r="G3" s="68"/>
      <c r="H3" s="62"/>
      <c r="I3" s="72">
        <v>4543401775</v>
      </c>
      <c r="J3" s="72"/>
      <c r="K3" s="72"/>
      <c r="L3" s="72"/>
      <c r="M3" s="72"/>
      <c r="N3" s="16"/>
      <c r="O3" s="23"/>
      <c r="P3" s="62"/>
      <c r="Q3" s="69"/>
      <c r="R3" s="69"/>
      <c r="S3" s="69"/>
      <c r="T3" s="69"/>
      <c r="U3" s="69"/>
      <c r="V3" s="69"/>
      <c r="W3" s="69"/>
    </row>
    <row r="4" spans="1:24">
      <c r="A4" s="70" t="s">
        <v>0</v>
      </c>
      <c r="B4" s="70"/>
      <c r="C4" s="70"/>
      <c r="D4" s="70"/>
      <c r="E4" s="70"/>
      <c r="F4" s="70"/>
      <c r="G4" s="70"/>
      <c r="H4" s="62"/>
      <c r="I4" s="70" t="s">
        <v>1</v>
      </c>
      <c r="J4" s="70"/>
      <c r="K4" s="70"/>
      <c r="L4" s="70"/>
      <c r="M4" s="70"/>
      <c r="N4" s="46"/>
      <c r="O4" s="42"/>
      <c r="P4" s="62"/>
      <c r="Q4" s="69"/>
      <c r="R4" s="69"/>
      <c r="S4" s="69"/>
      <c r="T4" s="69"/>
      <c r="U4" s="69"/>
      <c r="V4" s="69"/>
      <c r="W4" s="69"/>
    </row>
    <row r="5" spans="1:24">
      <c r="A5" s="73" t="s">
        <v>2</v>
      </c>
      <c r="B5" s="73"/>
      <c r="C5" s="73"/>
      <c r="D5" s="73"/>
      <c r="E5" s="73"/>
      <c r="F5" s="73"/>
      <c r="G5" s="73"/>
      <c r="H5" s="73"/>
      <c r="I5" s="73"/>
      <c r="J5" s="73"/>
      <c r="K5" s="73"/>
      <c r="L5" s="73"/>
      <c r="M5" s="73"/>
      <c r="N5" s="14"/>
      <c r="O5" s="14"/>
      <c r="P5" s="14"/>
      <c r="Q5" s="14"/>
      <c r="R5" s="14"/>
      <c r="S5" s="14"/>
      <c r="T5" s="14"/>
      <c r="U5" s="14"/>
      <c r="V5" s="14"/>
      <c r="W5" s="14"/>
    </row>
    <row r="6" spans="1:24">
      <c r="A6" s="77" t="s">
        <v>3</v>
      </c>
      <c r="B6" s="77"/>
      <c r="C6" s="77"/>
      <c r="D6" s="77" t="s">
        <v>4</v>
      </c>
      <c r="E6" s="77"/>
      <c r="F6" s="77"/>
      <c r="G6" s="77" t="s">
        <v>5</v>
      </c>
      <c r="H6" s="77"/>
      <c r="I6" s="77"/>
      <c r="J6" s="77" t="s">
        <v>55</v>
      </c>
      <c r="K6" s="77"/>
      <c r="L6" s="78"/>
      <c r="M6" s="61" t="s">
        <v>56</v>
      </c>
      <c r="N6" s="35"/>
      <c r="O6" s="31"/>
      <c r="P6" s="32"/>
      <c r="Q6" s="28"/>
      <c r="R6" s="28"/>
      <c r="S6" s="28"/>
      <c r="T6" s="28"/>
      <c r="U6" s="28"/>
      <c r="V6" s="28"/>
      <c r="W6" s="28"/>
    </row>
    <row r="7" spans="1:24">
      <c r="A7" s="74">
        <v>1</v>
      </c>
      <c r="B7" s="74"/>
      <c r="C7" s="74"/>
      <c r="D7" s="75" t="str">
        <f>G7 &amp; " - " &amp; G8</f>
        <v>20 - 200</v>
      </c>
      <c r="E7" s="75"/>
      <c r="F7" s="75"/>
      <c r="G7" s="74">
        <v>20</v>
      </c>
      <c r="H7" s="74"/>
      <c r="I7" s="74"/>
      <c r="J7" s="74" t="s">
        <v>24</v>
      </c>
      <c r="K7" s="74"/>
      <c r="L7" s="76"/>
      <c r="M7" s="64">
        <v>8</v>
      </c>
      <c r="N7" s="36"/>
      <c r="O7" s="33"/>
      <c r="P7" s="34"/>
      <c r="Q7" s="28"/>
      <c r="R7" s="28"/>
      <c r="S7" s="28"/>
      <c r="T7" s="28"/>
      <c r="U7" s="28"/>
      <c r="V7" s="28"/>
      <c r="W7" s="28"/>
    </row>
    <row r="8" spans="1:24">
      <c r="A8" s="74"/>
      <c r="B8" s="74"/>
      <c r="C8" s="74"/>
      <c r="D8" s="74"/>
      <c r="E8" s="74"/>
      <c r="F8" s="74"/>
      <c r="G8" s="74">
        <v>200</v>
      </c>
      <c r="H8" s="74"/>
      <c r="I8" s="74"/>
      <c r="J8" s="74" t="s">
        <v>23</v>
      </c>
      <c r="K8" s="74"/>
      <c r="L8" s="76"/>
      <c r="M8" s="64">
        <v>0.3</v>
      </c>
      <c r="N8" s="16"/>
      <c r="O8" s="27"/>
      <c r="P8" s="30"/>
      <c r="Q8" s="28"/>
      <c r="R8" s="28"/>
      <c r="S8" s="28"/>
      <c r="T8" s="28"/>
      <c r="U8" s="28"/>
      <c r="V8" s="28"/>
      <c r="W8" s="28"/>
    </row>
    <row r="9" spans="1:24">
      <c r="A9" s="74"/>
      <c r="B9" s="74"/>
      <c r="C9" s="74"/>
      <c r="D9" s="74"/>
      <c r="E9" s="74"/>
      <c r="F9" s="74"/>
      <c r="G9" s="74"/>
      <c r="H9" s="74"/>
      <c r="I9" s="74"/>
      <c r="J9" s="80">
        <f>--MID(J7,2,3)</f>
        <v>2.5</v>
      </c>
      <c r="K9" s="80"/>
      <c r="L9" s="81"/>
      <c r="M9" s="60"/>
      <c r="N9" s="16"/>
      <c r="O9" s="27"/>
      <c r="P9" s="30"/>
      <c r="Q9" s="28"/>
      <c r="R9" s="28"/>
      <c r="S9" s="28"/>
      <c r="T9" s="28"/>
      <c r="U9" s="28"/>
      <c r="V9" s="28"/>
      <c r="W9" s="28"/>
    </row>
    <row r="10" spans="1:24">
      <c r="A10" s="74"/>
      <c r="B10" s="74"/>
      <c r="C10" s="74"/>
      <c r="D10" s="74"/>
      <c r="E10" s="74"/>
      <c r="F10" s="74"/>
      <c r="G10" s="74"/>
      <c r="H10" s="74"/>
      <c r="I10" s="74"/>
      <c r="J10" s="82">
        <f>--MID(J8,2,3)</f>
        <v>0.6</v>
      </c>
      <c r="K10" s="82"/>
      <c r="L10" s="83"/>
      <c r="M10" s="60"/>
      <c r="N10" s="16"/>
      <c r="O10" s="52"/>
      <c r="P10" s="54"/>
      <c r="Q10" s="28"/>
      <c r="R10" s="28"/>
      <c r="S10" s="28"/>
      <c r="T10" s="28"/>
      <c r="U10" s="28"/>
      <c r="V10" s="28"/>
      <c r="W10" s="28"/>
    </row>
    <row r="11" spans="1:24">
      <c r="A11" s="79" t="s">
        <v>7</v>
      </c>
      <c r="B11" s="79"/>
      <c r="C11" s="79"/>
      <c r="D11" s="79"/>
      <c r="E11" s="79"/>
      <c r="F11" s="79"/>
      <c r="G11" s="79"/>
      <c r="H11" s="79"/>
      <c r="I11" s="79"/>
      <c r="J11" s="79"/>
      <c r="K11" s="84" t="str">
        <f>'Исход. данные'!$B$1</f>
        <v>18.10.2024г.</v>
      </c>
      <c r="L11" s="84"/>
      <c r="M11" s="84"/>
      <c r="N11" s="15"/>
      <c r="O11" s="15"/>
      <c r="P11" s="15"/>
      <c r="Q11" s="15"/>
      <c r="R11" s="15"/>
      <c r="S11" s="15"/>
      <c r="T11" s="15"/>
      <c r="U11" s="15"/>
      <c r="V11" s="15"/>
      <c r="W11" s="15"/>
      <c r="X11" s="8"/>
    </row>
    <row r="12" spans="1:24">
      <c r="A12" s="79" t="s">
        <v>8</v>
      </c>
      <c r="B12" s="79"/>
      <c r="C12" s="79"/>
      <c r="D12" s="79"/>
      <c r="E12" s="79"/>
      <c r="F12" s="79"/>
      <c r="G12" s="79"/>
      <c r="H12" s="79"/>
      <c r="I12" s="79"/>
      <c r="J12" s="79"/>
      <c r="K12" s="85" t="str">
        <f>'Исход. данные'!$B$2</f>
        <v>ВР-300S № 181024</v>
      </c>
      <c r="L12" s="85"/>
      <c r="M12" s="85"/>
      <c r="N12" s="16"/>
      <c r="O12" s="16"/>
      <c r="P12" s="16"/>
      <c r="Q12" s="16"/>
      <c r="R12" s="16"/>
      <c r="S12" s="16"/>
      <c r="T12" s="16"/>
      <c r="U12" s="16"/>
      <c r="V12" s="16"/>
      <c r="W12" s="16"/>
      <c r="X12" s="8"/>
    </row>
    <row r="13" spans="1:24">
      <c r="A13" s="79" t="s">
        <v>9</v>
      </c>
      <c r="B13" s="79"/>
      <c r="C13" s="79"/>
      <c r="D13" s="79"/>
      <c r="E13" s="79"/>
      <c r="F13" s="79"/>
      <c r="G13" s="79"/>
      <c r="H13" s="79"/>
      <c r="I13" s="79"/>
      <c r="J13" s="79"/>
      <c r="K13" s="85">
        <f>'Исход. данные'!$B$3</f>
        <v>21.2</v>
      </c>
      <c r="L13" s="85"/>
      <c r="M13" s="85"/>
      <c r="N13" s="16"/>
      <c r="O13" s="16"/>
      <c r="P13" s="16"/>
      <c r="Q13" s="16"/>
      <c r="R13" s="16"/>
      <c r="S13" s="16"/>
      <c r="T13" s="16"/>
      <c r="U13" s="16"/>
      <c r="V13" s="16"/>
      <c r="W13" s="16"/>
      <c r="X13" s="8"/>
    </row>
    <row r="14" spans="1:24">
      <c r="A14" s="79" t="s">
        <v>10</v>
      </c>
      <c r="B14" s="79"/>
      <c r="C14" s="79"/>
      <c r="D14" s="79"/>
      <c r="E14" s="79"/>
      <c r="F14" s="79"/>
      <c r="G14" s="79"/>
      <c r="H14" s="79"/>
      <c r="I14" s="79"/>
      <c r="J14" s="79"/>
      <c r="K14" s="85">
        <f>'Исход. данные'!$B$4</f>
        <v>60.7</v>
      </c>
      <c r="L14" s="85"/>
      <c r="M14" s="85"/>
      <c r="N14" s="16"/>
      <c r="O14" s="16"/>
      <c r="P14" s="16"/>
      <c r="Q14" s="16"/>
      <c r="R14" s="16"/>
      <c r="S14" s="16"/>
      <c r="T14" s="16"/>
      <c r="U14" s="16"/>
      <c r="V14" s="16"/>
      <c r="W14" s="16"/>
      <c r="X14" s="8"/>
    </row>
    <row r="15" spans="1:24">
      <c r="A15" s="97" t="s">
        <v>11</v>
      </c>
      <c r="B15" s="98"/>
      <c r="C15" s="99"/>
      <c r="D15" s="76" t="str">
        <f>"Объем дозирования " &amp; G7 &amp; " мкл"</f>
        <v>Объем дозирования 20 мкл</v>
      </c>
      <c r="E15" s="85"/>
      <c r="F15" s="85"/>
      <c r="G15" s="85"/>
      <c r="H15" s="85"/>
      <c r="I15" s="85"/>
      <c r="J15" s="85"/>
      <c r="K15" s="85"/>
      <c r="L15" s="85"/>
      <c r="M15" s="86"/>
      <c r="N15" s="47"/>
      <c r="O15" s="28"/>
      <c r="P15" s="28"/>
      <c r="Q15" s="28"/>
      <c r="R15" s="28"/>
      <c r="S15" s="28"/>
      <c r="T15" s="28"/>
      <c r="U15" s="28"/>
      <c r="V15" s="28"/>
      <c r="W15" s="28"/>
    </row>
    <row r="16" spans="1:24">
      <c r="A16" s="100"/>
      <c r="B16" s="101"/>
      <c r="C16" s="102"/>
      <c r="D16" s="76" t="s">
        <v>42</v>
      </c>
      <c r="E16" s="85"/>
      <c r="F16" s="85"/>
      <c r="G16" s="85"/>
      <c r="H16" s="86"/>
      <c r="I16" s="76" t="s">
        <v>13</v>
      </c>
      <c r="J16" s="85"/>
      <c r="K16" s="85"/>
      <c r="L16" s="85"/>
      <c r="M16" s="86"/>
      <c r="N16" s="28"/>
      <c r="O16" s="28"/>
      <c r="P16" s="28"/>
      <c r="Q16" s="28"/>
      <c r="R16" s="28"/>
      <c r="S16" s="28"/>
      <c r="T16" s="28"/>
      <c r="U16" s="28"/>
      <c r="V16" s="28"/>
      <c r="W16" s="28"/>
    </row>
    <row r="17" spans="1:31">
      <c r="A17" s="76">
        <v>1</v>
      </c>
      <c r="B17" s="85"/>
      <c r="C17" s="86"/>
      <c r="D17" s="87">
        <v>1.9400000000000001E-2</v>
      </c>
      <c r="E17" s="88"/>
      <c r="F17" s="88"/>
      <c r="G17" s="88"/>
      <c r="H17" s="89"/>
      <c r="I17" s="90">
        <f>D17*1000*'Исход. данные'!$B$6</f>
        <v>19.460140000000003</v>
      </c>
      <c r="J17" s="91"/>
      <c r="K17" s="91"/>
      <c r="L17" s="91"/>
      <c r="M17" s="92"/>
      <c r="N17" s="28"/>
      <c r="O17" s="28"/>
      <c r="P17" s="28"/>
      <c r="Q17" s="28"/>
      <c r="R17" s="28"/>
      <c r="S17" s="28"/>
      <c r="T17" s="28"/>
      <c r="U17" s="28"/>
      <c r="V17" s="28"/>
      <c r="W17" s="28"/>
      <c r="AA17" s="65">
        <f ca="1">ROUND(NORMINV(RAND(), $AA$27, $AA$27*$M$7/100*0.8)/(1000*'Исход. данные'!$B$6), 4)</f>
        <v>1.9300000000000001E-2</v>
      </c>
      <c r="AB17" s="65"/>
      <c r="AC17" s="65"/>
      <c r="AD17" s="65"/>
      <c r="AE17" s="65"/>
    </row>
    <row r="18" spans="1:31">
      <c r="A18" s="76">
        <v>2</v>
      </c>
      <c r="B18" s="85"/>
      <c r="C18" s="86"/>
      <c r="D18" s="87">
        <v>2.0400000000000001E-2</v>
      </c>
      <c r="E18" s="93"/>
      <c r="F18" s="93"/>
      <c r="G18" s="93"/>
      <c r="H18" s="94"/>
      <c r="I18" s="90">
        <f>D18*1000*'Исход. данные'!$B$6</f>
        <v>20.463240000000003</v>
      </c>
      <c r="J18" s="95"/>
      <c r="K18" s="95"/>
      <c r="L18" s="95"/>
      <c r="M18" s="96"/>
      <c r="N18" s="28"/>
      <c r="O18" s="28"/>
      <c r="P18" s="28"/>
      <c r="Q18" s="28"/>
      <c r="R18" s="28"/>
      <c r="S18" s="28"/>
      <c r="T18" s="28"/>
      <c r="U18" s="28"/>
      <c r="V18" s="28"/>
      <c r="W18" s="28"/>
      <c r="AA18" s="65">
        <f ca="1">ROUND(NORMINV(RAND(), $AA$27, $AA$27*$M$7/100*0.8)/(1000*'Исход. данные'!$B$6), 4)</f>
        <v>2.12E-2</v>
      </c>
      <c r="AB18" s="65"/>
      <c r="AC18" s="65"/>
      <c r="AD18" s="65"/>
      <c r="AE18" s="65"/>
    </row>
    <row r="19" spans="1:31">
      <c r="A19" s="76">
        <v>3</v>
      </c>
      <c r="B19" s="85"/>
      <c r="C19" s="86"/>
      <c r="D19" s="87">
        <v>1.9400000000000001E-2</v>
      </c>
      <c r="E19" s="93"/>
      <c r="F19" s="93"/>
      <c r="G19" s="93"/>
      <c r="H19" s="94"/>
      <c r="I19" s="90">
        <f>D19*1000*'Исход. данные'!$B$6</f>
        <v>19.460140000000003</v>
      </c>
      <c r="J19" s="95"/>
      <c r="K19" s="95"/>
      <c r="L19" s="95"/>
      <c r="M19" s="96"/>
      <c r="N19" s="28"/>
      <c r="O19" s="28"/>
      <c r="P19" s="28"/>
      <c r="Q19" s="28"/>
      <c r="R19" s="28"/>
      <c r="S19" s="28"/>
      <c r="T19" s="28"/>
      <c r="U19" s="28"/>
      <c r="V19" s="28"/>
      <c r="W19" s="28"/>
      <c r="AA19" s="65">
        <f ca="1">ROUND(NORMINV(RAND(), $AA$27, $AA$27*$M$7/100*0.8)/(1000*'Исход. данные'!$B$6), 4)</f>
        <v>1.9300000000000001E-2</v>
      </c>
      <c r="AB19" s="65"/>
      <c r="AC19" s="65"/>
      <c r="AD19" s="65"/>
      <c r="AE19" s="65"/>
    </row>
    <row r="20" spans="1:31">
      <c r="A20" s="76">
        <v>4</v>
      </c>
      <c r="B20" s="85"/>
      <c r="C20" s="86"/>
      <c r="D20" s="87">
        <v>1.84E-2</v>
      </c>
      <c r="E20" s="93"/>
      <c r="F20" s="93"/>
      <c r="G20" s="93"/>
      <c r="H20" s="94"/>
      <c r="I20" s="90">
        <f>D20*1000*'Исход. данные'!$B$6</f>
        <v>18.457039999999999</v>
      </c>
      <c r="J20" s="95"/>
      <c r="K20" s="95"/>
      <c r="L20" s="95"/>
      <c r="M20" s="96"/>
      <c r="N20" s="28"/>
      <c r="O20" s="28"/>
      <c r="P20" s="28"/>
      <c r="Q20" s="28"/>
      <c r="R20" s="28"/>
      <c r="S20" s="28"/>
      <c r="T20" s="28"/>
      <c r="U20" s="28"/>
      <c r="V20" s="28"/>
      <c r="W20" s="28"/>
      <c r="AA20" s="65">
        <f ca="1">ROUND(NORMINV(RAND(), $AA$27, $AA$27*$M$7/100*0.8)/(1000*'Исход. данные'!$B$6), 4)</f>
        <v>1.9199999999999998E-2</v>
      </c>
      <c r="AB20" s="65"/>
      <c r="AC20" s="65"/>
      <c r="AD20" s="65"/>
      <c r="AE20" s="65"/>
    </row>
    <row r="21" spans="1:31">
      <c r="A21" s="76">
        <v>5</v>
      </c>
      <c r="B21" s="85"/>
      <c r="C21" s="86"/>
      <c r="D21" s="87">
        <v>1.89E-2</v>
      </c>
      <c r="E21" s="93"/>
      <c r="F21" s="93"/>
      <c r="G21" s="93"/>
      <c r="H21" s="94"/>
      <c r="I21" s="90">
        <f>D21*1000*'Исход. данные'!$B$6</f>
        <v>18.958590000000001</v>
      </c>
      <c r="J21" s="95"/>
      <c r="K21" s="95"/>
      <c r="L21" s="95"/>
      <c r="M21" s="96"/>
      <c r="N21" s="28"/>
      <c r="O21" s="28"/>
      <c r="P21" s="28"/>
      <c r="Q21" s="28"/>
      <c r="R21" s="28"/>
      <c r="S21" s="28"/>
      <c r="T21" s="28"/>
      <c r="U21" s="28"/>
      <c r="V21" s="28"/>
      <c r="W21" s="28"/>
      <c r="AA21" s="65">
        <f ca="1">ROUND(NORMINV(RAND(), $AA$27, $AA$27*$M$7/100*0.8)/(1000*'Исход. данные'!$B$6), 4)</f>
        <v>1.9400000000000001E-2</v>
      </c>
      <c r="AB21" s="65"/>
      <c r="AC21" s="65"/>
      <c r="AD21" s="65"/>
      <c r="AE21" s="65"/>
    </row>
    <row r="22" spans="1:31">
      <c r="A22" s="76">
        <v>6</v>
      </c>
      <c r="B22" s="85"/>
      <c r="C22" s="86"/>
      <c r="D22" s="87">
        <v>2.12E-2</v>
      </c>
      <c r="E22" s="93"/>
      <c r="F22" s="93"/>
      <c r="G22" s="93"/>
      <c r="H22" s="94"/>
      <c r="I22" s="90">
        <f>D22*1000*'Исход. данные'!$B$6</f>
        <v>21.265720000000002</v>
      </c>
      <c r="J22" s="95"/>
      <c r="K22" s="95"/>
      <c r="L22" s="95"/>
      <c r="M22" s="96"/>
      <c r="N22" s="28"/>
      <c r="O22" s="28"/>
      <c r="P22" s="28"/>
      <c r="Q22" s="28"/>
      <c r="R22" s="28"/>
      <c r="S22" s="28"/>
      <c r="T22" s="28"/>
      <c r="U22" s="28"/>
      <c r="V22" s="28"/>
      <c r="W22" s="28"/>
      <c r="Z22" s="18"/>
      <c r="AA22" s="65">
        <f ca="1">ROUND(NORMINV(RAND(), $AA$27, $AA$27*$M$7/100*0.8)/(1000*'Исход. данные'!$B$6), 4)</f>
        <v>2.06E-2</v>
      </c>
      <c r="AB22" s="65"/>
      <c r="AC22" s="65"/>
      <c r="AD22" s="65"/>
      <c r="AE22" s="65"/>
    </row>
    <row r="23" spans="1:31">
      <c r="A23" s="76">
        <v>7</v>
      </c>
      <c r="B23" s="85"/>
      <c r="C23" s="86"/>
      <c r="D23" s="87">
        <v>2.12E-2</v>
      </c>
      <c r="E23" s="93"/>
      <c r="F23" s="93"/>
      <c r="G23" s="93"/>
      <c r="H23" s="94"/>
      <c r="I23" s="90">
        <f>D23*1000*'Исход. данные'!$B$6</f>
        <v>21.265720000000002</v>
      </c>
      <c r="J23" s="95"/>
      <c r="K23" s="95"/>
      <c r="L23" s="95"/>
      <c r="M23" s="96"/>
      <c r="N23" s="28"/>
      <c r="O23" s="28"/>
      <c r="P23" s="28"/>
      <c r="Q23" s="28"/>
      <c r="R23" s="28"/>
      <c r="S23" s="28"/>
      <c r="T23" s="28"/>
      <c r="U23" s="28"/>
      <c r="V23" s="28"/>
      <c r="W23" s="28"/>
      <c r="Z23" s="18"/>
      <c r="AA23" s="65">
        <f ca="1">ROUND(NORMINV(RAND(), $AA$27, $AA$27*$M$7/100*0.8)/(1000*'Исход. данные'!$B$6), 4)</f>
        <v>2.0500000000000001E-2</v>
      </c>
      <c r="AB23" s="65"/>
      <c r="AC23" s="65"/>
      <c r="AD23" s="65"/>
      <c r="AE23" s="65"/>
    </row>
    <row r="24" spans="1:31">
      <c r="A24" s="76">
        <v>8</v>
      </c>
      <c r="B24" s="85"/>
      <c r="C24" s="86"/>
      <c r="D24" s="87">
        <v>1.9199999999999998E-2</v>
      </c>
      <c r="E24" s="93"/>
      <c r="F24" s="93"/>
      <c r="G24" s="93"/>
      <c r="H24" s="94"/>
      <c r="I24" s="90">
        <f>D24*1000*'Исход. данные'!$B$6</f>
        <v>19.259520000000002</v>
      </c>
      <c r="J24" s="95"/>
      <c r="K24" s="95"/>
      <c r="L24" s="95"/>
      <c r="M24" s="96"/>
      <c r="N24" s="28"/>
      <c r="O24" s="28"/>
      <c r="P24" s="28"/>
      <c r="Q24" s="28"/>
      <c r="R24" s="28"/>
      <c r="S24" s="28"/>
      <c r="T24" s="28"/>
      <c r="U24" s="28"/>
      <c r="V24" s="28"/>
      <c r="W24" s="28"/>
      <c r="AA24" s="65">
        <f ca="1">ROUND(NORMINV(RAND(), $AA$27, $AA$27*$M$7/100*0.8)/(1000*'Исход. данные'!$B$6), 4)</f>
        <v>1.9800000000000002E-2</v>
      </c>
      <c r="AB24" s="65"/>
      <c r="AC24" s="65"/>
      <c r="AD24" s="65"/>
      <c r="AE24" s="65"/>
    </row>
    <row r="25" spans="1:31">
      <c r="A25" s="76">
        <v>9</v>
      </c>
      <c r="B25" s="85"/>
      <c r="C25" s="86"/>
      <c r="D25" s="87">
        <v>1.9800000000000002E-2</v>
      </c>
      <c r="E25" s="93"/>
      <c r="F25" s="93"/>
      <c r="G25" s="93"/>
      <c r="H25" s="94"/>
      <c r="I25" s="90">
        <f>D25*1000*'Исход. данные'!$B$6</f>
        <v>19.861380000000004</v>
      </c>
      <c r="J25" s="95"/>
      <c r="K25" s="95"/>
      <c r="L25" s="95"/>
      <c r="M25" s="96"/>
      <c r="N25" s="28"/>
      <c r="O25" s="28"/>
      <c r="P25" s="28"/>
      <c r="Q25" s="28"/>
      <c r="R25" s="28"/>
      <c r="S25" s="28"/>
      <c r="T25" s="28"/>
      <c r="U25" s="28"/>
      <c r="V25" s="29"/>
      <c r="W25" s="28"/>
      <c r="AA25" s="65">
        <f ca="1">ROUND(NORMINV(RAND(), $AA$27, $AA$27*$M$7/100*0.8)/(1000*'Исход. данные'!$B$6), 4)</f>
        <v>1.9599999999999999E-2</v>
      </c>
      <c r="AB25" s="65"/>
      <c r="AC25" s="65"/>
      <c r="AD25" s="65"/>
      <c r="AE25" s="65"/>
    </row>
    <row r="26" spans="1:31">
      <c r="A26" s="76">
        <v>10</v>
      </c>
      <c r="B26" s="85"/>
      <c r="C26" s="86"/>
      <c r="D26" s="87">
        <v>1.7500000000000002E-2</v>
      </c>
      <c r="E26" s="93"/>
      <c r="F26" s="93"/>
      <c r="G26" s="93"/>
      <c r="H26" s="94"/>
      <c r="I26" s="90">
        <f>D26*1000*'Исход. данные'!$B$6</f>
        <v>17.554250000000003</v>
      </c>
      <c r="J26" s="95"/>
      <c r="K26" s="95"/>
      <c r="L26" s="95"/>
      <c r="M26" s="96"/>
      <c r="N26" s="28"/>
      <c r="O26" s="28"/>
      <c r="P26" s="28"/>
      <c r="Q26" s="28"/>
      <c r="R26" s="28"/>
      <c r="S26" s="28"/>
      <c r="T26" s="28"/>
      <c r="U26" s="28"/>
      <c r="V26" s="28"/>
      <c r="W26" s="28"/>
      <c r="AA26" s="65">
        <f ca="1">ROUND(NORMINV(RAND(), $AA$27, $AA$27*$M$7/100*0.8)/(1000*'Исход. данные'!$B$6), 4)</f>
        <v>1.9E-2</v>
      </c>
      <c r="AB26" s="65"/>
      <c r="AC26" s="65"/>
      <c r="AD26" s="65"/>
      <c r="AE26" s="65"/>
    </row>
    <row r="27" spans="1:31">
      <c r="A27" s="76" t="s">
        <v>14</v>
      </c>
      <c r="B27" s="85"/>
      <c r="C27" s="86"/>
      <c r="D27" s="87">
        <f>AVERAGE(D17:H26)</f>
        <v>1.9540000000000002E-2</v>
      </c>
      <c r="E27" s="93"/>
      <c r="F27" s="93"/>
      <c r="G27" s="93"/>
      <c r="H27" s="94"/>
      <c r="I27" s="90">
        <f>ROUND(AVERAGE(I17:M26),2)</f>
        <v>19.600000000000001</v>
      </c>
      <c r="J27" s="95"/>
      <c r="K27" s="95"/>
      <c r="L27" s="95"/>
      <c r="M27" s="96"/>
      <c r="N27" s="47"/>
      <c r="O27" s="28"/>
      <c r="P27" s="28"/>
      <c r="Q27" s="28"/>
      <c r="R27" s="28"/>
      <c r="S27" s="28"/>
      <c r="T27" s="28"/>
      <c r="U27" s="28"/>
      <c r="V27" s="28"/>
      <c r="W27" s="28"/>
      <c r="AA27" s="66">
        <f ca="1">G7+G7*J9/100*0.9*(RAND()-RAND())</f>
        <v>19.678084544411973</v>
      </c>
      <c r="AB27" s="66"/>
      <c r="AC27" s="66"/>
      <c r="AD27" s="66"/>
      <c r="AE27" s="66"/>
    </row>
    <row r="28" spans="1:31">
      <c r="A28" s="76" t="s">
        <v>15</v>
      </c>
      <c r="B28" s="85"/>
      <c r="C28" s="86"/>
      <c r="D28" s="106" t="str">
        <f>'Исход. данные'!$B$5</f>
        <v>Пупкин В.В.</v>
      </c>
      <c r="E28" s="107"/>
      <c r="F28" s="107"/>
      <c r="G28" s="107"/>
      <c r="H28" s="107"/>
      <c r="I28" s="107"/>
      <c r="J28" s="107"/>
      <c r="K28" s="107"/>
      <c r="L28" s="107"/>
      <c r="M28" s="108"/>
      <c r="N28" s="51"/>
      <c r="O28" s="51"/>
      <c r="P28" s="51"/>
      <c r="Q28" s="51"/>
      <c r="R28" s="51"/>
      <c r="S28" s="51"/>
      <c r="T28" s="51"/>
      <c r="U28" s="28"/>
      <c r="V28" s="28"/>
      <c r="W28" s="28"/>
    </row>
    <row r="29" spans="1:31">
      <c r="A29" s="62"/>
      <c r="B29" s="62"/>
      <c r="C29" s="62"/>
      <c r="D29" s="62"/>
      <c r="E29" s="62"/>
      <c r="F29" s="62"/>
      <c r="G29" s="62"/>
      <c r="H29" s="62"/>
      <c r="I29" s="62"/>
      <c r="J29" s="62"/>
      <c r="K29" s="62"/>
      <c r="L29" s="62"/>
      <c r="M29" s="62"/>
      <c r="N29" s="62"/>
      <c r="O29" s="62"/>
      <c r="P29" s="62"/>
      <c r="Q29" s="62"/>
      <c r="R29" s="62"/>
      <c r="S29" s="62"/>
      <c r="T29" s="62"/>
      <c r="U29" s="62"/>
      <c r="V29" s="62"/>
      <c r="W29" s="62"/>
    </row>
    <row r="30" spans="1:31">
      <c r="A30" s="97" t="s">
        <v>11</v>
      </c>
      <c r="B30" s="98"/>
      <c r="C30" s="99"/>
      <c r="D30" s="76" t="str">
        <f>"Объем дозирования " &amp; G8 &amp; " мкл"</f>
        <v>Объем дозирования 200 мкл</v>
      </c>
      <c r="E30" s="85"/>
      <c r="F30" s="85"/>
      <c r="G30" s="85"/>
      <c r="H30" s="85"/>
      <c r="I30" s="85"/>
      <c r="J30" s="85"/>
      <c r="K30" s="85"/>
      <c r="L30" s="85"/>
      <c r="M30" s="86"/>
      <c r="V30" s="18"/>
    </row>
    <row r="31" spans="1:31">
      <c r="A31" s="100"/>
      <c r="B31" s="101"/>
      <c r="C31" s="102"/>
      <c r="D31" s="76" t="s">
        <v>42</v>
      </c>
      <c r="E31" s="85"/>
      <c r="F31" s="85"/>
      <c r="G31" s="85"/>
      <c r="H31" s="86"/>
      <c r="I31" s="76" t="s">
        <v>13</v>
      </c>
      <c r="J31" s="85"/>
      <c r="K31" s="85"/>
      <c r="L31" s="85"/>
      <c r="M31" s="86"/>
      <c r="Q31" s="18"/>
      <c r="S31" s="2"/>
    </row>
    <row r="32" spans="1:31">
      <c r="A32" s="76">
        <v>1</v>
      </c>
      <c r="B32" s="85"/>
      <c r="C32" s="86"/>
      <c r="D32" s="103">
        <v>0.19950000000000001</v>
      </c>
      <c r="E32" s="104"/>
      <c r="F32" s="104"/>
      <c r="G32" s="104"/>
      <c r="H32" s="105"/>
      <c r="I32" s="90">
        <f>D32*1000*'Исход. данные'!$B$6</f>
        <v>200.11845000000002</v>
      </c>
      <c r="J32" s="95"/>
      <c r="K32" s="95"/>
      <c r="L32" s="95"/>
      <c r="M32" s="96"/>
      <c r="Q32" s="18"/>
      <c r="AA32" s="65">
        <f ca="1">ROUND(NORMINV(RAND(), $AA$42, $AA$42*$M$8/100*0.8)/(1000*'Исход. данные'!$B$6), 4)</f>
        <v>0.2006</v>
      </c>
      <c r="AB32" s="65"/>
      <c r="AC32" s="65"/>
      <c r="AD32" s="65"/>
      <c r="AE32" s="65"/>
    </row>
    <row r="33" spans="1:31">
      <c r="A33" s="76">
        <v>2</v>
      </c>
      <c r="B33" s="85"/>
      <c r="C33" s="86"/>
      <c r="D33" s="103">
        <v>0.19969999999999999</v>
      </c>
      <c r="E33" s="104"/>
      <c r="F33" s="104"/>
      <c r="G33" s="104"/>
      <c r="H33" s="105"/>
      <c r="I33" s="90">
        <f>D33*1000*'Исход. данные'!$B$6</f>
        <v>200.31907000000001</v>
      </c>
      <c r="J33" s="95"/>
      <c r="K33" s="95"/>
      <c r="L33" s="95"/>
      <c r="M33" s="96"/>
      <c r="Q33" s="18"/>
      <c r="S33" s="2"/>
      <c r="AA33" s="65">
        <f ca="1">ROUND(NORMINV(RAND(), $AA$42, $AA$42*$M$8/100*0.8)/(1000*'Исход. данные'!$B$6), 4)</f>
        <v>0.2001</v>
      </c>
      <c r="AB33" s="65"/>
      <c r="AC33" s="65"/>
      <c r="AD33" s="65"/>
      <c r="AE33" s="65"/>
    </row>
    <row r="34" spans="1:31">
      <c r="A34" s="76">
        <v>3</v>
      </c>
      <c r="B34" s="85"/>
      <c r="C34" s="86"/>
      <c r="D34" s="103">
        <v>0.1993</v>
      </c>
      <c r="E34" s="104"/>
      <c r="F34" s="104"/>
      <c r="G34" s="104"/>
      <c r="H34" s="105"/>
      <c r="I34" s="90">
        <f>D34*1000*'Исход. данные'!$B$6</f>
        <v>199.91783000000004</v>
      </c>
      <c r="J34" s="95"/>
      <c r="K34" s="95"/>
      <c r="L34" s="95"/>
      <c r="M34" s="96"/>
      <c r="Q34" s="18"/>
      <c r="AA34" s="65">
        <f ca="1">ROUND(NORMINV(RAND(), $AA$42, $AA$42*$M$8/100*0.8)/(1000*'Исход. данные'!$B$6), 4)</f>
        <v>0.19939999999999999</v>
      </c>
      <c r="AB34" s="65"/>
      <c r="AC34" s="65"/>
      <c r="AD34" s="65"/>
      <c r="AE34" s="65"/>
    </row>
    <row r="35" spans="1:31">
      <c r="A35" s="76">
        <v>4</v>
      </c>
      <c r="B35" s="85"/>
      <c r="C35" s="86"/>
      <c r="D35" s="103">
        <v>0.1993</v>
      </c>
      <c r="E35" s="104"/>
      <c r="F35" s="104"/>
      <c r="G35" s="104"/>
      <c r="H35" s="105"/>
      <c r="I35" s="90">
        <f>D35*1000*'Исход. данные'!$B$6</f>
        <v>199.91783000000004</v>
      </c>
      <c r="J35" s="95"/>
      <c r="K35" s="95"/>
      <c r="L35" s="95"/>
      <c r="M35" s="96"/>
      <c r="Q35" s="18"/>
      <c r="AA35" s="65">
        <f ca="1">ROUND(NORMINV(RAND(), $AA$42, $AA$42*$M$8/100*0.8)/(1000*'Исход. данные'!$B$6), 4)</f>
        <v>0.2</v>
      </c>
      <c r="AB35" s="65"/>
      <c r="AC35" s="65"/>
      <c r="AD35" s="65"/>
      <c r="AE35" s="65"/>
    </row>
    <row r="36" spans="1:31">
      <c r="A36" s="76">
        <v>5</v>
      </c>
      <c r="B36" s="85"/>
      <c r="C36" s="86"/>
      <c r="D36" s="103">
        <v>0.19889999999999999</v>
      </c>
      <c r="E36" s="104"/>
      <c r="F36" s="104"/>
      <c r="G36" s="104"/>
      <c r="H36" s="105"/>
      <c r="I36" s="90">
        <f>D36*1000*'Исход. данные'!$B$6</f>
        <v>199.51659000000004</v>
      </c>
      <c r="J36" s="95"/>
      <c r="K36" s="95"/>
      <c r="L36" s="95"/>
      <c r="M36" s="96"/>
      <c r="Q36" s="18"/>
      <c r="AA36" s="65">
        <f ca="1">ROUND(NORMINV(RAND(), $AA$42, $AA$42*$M$8/100*0.8)/(1000*'Исход. данные'!$B$6), 4)</f>
        <v>0.19980000000000001</v>
      </c>
      <c r="AB36" s="65"/>
      <c r="AC36" s="65"/>
      <c r="AD36" s="65"/>
      <c r="AE36" s="65"/>
    </row>
    <row r="37" spans="1:31">
      <c r="A37" s="76">
        <v>6</v>
      </c>
      <c r="B37" s="85"/>
      <c r="C37" s="86"/>
      <c r="D37" s="103">
        <v>0.19980000000000001</v>
      </c>
      <c r="E37" s="104"/>
      <c r="F37" s="104"/>
      <c r="G37" s="104"/>
      <c r="H37" s="105"/>
      <c r="I37" s="90">
        <f>D37*1000*'Исход. данные'!$B$6</f>
        <v>200.41938000000002</v>
      </c>
      <c r="J37" s="95"/>
      <c r="K37" s="95"/>
      <c r="L37" s="95"/>
      <c r="M37" s="96"/>
      <c r="Q37" s="18"/>
      <c r="Y37" s="26"/>
      <c r="AA37" s="65">
        <f ca="1">ROUND(NORMINV(RAND(), $AA$42, $AA$42*$M$8/100*0.8)/(1000*'Исход. данные'!$B$6), 4)</f>
        <v>0.2</v>
      </c>
      <c r="AB37" s="65"/>
      <c r="AC37" s="65"/>
      <c r="AD37" s="65"/>
      <c r="AE37" s="65"/>
    </row>
    <row r="38" spans="1:31">
      <c r="A38" s="76">
        <v>7</v>
      </c>
      <c r="B38" s="85"/>
      <c r="C38" s="86"/>
      <c r="D38" s="103">
        <v>0.19900000000000001</v>
      </c>
      <c r="E38" s="104"/>
      <c r="F38" s="104"/>
      <c r="G38" s="104"/>
      <c r="H38" s="105"/>
      <c r="I38" s="90">
        <f>D38*1000*'Исход. данные'!$B$6</f>
        <v>199.61690000000002</v>
      </c>
      <c r="J38" s="95"/>
      <c r="K38" s="95"/>
      <c r="L38" s="95"/>
      <c r="M38" s="96"/>
      <c r="Q38" s="18"/>
      <c r="AA38" s="65">
        <f ca="1">ROUND(NORMINV(RAND(), $AA$42, $AA$42*$M$8/100*0.8)/(1000*'Исход. данные'!$B$6), 4)</f>
        <v>0.20030000000000001</v>
      </c>
      <c r="AB38" s="65"/>
      <c r="AC38" s="65"/>
      <c r="AD38" s="65"/>
      <c r="AE38" s="65"/>
    </row>
    <row r="39" spans="1:31">
      <c r="A39" s="76">
        <v>8</v>
      </c>
      <c r="B39" s="85"/>
      <c r="C39" s="86"/>
      <c r="D39" s="103">
        <v>0.19919999999999999</v>
      </c>
      <c r="E39" s="104"/>
      <c r="F39" s="104"/>
      <c r="G39" s="104"/>
      <c r="H39" s="105"/>
      <c r="I39" s="90">
        <f>D39*1000*'Исход. данные'!$B$6</f>
        <v>199.81752</v>
      </c>
      <c r="J39" s="95"/>
      <c r="K39" s="95"/>
      <c r="L39" s="95"/>
      <c r="M39" s="96"/>
      <c r="Q39" s="18"/>
      <c r="AA39" s="65">
        <f ca="1">ROUND(NORMINV(RAND(), $AA$42, $AA$42*$M$8/100*0.8)/(1000*'Исход. данные'!$B$6), 4)</f>
        <v>0.2</v>
      </c>
      <c r="AB39" s="65"/>
      <c r="AC39" s="65"/>
      <c r="AD39" s="65"/>
      <c r="AE39" s="65"/>
    </row>
    <row r="40" spans="1:31">
      <c r="A40" s="76">
        <v>9</v>
      </c>
      <c r="B40" s="85"/>
      <c r="C40" s="86"/>
      <c r="D40" s="103">
        <v>0.19939999999999999</v>
      </c>
      <c r="E40" s="104"/>
      <c r="F40" s="104"/>
      <c r="G40" s="104"/>
      <c r="H40" s="105"/>
      <c r="I40" s="90">
        <f>D40*1000*'Исход. данные'!$B$6</f>
        <v>200.01814000000002</v>
      </c>
      <c r="J40" s="95"/>
      <c r="K40" s="95"/>
      <c r="L40" s="95"/>
      <c r="M40" s="96"/>
      <c r="Q40" s="18"/>
      <c r="AA40" s="65">
        <f ca="1">ROUND(NORMINV(RAND(), $AA$42, $AA$42*$M$8/100*0.8)/(1000*'Исход. данные'!$B$6), 4)</f>
        <v>0.19989999999999999</v>
      </c>
      <c r="AB40" s="65"/>
      <c r="AC40" s="65"/>
      <c r="AD40" s="65"/>
      <c r="AE40" s="65"/>
    </row>
    <row r="41" spans="1:31">
      <c r="A41" s="76">
        <v>10</v>
      </c>
      <c r="B41" s="85"/>
      <c r="C41" s="86"/>
      <c r="D41" s="103">
        <v>0.1996</v>
      </c>
      <c r="E41" s="104"/>
      <c r="F41" s="104"/>
      <c r="G41" s="104"/>
      <c r="H41" s="105"/>
      <c r="I41" s="90">
        <f>D41*1000*'Исход. данные'!$B$6</f>
        <v>200.21876</v>
      </c>
      <c r="J41" s="95"/>
      <c r="K41" s="95"/>
      <c r="L41" s="95"/>
      <c r="M41" s="96"/>
      <c r="Q41" s="18"/>
      <c r="AA41" s="65">
        <f ca="1">ROUND(NORMINV(RAND(), $AA$42, $AA$42*$M$8/100*0.8)/(1000*'Исход. данные'!$B$6), 4)</f>
        <v>0.1996</v>
      </c>
      <c r="AB41" s="65"/>
      <c r="AC41" s="65"/>
      <c r="AD41" s="65"/>
      <c r="AE41" s="65"/>
    </row>
    <row r="42" spans="1:31">
      <c r="A42" s="76" t="s">
        <v>14</v>
      </c>
      <c r="B42" s="85"/>
      <c r="C42" s="86"/>
      <c r="D42" s="109">
        <f>AVERAGE(D32:H41)</f>
        <v>0.19937000000000002</v>
      </c>
      <c r="E42" s="110"/>
      <c r="F42" s="110"/>
      <c r="G42" s="110"/>
      <c r="H42" s="110"/>
      <c r="I42" s="111">
        <f>ROUND(AVERAGE(I32:M41), 2)</f>
        <v>199.99</v>
      </c>
      <c r="J42" s="111"/>
      <c r="K42" s="111"/>
      <c r="L42" s="111"/>
      <c r="M42" s="111"/>
      <c r="N42" s="8"/>
      <c r="O42" s="8"/>
      <c r="P42" s="8"/>
      <c r="Q42" s="8"/>
      <c r="R42" s="8"/>
      <c r="S42" s="8"/>
      <c r="T42" s="8"/>
      <c r="U42" s="8"/>
      <c r="V42" s="8"/>
      <c r="W42" s="8"/>
      <c r="X42" s="8"/>
      <c r="AA42" s="66">
        <f ca="1">G8+G8*J10/100*0.9*(RAND()-RAND())</f>
        <v>200.49751893760558</v>
      </c>
      <c r="AB42" s="66"/>
      <c r="AC42" s="66"/>
      <c r="AD42" s="66"/>
      <c r="AE42" s="66"/>
    </row>
    <row r="43" spans="1:31">
      <c r="A43" s="74" t="s">
        <v>15</v>
      </c>
      <c r="B43" s="74"/>
      <c r="C43" s="74"/>
      <c r="D43" s="112" t="str">
        <f>'Исход. данные'!$B$5</f>
        <v>Пупкин В.В.</v>
      </c>
      <c r="E43" s="112"/>
      <c r="F43" s="112"/>
      <c r="G43" s="112"/>
      <c r="H43" s="112"/>
      <c r="I43" s="112"/>
      <c r="J43" s="112"/>
      <c r="K43" s="112"/>
      <c r="L43" s="112"/>
      <c r="M43" s="112"/>
      <c r="N43" s="45"/>
      <c r="O43" s="45"/>
      <c r="P43" s="45"/>
      <c r="Q43" s="45"/>
      <c r="R43" s="45"/>
      <c r="S43" s="45"/>
      <c r="T43" s="8"/>
      <c r="U43" s="8"/>
      <c r="V43" s="8"/>
      <c r="W43" s="8"/>
      <c r="X43" s="8"/>
    </row>
    <row r="44" spans="1:31">
      <c r="A44" s="107" t="s">
        <v>16</v>
      </c>
      <c r="B44" s="107"/>
      <c r="C44" s="107"/>
      <c r="D44" s="107"/>
      <c r="E44" s="107"/>
      <c r="F44" s="107"/>
      <c r="G44" s="107"/>
      <c r="H44" s="107"/>
      <c r="I44" s="107"/>
      <c r="J44" s="107"/>
      <c r="K44" s="107"/>
      <c r="L44" s="107"/>
      <c r="M44" s="107"/>
      <c r="N44" s="16"/>
      <c r="O44" s="16"/>
      <c r="P44" s="16"/>
      <c r="Q44" s="16"/>
      <c r="R44" s="16"/>
      <c r="S44" s="16"/>
      <c r="T44" s="16"/>
      <c r="U44" s="16"/>
      <c r="V44" s="16"/>
      <c r="W44" s="16"/>
    </row>
    <row r="45" spans="1:31" ht="15" customHeight="1">
      <c r="A45" s="124" t="s">
        <v>5</v>
      </c>
      <c r="B45" s="125"/>
      <c r="C45" s="125"/>
      <c r="D45" s="115" t="s">
        <v>55</v>
      </c>
      <c r="E45" s="116"/>
      <c r="F45" s="116"/>
      <c r="G45" s="116"/>
      <c r="H45" s="117"/>
      <c r="I45" s="113" t="s">
        <v>57</v>
      </c>
      <c r="J45" s="113"/>
      <c r="K45" s="113"/>
      <c r="L45" s="113"/>
      <c r="M45" s="113"/>
      <c r="AA45">
        <f>IF(ABS(D46)&gt;J9, 0, IF(ABS(D47)&gt;J10, 0, IF(I46&gt;M7, 0, IF(I47&gt;M8, 0, 1))))</f>
        <v>1</v>
      </c>
    </row>
    <row r="46" spans="1:31">
      <c r="A46" s="76">
        <f>G7</f>
        <v>20</v>
      </c>
      <c r="B46" s="85"/>
      <c r="C46" s="86"/>
      <c r="D46" s="118">
        <f>ROUND(((I27-A46)/A46*100),2)</f>
        <v>-2</v>
      </c>
      <c r="E46" s="119"/>
      <c r="F46" s="119"/>
      <c r="G46" s="119"/>
      <c r="H46" s="120"/>
      <c r="I46" s="114">
        <f>ROUND(STDEV(I17:I26)*100/I27,2)</f>
        <v>5.99</v>
      </c>
      <c r="J46" s="114"/>
      <c r="K46" s="114"/>
      <c r="L46" s="114"/>
      <c r="M46" s="114"/>
    </row>
    <row r="47" spans="1:31">
      <c r="A47" s="76">
        <f>G8</f>
        <v>200</v>
      </c>
      <c r="B47" s="85"/>
      <c r="C47" s="86"/>
      <c r="D47" s="118">
        <f>ROUND(((I42-A47)/A47*100),2)</f>
        <v>0</v>
      </c>
      <c r="E47" s="119"/>
      <c r="F47" s="119"/>
      <c r="G47" s="119"/>
      <c r="H47" s="120"/>
      <c r="I47" s="114">
        <f>ROUND(STDEV(I32:I41)*100/I42,2)</f>
        <v>0.15</v>
      </c>
      <c r="J47" s="114"/>
      <c r="K47" s="114"/>
      <c r="L47" s="114"/>
      <c r="M47" s="114"/>
      <c r="N47" s="37"/>
      <c r="Q47" s="8"/>
    </row>
    <row r="48" spans="1:31" ht="15.75">
      <c r="A48" s="121" t="s">
        <v>17</v>
      </c>
      <c r="B48" s="121"/>
      <c r="C48" s="121"/>
      <c r="D48" s="121"/>
      <c r="E48" s="121"/>
      <c r="F48" s="121"/>
      <c r="G48" s="122" t="s">
        <v>18</v>
      </c>
      <c r="H48" s="122"/>
      <c r="I48" s="122"/>
      <c r="J48" s="122"/>
      <c r="K48" s="122"/>
      <c r="L48" s="122"/>
      <c r="M48" s="122"/>
      <c r="N48" s="44"/>
      <c r="O48" s="44"/>
      <c r="P48" s="44"/>
      <c r="Q48" s="44"/>
      <c r="R48" s="44"/>
      <c r="S48" s="44"/>
      <c r="T48" s="44"/>
      <c r="U48" s="44"/>
      <c r="V48" s="44"/>
      <c r="W48" s="44"/>
      <c r="X48" s="8"/>
    </row>
    <row r="49" spans="1:24">
      <c r="A49" s="79" t="s">
        <v>15</v>
      </c>
      <c r="B49" s="79"/>
      <c r="C49" s="79"/>
      <c r="D49" s="79"/>
      <c r="E49" s="79"/>
      <c r="F49" s="79"/>
      <c r="G49" s="107" t="str">
        <f>'Исход. данные'!$B$5</f>
        <v>Пупкин В.В.</v>
      </c>
      <c r="H49" s="107"/>
      <c r="I49" s="107"/>
      <c r="J49" s="107"/>
      <c r="K49" s="107"/>
      <c r="L49" s="107"/>
      <c r="M49" s="107"/>
      <c r="N49" s="16"/>
      <c r="O49" s="16"/>
      <c r="P49" s="16"/>
      <c r="Q49" s="16"/>
      <c r="R49" s="16"/>
      <c r="S49" s="16"/>
      <c r="T49" s="16"/>
      <c r="U49" s="16"/>
      <c r="V49" s="16"/>
      <c r="W49" s="16"/>
      <c r="X49" s="8"/>
    </row>
    <row r="50" spans="1:24">
      <c r="A50" s="62"/>
      <c r="B50" s="62"/>
      <c r="C50" s="62"/>
      <c r="D50" s="62"/>
      <c r="E50" s="62"/>
      <c r="F50" s="62"/>
      <c r="G50" s="123" t="s">
        <v>58</v>
      </c>
      <c r="H50" s="123"/>
      <c r="I50" s="123"/>
      <c r="J50" s="123"/>
      <c r="K50" s="123"/>
      <c r="L50" s="123"/>
      <c r="M50" s="123"/>
      <c r="N50" s="48"/>
      <c r="O50" s="48"/>
      <c r="P50" s="48"/>
      <c r="Q50" s="63"/>
      <c r="R50" s="63"/>
      <c r="S50" s="63"/>
      <c r="T50" s="63"/>
      <c r="U50" s="63"/>
      <c r="V50" s="63"/>
      <c r="W50" s="63"/>
    </row>
  </sheetData>
  <mergeCells count="152">
    <mergeCell ref="A1:M1"/>
    <mergeCell ref="A2:M2"/>
    <mergeCell ref="A3:G3"/>
    <mergeCell ref="I3:M3"/>
    <mergeCell ref="Q3:W3"/>
    <mergeCell ref="A4:G4"/>
    <mergeCell ref="I4:M4"/>
    <mergeCell ref="Q4:W4"/>
    <mergeCell ref="A5:M5"/>
    <mergeCell ref="A6:C6"/>
    <mergeCell ref="D6:F6"/>
    <mergeCell ref="G6:I6"/>
    <mergeCell ref="J6:L6"/>
    <mergeCell ref="A7:C7"/>
    <mergeCell ref="D7:F7"/>
    <mergeCell ref="G7:I7"/>
    <mergeCell ref="J7:L7"/>
    <mergeCell ref="A10:C10"/>
    <mergeCell ref="D10:F10"/>
    <mergeCell ref="G10:I10"/>
    <mergeCell ref="J10:L10"/>
    <mergeCell ref="A11:J11"/>
    <mergeCell ref="K11:M11"/>
    <mergeCell ref="A8:C8"/>
    <mergeCell ref="D8:F8"/>
    <mergeCell ref="G8:I8"/>
    <mergeCell ref="J8:L8"/>
    <mergeCell ref="A9:C9"/>
    <mergeCell ref="D9:F9"/>
    <mergeCell ref="G9:I9"/>
    <mergeCell ref="J9:L9"/>
    <mergeCell ref="A15:C16"/>
    <mergeCell ref="D15:M15"/>
    <mergeCell ref="D16:H16"/>
    <mergeCell ref="I16:M16"/>
    <mergeCell ref="A17:C17"/>
    <mergeCell ref="D17:H17"/>
    <mergeCell ref="I17:M17"/>
    <mergeCell ref="A12:J12"/>
    <mergeCell ref="K12:M12"/>
    <mergeCell ref="A13:J13"/>
    <mergeCell ref="K13:M13"/>
    <mergeCell ref="A14:J14"/>
    <mergeCell ref="K14:M14"/>
    <mergeCell ref="AA17:AE17"/>
    <mergeCell ref="A18:C18"/>
    <mergeCell ref="D18:H18"/>
    <mergeCell ref="I18:M18"/>
    <mergeCell ref="AA18:AE18"/>
    <mergeCell ref="A19:C19"/>
    <mergeCell ref="D19:H19"/>
    <mergeCell ref="I19:M19"/>
    <mergeCell ref="AA19:AE19"/>
    <mergeCell ref="A22:C22"/>
    <mergeCell ref="D22:H22"/>
    <mergeCell ref="I22:M22"/>
    <mergeCell ref="AA22:AE22"/>
    <mergeCell ref="A23:C23"/>
    <mergeCell ref="D23:H23"/>
    <mergeCell ref="I23:M23"/>
    <mergeCell ref="AA23:AE23"/>
    <mergeCell ref="A20:C20"/>
    <mergeCell ref="D20:H20"/>
    <mergeCell ref="I20:M20"/>
    <mergeCell ref="AA20:AE20"/>
    <mergeCell ref="A21:C21"/>
    <mergeCell ref="D21:H21"/>
    <mergeCell ref="I21:M21"/>
    <mergeCell ref="AA21:AE21"/>
    <mergeCell ref="AA26:AE26"/>
    <mergeCell ref="A27:C27"/>
    <mergeCell ref="D27:H27"/>
    <mergeCell ref="I27:M27"/>
    <mergeCell ref="AA27:AE27"/>
    <mergeCell ref="A24:C24"/>
    <mergeCell ref="D24:H24"/>
    <mergeCell ref="I24:M24"/>
    <mergeCell ref="AA24:AE24"/>
    <mergeCell ref="A25:C25"/>
    <mergeCell ref="D25:H25"/>
    <mergeCell ref="I25:M25"/>
    <mergeCell ref="AA25:AE25"/>
    <mergeCell ref="A28:C28"/>
    <mergeCell ref="D28:M28"/>
    <mergeCell ref="A30:C31"/>
    <mergeCell ref="D30:M30"/>
    <mergeCell ref="D31:H31"/>
    <mergeCell ref="I31:M31"/>
    <mergeCell ref="A26:C26"/>
    <mergeCell ref="D26:H26"/>
    <mergeCell ref="I26:M26"/>
    <mergeCell ref="A34:C34"/>
    <mergeCell ref="D34:H34"/>
    <mergeCell ref="I34:M34"/>
    <mergeCell ref="AA34:AE34"/>
    <mergeCell ref="A35:C35"/>
    <mergeCell ref="D35:H35"/>
    <mergeCell ref="I35:M35"/>
    <mergeCell ref="AA35:AE35"/>
    <mergeCell ref="A32:C32"/>
    <mergeCell ref="D32:H32"/>
    <mergeCell ref="I32:M32"/>
    <mergeCell ref="AA32:AE32"/>
    <mergeCell ref="A33:C33"/>
    <mergeCell ref="D33:H33"/>
    <mergeCell ref="I33:M33"/>
    <mergeCell ref="AA33:AE33"/>
    <mergeCell ref="A38:C38"/>
    <mergeCell ref="D38:H38"/>
    <mergeCell ref="I38:M38"/>
    <mergeCell ref="AA38:AE38"/>
    <mergeCell ref="A39:C39"/>
    <mergeCell ref="D39:H39"/>
    <mergeCell ref="I39:M39"/>
    <mergeCell ref="AA39:AE39"/>
    <mergeCell ref="A36:C36"/>
    <mergeCell ref="D36:H36"/>
    <mergeCell ref="I36:M36"/>
    <mergeCell ref="AA36:AE36"/>
    <mergeCell ref="A37:C37"/>
    <mergeCell ref="D37:H37"/>
    <mergeCell ref="I37:M37"/>
    <mergeCell ref="AA37:AE37"/>
    <mergeCell ref="A42:C42"/>
    <mergeCell ref="D42:H42"/>
    <mergeCell ref="I42:M42"/>
    <mergeCell ref="AA42:AE42"/>
    <mergeCell ref="A43:C43"/>
    <mergeCell ref="D43:M43"/>
    <mergeCell ref="A40:C40"/>
    <mergeCell ref="D40:H40"/>
    <mergeCell ref="I40:M40"/>
    <mergeCell ref="AA40:AE40"/>
    <mergeCell ref="A41:C41"/>
    <mergeCell ref="D41:H41"/>
    <mergeCell ref="I41:M41"/>
    <mergeCell ref="AA41:AE41"/>
    <mergeCell ref="G50:M50"/>
    <mergeCell ref="A47:C47"/>
    <mergeCell ref="D47:H47"/>
    <mergeCell ref="I47:M47"/>
    <mergeCell ref="A48:F48"/>
    <mergeCell ref="G48:M48"/>
    <mergeCell ref="A49:F49"/>
    <mergeCell ref="G49:M49"/>
    <mergeCell ref="A44:M44"/>
    <mergeCell ref="A45:C45"/>
    <mergeCell ref="D45:H45"/>
    <mergeCell ref="I45:M45"/>
    <mergeCell ref="A46:C46"/>
    <mergeCell ref="D46:H46"/>
    <mergeCell ref="I46:M46"/>
  </mergeCells>
  <conditionalFormatting sqref="D46">
    <cfRule type="expression" dxfId="63" priority="4">
      <formula>ABS($D$46)&gt;--MID($J$7,2,5)</formula>
    </cfRule>
  </conditionalFormatting>
  <conditionalFormatting sqref="D47">
    <cfRule type="expression" dxfId="62" priority="3">
      <formula>ABS($D$47)&gt;--MID($J$8,2,5)</formula>
    </cfRule>
  </conditionalFormatting>
  <conditionalFormatting sqref="I46">
    <cfRule type="cellIs" dxfId="61" priority="2" operator="greaterThan">
      <formula>$M$7</formula>
    </cfRule>
  </conditionalFormatting>
  <conditionalFormatting sqref="I47">
    <cfRule type="cellIs" dxfId="60" priority="1" operator="greaterThan">
      <formula>$M$8</formula>
    </cfRule>
  </conditionalFormatting>
  <pageMargins left="0.7" right="0.7" top="0.75" bottom="0.75" header="0.3" footer="0.3"/>
  <pageSetup paperSize="9" orientation="portrait" r:id="rId1"/>
</worksheet>
</file>

<file path=xl/worksheets/sheet62.xml><?xml version="1.0" encoding="utf-8"?>
<worksheet xmlns="http://schemas.openxmlformats.org/spreadsheetml/2006/main" xmlns:r="http://schemas.openxmlformats.org/officeDocument/2006/relationships">
  <sheetPr codeName="Лист95">
    <tabColor rgb="FF00B0F0"/>
  </sheetPr>
  <dimension ref="A1:AE50"/>
  <sheetViews>
    <sheetView zoomScale="90" zoomScaleNormal="90" workbookViewId="0">
      <selection activeCell="D32" sqref="D32:H41"/>
    </sheetView>
  </sheetViews>
  <sheetFormatPr defaultRowHeight="15"/>
  <cols>
    <col min="1" max="1" width="6.7109375" customWidth="1"/>
    <col min="2" max="2" width="6.5703125" customWidth="1"/>
    <col min="3" max="3" width="5.5703125" customWidth="1"/>
    <col min="4" max="4" width="7" customWidth="1"/>
    <col min="5" max="7" width="3.7109375" customWidth="1"/>
    <col min="8" max="8" width="11.7109375" customWidth="1"/>
    <col min="9" max="9" width="2.7109375" customWidth="1"/>
    <col min="10" max="10" width="6.7109375" customWidth="1"/>
    <col min="11" max="12" width="3.7109375" customWidth="1"/>
    <col min="13" max="13" width="14.7109375" customWidth="1"/>
    <col min="14" max="14" width="5.7109375" customWidth="1"/>
    <col min="15" max="16" width="0" hidden="1" customWidth="1"/>
    <col min="17" max="17" width="0.42578125" customWidth="1"/>
    <col min="18" max="23" width="0" hidden="1" customWidth="1"/>
    <col min="27" max="27" width="9.28515625" hidden="1" customWidth="1"/>
    <col min="28" max="31" width="9.140625" hidden="1" customWidth="1"/>
  </cols>
  <sheetData>
    <row r="1" spans="1:24">
      <c r="A1" s="67" t="s">
        <v>32</v>
      </c>
      <c r="B1" s="67"/>
      <c r="C1" s="67"/>
      <c r="D1" s="67"/>
      <c r="E1" s="67"/>
      <c r="F1" s="67"/>
      <c r="G1" s="67"/>
      <c r="H1" s="67"/>
      <c r="I1" s="67"/>
      <c r="J1" s="67"/>
      <c r="K1" s="67"/>
      <c r="L1" s="67"/>
      <c r="M1" s="67"/>
      <c r="N1" s="38"/>
      <c r="O1" s="38"/>
      <c r="P1" s="38"/>
      <c r="Q1" s="38"/>
      <c r="R1" s="38"/>
      <c r="S1" s="38"/>
      <c r="T1" s="38"/>
      <c r="U1" s="38"/>
      <c r="V1" s="38"/>
      <c r="W1" s="28"/>
    </row>
    <row r="2" spans="1:24">
      <c r="A2" s="71" t="s">
        <v>33</v>
      </c>
      <c r="B2" s="71"/>
      <c r="C2" s="71"/>
      <c r="D2" s="71"/>
      <c r="E2" s="71"/>
      <c r="F2" s="71"/>
      <c r="G2" s="71"/>
      <c r="H2" s="71"/>
      <c r="I2" s="71"/>
      <c r="J2" s="71"/>
      <c r="K2" s="71"/>
      <c r="L2" s="71"/>
      <c r="M2" s="71"/>
      <c r="N2" s="7"/>
      <c r="O2" s="7"/>
      <c r="P2" s="7"/>
      <c r="Q2" s="7"/>
      <c r="R2" s="7"/>
      <c r="S2" s="7"/>
      <c r="T2" s="7"/>
      <c r="U2" s="7"/>
      <c r="V2" s="7"/>
      <c r="W2" s="7"/>
    </row>
    <row r="3" spans="1:24" ht="15.75">
      <c r="A3" s="68" t="s">
        <v>25</v>
      </c>
      <c r="B3" s="68"/>
      <c r="C3" s="68"/>
      <c r="D3" s="68"/>
      <c r="E3" s="68"/>
      <c r="F3" s="68"/>
      <c r="G3" s="68"/>
      <c r="H3" s="62"/>
      <c r="I3" s="72">
        <v>4543000675</v>
      </c>
      <c r="J3" s="72"/>
      <c r="K3" s="72"/>
      <c r="L3" s="72"/>
      <c r="M3" s="72"/>
      <c r="N3" s="16"/>
      <c r="O3" s="23"/>
      <c r="P3" s="62"/>
      <c r="Q3" s="69"/>
      <c r="R3" s="69"/>
      <c r="S3" s="69"/>
      <c r="T3" s="69"/>
      <c r="U3" s="69"/>
      <c r="V3" s="69"/>
      <c r="W3" s="69"/>
    </row>
    <row r="4" spans="1:24">
      <c r="A4" s="70" t="s">
        <v>0</v>
      </c>
      <c r="B4" s="70"/>
      <c r="C4" s="70"/>
      <c r="D4" s="70"/>
      <c r="E4" s="70"/>
      <c r="F4" s="70"/>
      <c r="G4" s="70"/>
      <c r="H4" s="62"/>
      <c r="I4" s="70" t="s">
        <v>1</v>
      </c>
      <c r="J4" s="70"/>
      <c r="K4" s="70"/>
      <c r="L4" s="70"/>
      <c r="M4" s="70"/>
      <c r="N4" s="46"/>
      <c r="O4" s="42"/>
      <c r="P4" s="62"/>
      <c r="Q4" s="69"/>
      <c r="R4" s="69"/>
      <c r="S4" s="69"/>
      <c r="T4" s="69"/>
      <c r="U4" s="69"/>
      <c r="V4" s="69"/>
      <c r="W4" s="69"/>
    </row>
    <row r="5" spans="1:24">
      <c r="A5" s="73" t="s">
        <v>2</v>
      </c>
      <c r="B5" s="73"/>
      <c r="C5" s="73"/>
      <c r="D5" s="73"/>
      <c r="E5" s="73"/>
      <c r="F5" s="73"/>
      <c r="G5" s="73"/>
      <c r="H5" s="73"/>
      <c r="I5" s="73"/>
      <c r="J5" s="73"/>
      <c r="K5" s="73"/>
      <c r="L5" s="73"/>
      <c r="M5" s="73"/>
      <c r="N5" s="14"/>
      <c r="O5" s="14"/>
      <c r="P5" s="14"/>
      <c r="Q5" s="14"/>
      <c r="R5" s="14"/>
      <c r="S5" s="14"/>
      <c r="T5" s="14"/>
      <c r="U5" s="14"/>
      <c r="V5" s="14"/>
      <c r="W5" s="14"/>
    </row>
    <row r="6" spans="1:24">
      <c r="A6" s="77" t="s">
        <v>3</v>
      </c>
      <c r="B6" s="77"/>
      <c r="C6" s="77"/>
      <c r="D6" s="77" t="s">
        <v>4</v>
      </c>
      <c r="E6" s="77"/>
      <c r="F6" s="77"/>
      <c r="G6" s="77" t="s">
        <v>5</v>
      </c>
      <c r="H6" s="77"/>
      <c r="I6" s="77"/>
      <c r="J6" s="77" t="s">
        <v>55</v>
      </c>
      <c r="K6" s="77"/>
      <c r="L6" s="78"/>
      <c r="M6" s="61" t="s">
        <v>56</v>
      </c>
      <c r="N6" s="35"/>
      <c r="O6" s="31"/>
      <c r="P6" s="32"/>
      <c r="Q6" s="28"/>
      <c r="R6" s="28"/>
      <c r="S6" s="28"/>
      <c r="T6" s="28"/>
      <c r="U6" s="28"/>
      <c r="V6" s="28"/>
      <c r="W6" s="28"/>
    </row>
    <row r="7" spans="1:24">
      <c r="A7" s="74">
        <v>1</v>
      </c>
      <c r="B7" s="74"/>
      <c r="C7" s="74"/>
      <c r="D7" s="75" t="str">
        <f>G7 &amp; " - " &amp; G8</f>
        <v>20 - 200</v>
      </c>
      <c r="E7" s="75"/>
      <c r="F7" s="75"/>
      <c r="G7" s="74">
        <v>20</v>
      </c>
      <c r="H7" s="74"/>
      <c r="I7" s="74"/>
      <c r="J7" s="74" t="s">
        <v>24</v>
      </c>
      <c r="K7" s="74"/>
      <c r="L7" s="76"/>
      <c r="M7" s="64">
        <v>8</v>
      </c>
      <c r="N7" s="36"/>
      <c r="O7" s="33"/>
      <c r="P7" s="34"/>
      <c r="Q7" s="28"/>
      <c r="R7" s="28"/>
      <c r="S7" s="28"/>
      <c r="T7" s="28"/>
      <c r="U7" s="28"/>
      <c r="V7" s="28"/>
      <c r="W7" s="28"/>
    </row>
    <row r="8" spans="1:24">
      <c r="A8" s="74"/>
      <c r="B8" s="74"/>
      <c r="C8" s="74"/>
      <c r="D8" s="74"/>
      <c r="E8" s="74"/>
      <c r="F8" s="74"/>
      <c r="G8" s="74">
        <v>200</v>
      </c>
      <c r="H8" s="74"/>
      <c r="I8" s="74"/>
      <c r="J8" s="74" t="s">
        <v>23</v>
      </c>
      <c r="K8" s="74"/>
      <c r="L8" s="76"/>
      <c r="M8" s="64">
        <v>0.3</v>
      </c>
      <c r="N8" s="16"/>
      <c r="O8" s="27"/>
      <c r="P8" s="30"/>
      <c r="Q8" s="28"/>
      <c r="R8" s="28"/>
      <c r="S8" s="28"/>
      <c r="T8" s="28"/>
      <c r="U8" s="28"/>
      <c r="V8" s="28"/>
      <c r="W8" s="28"/>
    </row>
    <row r="9" spans="1:24">
      <c r="A9" s="74"/>
      <c r="B9" s="74"/>
      <c r="C9" s="74"/>
      <c r="D9" s="74"/>
      <c r="E9" s="74"/>
      <c r="F9" s="74"/>
      <c r="G9" s="74"/>
      <c r="H9" s="74"/>
      <c r="I9" s="74"/>
      <c r="J9" s="80">
        <f>--MID(J7,2,3)</f>
        <v>2.5</v>
      </c>
      <c r="K9" s="80"/>
      <c r="L9" s="81"/>
      <c r="M9" s="60"/>
      <c r="N9" s="16"/>
      <c r="O9" s="27"/>
      <c r="P9" s="30"/>
      <c r="Q9" s="28"/>
      <c r="R9" s="28"/>
      <c r="S9" s="28"/>
      <c r="T9" s="28"/>
      <c r="U9" s="28"/>
      <c r="V9" s="28"/>
      <c r="W9" s="28"/>
    </row>
    <row r="10" spans="1:24">
      <c r="A10" s="74"/>
      <c r="B10" s="74"/>
      <c r="C10" s="74"/>
      <c r="D10" s="74"/>
      <c r="E10" s="74"/>
      <c r="F10" s="74"/>
      <c r="G10" s="74"/>
      <c r="H10" s="74"/>
      <c r="I10" s="74"/>
      <c r="J10" s="82">
        <f>--MID(J8,2,3)</f>
        <v>0.6</v>
      </c>
      <c r="K10" s="82"/>
      <c r="L10" s="83"/>
      <c r="M10" s="60"/>
      <c r="N10" s="16"/>
      <c r="O10" s="52"/>
      <c r="P10" s="54"/>
      <c r="Q10" s="28"/>
      <c r="R10" s="28"/>
      <c r="S10" s="28"/>
      <c r="T10" s="28"/>
      <c r="U10" s="28"/>
      <c r="V10" s="28"/>
      <c r="W10" s="28"/>
    </row>
    <row r="11" spans="1:24">
      <c r="A11" s="79" t="s">
        <v>7</v>
      </c>
      <c r="B11" s="79"/>
      <c r="C11" s="79"/>
      <c r="D11" s="79"/>
      <c r="E11" s="79"/>
      <c r="F11" s="79"/>
      <c r="G11" s="79"/>
      <c r="H11" s="79"/>
      <c r="I11" s="79"/>
      <c r="J11" s="79"/>
      <c r="K11" s="84" t="str">
        <f>'Исход. данные'!$B$1</f>
        <v>18.10.2024г.</v>
      </c>
      <c r="L11" s="84"/>
      <c r="M11" s="84"/>
      <c r="N11" s="15"/>
      <c r="O11" s="15"/>
      <c r="P11" s="15"/>
      <c r="Q11" s="15"/>
      <c r="R11" s="15"/>
      <c r="S11" s="15"/>
      <c r="T11" s="15"/>
      <c r="U11" s="15"/>
      <c r="V11" s="15"/>
      <c r="W11" s="15"/>
      <c r="X11" s="8"/>
    </row>
    <row r="12" spans="1:24">
      <c r="A12" s="79" t="s">
        <v>8</v>
      </c>
      <c r="B12" s="79"/>
      <c r="C12" s="79"/>
      <c r="D12" s="79"/>
      <c r="E12" s="79"/>
      <c r="F12" s="79"/>
      <c r="G12" s="79"/>
      <c r="H12" s="79"/>
      <c r="I12" s="79"/>
      <c r="J12" s="79"/>
      <c r="K12" s="85" t="str">
        <f>'Исход. данные'!$B$2</f>
        <v>ВР-300S № 181024</v>
      </c>
      <c r="L12" s="85"/>
      <c r="M12" s="85"/>
      <c r="N12" s="16"/>
      <c r="O12" s="16"/>
      <c r="P12" s="16"/>
      <c r="Q12" s="16"/>
      <c r="R12" s="16"/>
      <c r="S12" s="16"/>
      <c r="T12" s="16"/>
      <c r="U12" s="16"/>
      <c r="V12" s="16"/>
      <c r="W12" s="16"/>
      <c r="X12" s="8"/>
    </row>
    <row r="13" spans="1:24">
      <c r="A13" s="79" t="s">
        <v>9</v>
      </c>
      <c r="B13" s="79"/>
      <c r="C13" s="79"/>
      <c r="D13" s="79"/>
      <c r="E13" s="79"/>
      <c r="F13" s="79"/>
      <c r="G13" s="79"/>
      <c r="H13" s="79"/>
      <c r="I13" s="79"/>
      <c r="J13" s="79"/>
      <c r="K13" s="85">
        <f>'Исход. данные'!$B$3</f>
        <v>21.2</v>
      </c>
      <c r="L13" s="85"/>
      <c r="M13" s="85"/>
      <c r="N13" s="16"/>
      <c r="O13" s="16"/>
      <c r="P13" s="16"/>
      <c r="Q13" s="16"/>
      <c r="R13" s="16"/>
      <c r="S13" s="16"/>
      <c r="T13" s="16"/>
      <c r="U13" s="16"/>
      <c r="V13" s="16"/>
      <c r="W13" s="16"/>
      <c r="X13" s="8"/>
    </row>
    <row r="14" spans="1:24">
      <c r="A14" s="79" t="s">
        <v>10</v>
      </c>
      <c r="B14" s="79"/>
      <c r="C14" s="79"/>
      <c r="D14" s="79"/>
      <c r="E14" s="79"/>
      <c r="F14" s="79"/>
      <c r="G14" s="79"/>
      <c r="H14" s="79"/>
      <c r="I14" s="79"/>
      <c r="J14" s="79"/>
      <c r="K14" s="85">
        <f>'Исход. данные'!$B$4</f>
        <v>60.7</v>
      </c>
      <c r="L14" s="85"/>
      <c r="M14" s="85"/>
      <c r="N14" s="16"/>
      <c r="O14" s="16"/>
      <c r="P14" s="16"/>
      <c r="Q14" s="16"/>
      <c r="R14" s="16"/>
      <c r="S14" s="16"/>
      <c r="T14" s="16"/>
      <c r="U14" s="16"/>
      <c r="V14" s="16"/>
      <c r="W14" s="16"/>
      <c r="X14" s="8"/>
    </row>
    <row r="15" spans="1:24">
      <c r="A15" s="97" t="s">
        <v>11</v>
      </c>
      <c r="B15" s="98"/>
      <c r="C15" s="99"/>
      <c r="D15" s="76" t="str">
        <f>"Объем дозирования " &amp; G7 &amp; " мкл"</f>
        <v>Объем дозирования 20 мкл</v>
      </c>
      <c r="E15" s="85"/>
      <c r="F15" s="85"/>
      <c r="G15" s="85"/>
      <c r="H15" s="85"/>
      <c r="I15" s="85"/>
      <c r="J15" s="85"/>
      <c r="K15" s="85"/>
      <c r="L15" s="85"/>
      <c r="M15" s="86"/>
      <c r="N15" s="47"/>
      <c r="O15" s="28"/>
      <c r="P15" s="28"/>
      <c r="Q15" s="28"/>
      <c r="R15" s="28"/>
      <c r="S15" s="28"/>
      <c r="T15" s="28"/>
      <c r="U15" s="28"/>
      <c r="V15" s="28"/>
      <c r="W15" s="28"/>
    </row>
    <row r="16" spans="1:24">
      <c r="A16" s="100"/>
      <c r="B16" s="101"/>
      <c r="C16" s="102"/>
      <c r="D16" s="76" t="s">
        <v>42</v>
      </c>
      <c r="E16" s="85"/>
      <c r="F16" s="85"/>
      <c r="G16" s="85"/>
      <c r="H16" s="86"/>
      <c r="I16" s="76" t="s">
        <v>13</v>
      </c>
      <c r="J16" s="85"/>
      <c r="K16" s="85"/>
      <c r="L16" s="85"/>
      <c r="M16" s="86"/>
      <c r="N16" s="28"/>
      <c r="O16" s="28"/>
      <c r="P16" s="28"/>
      <c r="Q16" s="28"/>
      <c r="R16" s="28"/>
      <c r="S16" s="28"/>
      <c r="T16" s="28"/>
      <c r="U16" s="28"/>
      <c r="V16" s="28"/>
      <c r="W16" s="28"/>
    </row>
    <row r="17" spans="1:31">
      <c r="A17" s="76">
        <v>1</v>
      </c>
      <c r="B17" s="85"/>
      <c r="C17" s="86"/>
      <c r="D17" s="87">
        <v>2.1600000000000001E-2</v>
      </c>
      <c r="E17" s="88"/>
      <c r="F17" s="88"/>
      <c r="G17" s="88"/>
      <c r="H17" s="89"/>
      <c r="I17" s="90">
        <f>D17*1000*'Исход. данные'!$B$6</f>
        <v>21.666960000000003</v>
      </c>
      <c r="J17" s="91"/>
      <c r="K17" s="91"/>
      <c r="L17" s="91"/>
      <c r="M17" s="92"/>
      <c r="N17" s="28"/>
      <c r="O17" s="28"/>
      <c r="P17" s="28"/>
      <c r="Q17" s="28"/>
      <c r="R17" s="28"/>
      <c r="S17" s="28"/>
      <c r="T17" s="28"/>
      <c r="U17" s="28"/>
      <c r="V17" s="28"/>
      <c r="W17" s="28"/>
      <c r="AA17" s="65">
        <f ca="1">ROUND(NORMINV(RAND(), $AA$27, $AA$27*$M$7/100*0.8)/(1000*'Исход. данные'!$B$6), 4)</f>
        <v>1.9300000000000001E-2</v>
      </c>
      <c r="AB17" s="65"/>
      <c r="AC17" s="65"/>
      <c r="AD17" s="65"/>
      <c r="AE17" s="65"/>
    </row>
    <row r="18" spans="1:31">
      <c r="A18" s="76">
        <v>2</v>
      </c>
      <c r="B18" s="85"/>
      <c r="C18" s="86"/>
      <c r="D18" s="87">
        <v>1.95E-2</v>
      </c>
      <c r="E18" s="93"/>
      <c r="F18" s="93"/>
      <c r="G18" s="93"/>
      <c r="H18" s="94"/>
      <c r="I18" s="90">
        <f>D18*1000*'Исход. данные'!$B$6</f>
        <v>19.560450000000003</v>
      </c>
      <c r="J18" s="95"/>
      <c r="K18" s="95"/>
      <c r="L18" s="95"/>
      <c r="M18" s="96"/>
      <c r="N18" s="28"/>
      <c r="O18" s="28"/>
      <c r="P18" s="28"/>
      <c r="Q18" s="28"/>
      <c r="R18" s="28"/>
      <c r="S18" s="28"/>
      <c r="T18" s="28"/>
      <c r="U18" s="28"/>
      <c r="V18" s="28"/>
      <c r="W18" s="28"/>
      <c r="AA18" s="65">
        <f ca="1">ROUND(NORMINV(RAND(), $AA$27, $AA$27*$M$7/100*0.8)/(1000*'Исход. данные'!$B$6), 4)</f>
        <v>0.02</v>
      </c>
      <c r="AB18" s="65"/>
      <c r="AC18" s="65"/>
      <c r="AD18" s="65"/>
      <c r="AE18" s="65"/>
    </row>
    <row r="19" spans="1:31">
      <c r="A19" s="76">
        <v>3</v>
      </c>
      <c r="B19" s="85"/>
      <c r="C19" s="86"/>
      <c r="D19" s="87">
        <v>1.7100000000000001E-2</v>
      </c>
      <c r="E19" s="93"/>
      <c r="F19" s="93"/>
      <c r="G19" s="93"/>
      <c r="H19" s="94"/>
      <c r="I19" s="90">
        <f>D19*1000*'Исход. данные'!$B$6</f>
        <v>17.153010000000002</v>
      </c>
      <c r="J19" s="95"/>
      <c r="K19" s="95"/>
      <c r="L19" s="95"/>
      <c r="M19" s="96"/>
      <c r="N19" s="28"/>
      <c r="O19" s="28"/>
      <c r="P19" s="28"/>
      <c r="Q19" s="28"/>
      <c r="R19" s="28"/>
      <c r="S19" s="28"/>
      <c r="T19" s="28"/>
      <c r="U19" s="28"/>
      <c r="V19" s="28"/>
      <c r="W19" s="28"/>
      <c r="AA19" s="65">
        <f ca="1">ROUND(NORMINV(RAND(), $AA$27, $AA$27*$M$7/100*0.8)/(1000*'Исход. данные'!$B$6), 4)</f>
        <v>1.8100000000000002E-2</v>
      </c>
      <c r="AB19" s="65"/>
      <c r="AC19" s="65"/>
      <c r="AD19" s="65"/>
      <c r="AE19" s="65"/>
    </row>
    <row r="20" spans="1:31">
      <c r="A20" s="76">
        <v>4</v>
      </c>
      <c r="B20" s="85"/>
      <c r="C20" s="86"/>
      <c r="D20" s="87">
        <v>1.8200000000000001E-2</v>
      </c>
      <c r="E20" s="93"/>
      <c r="F20" s="93"/>
      <c r="G20" s="93"/>
      <c r="H20" s="94"/>
      <c r="I20" s="90">
        <f>D20*1000*'Исход. данные'!$B$6</f>
        <v>18.256420000000002</v>
      </c>
      <c r="J20" s="95"/>
      <c r="K20" s="95"/>
      <c r="L20" s="95"/>
      <c r="M20" s="96"/>
      <c r="N20" s="28"/>
      <c r="O20" s="28"/>
      <c r="P20" s="28"/>
      <c r="Q20" s="28"/>
      <c r="R20" s="28"/>
      <c r="S20" s="28"/>
      <c r="T20" s="28"/>
      <c r="U20" s="28"/>
      <c r="V20" s="28"/>
      <c r="W20" s="28"/>
      <c r="AA20" s="65">
        <f ca="1">ROUND(NORMINV(RAND(), $AA$27, $AA$27*$M$7/100*0.8)/(1000*'Исход. данные'!$B$6), 4)</f>
        <v>1.9900000000000001E-2</v>
      </c>
      <c r="AB20" s="65"/>
      <c r="AC20" s="65"/>
      <c r="AD20" s="65"/>
      <c r="AE20" s="65"/>
    </row>
    <row r="21" spans="1:31">
      <c r="A21" s="76">
        <v>5</v>
      </c>
      <c r="B21" s="85"/>
      <c r="C21" s="86"/>
      <c r="D21" s="87">
        <v>1.9800000000000002E-2</v>
      </c>
      <c r="E21" s="93"/>
      <c r="F21" s="93"/>
      <c r="G21" s="93"/>
      <c r="H21" s="94"/>
      <c r="I21" s="90">
        <f>D21*1000*'Исход. данные'!$B$6</f>
        <v>19.861380000000004</v>
      </c>
      <c r="J21" s="95"/>
      <c r="K21" s="95"/>
      <c r="L21" s="95"/>
      <c r="M21" s="96"/>
      <c r="N21" s="28"/>
      <c r="O21" s="28"/>
      <c r="P21" s="28"/>
      <c r="Q21" s="28"/>
      <c r="R21" s="28"/>
      <c r="S21" s="28"/>
      <c r="T21" s="28"/>
      <c r="U21" s="28"/>
      <c r="V21" s="28"/>
      <c r="W21" s="28"/>
      <c r="AA21" s="65">
        <f ca="1">ROUND(NORMINV(RAND(), $AA$27, $AA$27*$M$7/100*0.8)/(1000*'Исход. данные'!$B$6), 4)</f>
        <v>1.9800000000000002E-2</v>
      </c>
      <c r="AB21" s="65"/>
      <c r="AC21" s="65"/>
      <c r="AD21" s="65"/>
      <c r="AE21" s="65"/>
    </row>
    <row r="22" spans="1:31">
      <c r="A22" s="76">
        <v>6</v>
      </c>
      <c r="B22" s="85"/>
      <c r="C22" s="86"/>
      <c r="D22" s="87">
        <v>2.0299999999999999E-2</v>
      </c>
      <c r="E22" s="93"/>
      <c r="F22" s="93"/>
      <c r="G22" s="93"/>
      <c r="H22" s="94"/>
      <c r="I22" s="90">
        <f>D22*1000*'Исход. данные'!$B$6</f>
        <v>20.362929999999999</v>
      </c>
      <c r="J22" s="95"/>
      <c r="K22" s="95"/>
      <c r="L22" s="95"/>
      <c r="M22" s="96"/>
      <c r="N22" s="28"/>
      <c r="O22" s="28"/>
      <c r="P22" s="28"/>
      <c r="Q22" s="28"/>
      <c r="R22" s="28"/>
      <c r="S22" s="28"/>
      <c r="T22" s="28"/>
      <c r="U22" s="28"/>
      <c r="V22" s="28"/>
      <c r="W22" s="28"/>
      <c r="Z22" s="18"/>
      <c r="AA22" s="65">
        <f ca="1">ROUND(NORMINV(RAND(), $AA$27, $AA$27*$M$7/100*0.8)/(1000*'Исход. данные'!$B$6), 4)</f>
        <v>2.0199999999999999E-2</v>
      </c>
      <c r="AB22" s="65"/>
      <c r="AC22" s="65"/>
      <c r="AD22" s="65"/>
      <c r="AE22" s="65"/>
    </row>
    <row r="23" spans="1:31">
      <c r="A23" s="76">
        <v>7</v>
      </c>
      <c r="B23" s="85"/>
      <c r="C23" s="86"/>
      <c r="D23" s="87">
        <v>1.9199999999999998E-2</v>
      </c>
      <c r="E23" s="93"/>
      <c r="F23" s="93"/>
      <c r="G23" s="93"/>
      <c r="H23" s="94"/>
      <c r="I23" s="90">
        <f>D23*1000*'Исход. данные'!$B$6</f>
        <v>19.259520000000002</v>
      </c>
      <c r="J23" s="95"/>
      <c r="K23" s="95"/>
      <c r="L23" s="95"/>
      <c r="M23" s="96"/>
      <c r="N23" s="28"/>
      <c r="O23" s="28"/>
      <c r="P23" s="28"/>
      <c r="Q23" s="28"/>
      <c r="R23" s="28"/>
      <c r="S23" s="28"/>
      <c r="T23" s="28"/>
      <c r="U23" s="28"/>
      <c r="V23" s="28"/>
      <c r="W23" s="28"/>
      <c r="Z23" s="18"/>
      <c r="AA23" s="65">
        <f ca="1">ROUND(NORMINV(RAND(), $AA$27, $AA$27*$M$7/100*0.8)/(1000*'Исход. данные'!$B$6), 4)</f>
        <v>2.0400000000000001E-2</v>
      </c>
      <c r="AB23" s="65"/>
      <c r="AC23" s="65"/>
      <c r="AD23" s="65"/>
      <c r="AE23" s="65"/>
    </row>
    <row r="24" spans="1:31">
      <c r="A24" s="76">
        <v>8</v>
      </c>
      <c r="B24" s="85"/>
      <c r="C24" s="86"/>
      <c r="D24" s="87">
        <v>2.06E-2</v>
      </c>
      <c r="E24" s="93"/>
      <c r="F24" s="93"/>
      <c r="G24" s="93"/>
      <c r="H24" s="94"/>
      <c r="I24" s="90">
        <f>D24*1000*'Исход. данные'!$B$6</f>
        <v>20.663860000000003</v>
      </c>
      <c r="J24" s="95"/>
      <c r="K24" s="95"/>
      <c r="L24" s="95"/>
      <c r="M24" s="96"/>
      <c r="N24" s="28"/>
      <c r="O24" s="28"/>
      <c r="P24" s="28"/>
      <c r="Q24" s="28"/>
      <c r="R24" s="28"/>
      <c r="S24" s="28"/>
      <c r="T24" s="28"/>
      <c r="U24" s="28"/>
      <c r="V24" s="28"/>
      <c r="W24" s="28"/>
      <c r="AA24" s="65">
        <f ca="1">ROUND(NORMINV(RAND(), $AA$27, $AA$27*$M$7/100*0.8)/(1000*'Исход. данные'!$B$6), 4)</f>
        <v>2.0400000000000001E-2</v>
      </c>
      <c r="AB24" s="65"/>
      <c r="AC24" s="65"/>
      <c r="AD24" s="65"/>
      <c r="AE24" s="65"/>
    </row>
    <row r="25" spans="1:31">
      <c r="A25" s="76">
        <v>9</v>
      </c>
      <c r="B25" s="85"/>
      <c r="C25" s="86"/>
      <c r="D25" s="87">
        <v>2.0799999999999999E-2</v>
      </c>
      <c r="E25" s="93"/>
      <c r="F25" s="93"/>
      <c r="G25" s="93"/>
      <c r="H25" s="94"/>
      <c r="I25" s="90">
        <f>D25*1000*'Исход. данные'!$B$6</f>
        <v>20.864480000000004</v>
      </c>
      <c r="J25" s="95"/>
      <c r="K25" s="95"/>
      <c r="L25" s="95"/>
      <c r="M25" s="96"/>
      <c r="N25" s="28"/>
      <c r="O25" s="28"/>
      <c r="P25" s="28"/>
      <c r="Q25" s="28"/>
      <c r="R25" s="28"/>
      <c r="S25" s="28"/>
      <c r="T25" s="28"/>
      <c r="U25" s="28"/>
      <c r="V25" s="29"/>
      <c r="W25" s="28"/>
      <c r="AA25" s="65">
        <f ca="1">ROUND(NORMINV(RAND(), $AA$27, $AA$27*$M$7/100*0.8)/(1000*'Исход. данные'!$B$6), 4)</f>
        <v>1.9800000000000002E-2</v>
      </c>
      <c r="AB25" s="65"/>
      <c r="AC25" s="65"/>
      <c r="AD25" s="65"/>
      <c r="AE25" s="65"/>
    </row>
    <row r="26" spans="1:31">
      <c r="A26" s="76">
        <v>10</v>
      </c>
      <c r="B26" s="85"/>
      <c r="C26" s="86"/>
      <c r="D26" s="87">
        <v>1.9699999999999999E-2</v>
      </c>
      <c r="E26" s="93"/>
      <c r="F26" s="93"/>
      <c r="G26" s="93"/>
      <c r="H26" s="94"/>
      <c r="I26" s="90">
        <f>D26*1000*'Исход. данные'!$B$6</f>
        <v>19.76107</v>
      </c>
      <c r="J26" s="95"/>
      <c r="K26" s="95"/>
      <c r="L26" s="95"/>
      <c r="M26" s="96"/>
      <c r="N26" s="28"/>
      <c r="O26" s="28"/>
      <c r="P26" s="28"/>
      <c r="Q26" s="28"/>
      <c r="R26" s="28"/>
      <c r="S26" s="28"/>
      <c r="T26" s="28"/>
      <c r="U26" s="28"/>
      <c r="V26" s="28"/>
      <c r="W26" s="28"/>
      <c r="AA26" s="65">
        <f ca="1">ROUND(NORMINV(RAND(), $AA$27, $AA$27*$M$7/100*0.8)/(1000*'Исход. данные'!$B$6), 4)</f>
        <v>2.07E-2</v>
      </c>
      <c r="AB26" s="65"/>
      <c r="AC26" s="65"/>
      <c r="AD26" s="65"/>
      <c r="AE26" s="65"/>
    </row>
    <row r="27" spans="1:31">
      <c r="A27" s="76" t="s">
        <v>14</v>
      </c>
      <c r="B27" s="85"/>
      <c r="C27" s="86"/>
      <c r="D27" s="87">
        <f>AVERAGE(D17:H26)</f>
        <v>1.9679999999999996E-2</v>
      </c>
      <c r="E27" s="93"/>
      <c r="F27" s="93"/>
      <c r="G27" s="93"/>
      <c r="H27" s="94"/>
      <c r="I27" s="90">
        <f>ROUND(AVERAGE(I17:M26),2)</f>
        <v>19.739999999999998</v>
      </c>
      <c r="J27" s="95"/>
      <c r="K27" s="95"/>
      <c r="L27" s="95"/>
      <c r="M27" s="96"/>
      <c r="N27" s="47"/>
      <c r="O27" s="28"/>
      <c r="P27" s="28"/>
      <c r="Q27" s="28"/>
      <c r="R27" s="28"/>
      <c r="S27" s="28"/>
      <c r="T27" s="28"/>
      <c r="U27" s="28"/>
      <c r="V27" s="28"/>
      <c r="W27" s="28"/>
      <c r="AA27" s="66">
        <f ca="1">G7+G7*J9/100*0.9*(RAND()-RAND())</f>
        <v>19.939502892318256</v>
      </c>
      <c r="AB27" s="66"/>
      <c r="AC27" s="66"/>
      <c r="AD27" s="66"/>
      <c r="AE27" s="66"/>
    </row>
    <row r="28" spans="1:31">
      <c r="A28" s="76" t="s">
        <v>15</v>
      </c>
      <c r="B28" s="85"/>
      <c r="C28" s="86"/>
      <c r="D28" s="106" t="str">
        <f>'Исход. данные'!$B$5</f>
        <v>Пупкин В.В.</v>
      </c>
      <c r="E28" s="107"/>
      <c r="F28" s="107"/>
      <c r="G28" s="107"/>
      <c r="H28" s="107"/>
      <c r="I28" s="107"/>
      <c r="J28" s="107"/>
      <c r="K28" s="107"/>
      <c r="L28" s="107"/>
      <c r="M28" s="108"/>
      <c r="N28" s="51"/>
      <c r="O28" s="51"/>
      <c r="P28" s="51"/>
      <c r="Q28" s="51"/>
      <c r="R28" s="51"/>
      <c r="S28" s="51"/>
      <c r="T28" s="51"/>
      <c r="U28" s="28"/>
      <c r="V28" s="28"/>
      <c r="W28" s="28"/>
    </row>
    <row r="29" spans="1:31">
      <c r="A29" s="62"/>
      <c r="B29" s="62"/>
      <c r="C29" s="62"/>
      <c r="D29" s="62"/>
      <c r="E29" s="62"/>
      <c r="F29" s="62"/>
      <c r="G29" s="62"/>
      <c r="H29" s="62"/>
      <c r="I29" s="62"/>
      <c r="J29" s="62"/>
      <c r="K29" s="62"/>
      <c r="L29" s="62"/>
      <c r="M29" s="62"/>
      <c r="N29" s="62"/>
      <c r="O29" s="62"/>
      <c r="P29" s="62"/>
      <c r="Q29" s="62"/>
      <c r="R29" s="62"/>
      <c r="S29" s="62"/>
      <c r="T29" s="62"/>
      <c r="U29" s="62"/>
      <c r="V29" s="62"/>
      <c r="W29" s="62"/>
    </row>
    <row r="30" spans="1:31">
      <c r="A30" s="97" t="s">
        <v>11</v>
      </c>
      <c r="B30" s="98"/>
      <c r="C30" s="99"/>
      <c r="D30" s="76" t="str">
        <f>"Объем дозирования " &amp; G8 &amp; " мкл"</f>
        <v>Объем дозирования 200 мкл</v>
      </c>
      <c r="E30" s="85"/>
      <c r="F30" s="85"/>
      <c r="G30" s="85"/>
      <c r="H30" s="85"/>
      <c r="I30" s="85"/>
      <c r="J30" s="85"/>
      <c r="K30" s="85"/>
      <c r="L30" s="85"/>
      <c r="M30" s="86"/>
      <c r="V30" s="18"/>
    </row>
    <row r="31" spans="1:31">
      <c r="A31" s="100"/>
      <c r="B31" s="101"/>
      <c r="C31" s="102"/>
      <c r="D31" s="76" t="s">
        <v>42</v>
      </c>
      <c r="E31" s="85"/>
      <c r="F31" s="85"/>
      <c r="G31" s="85"/>
      <c r="H31" s="86"/>
      <c r="I31" s="76" t="s">
        <v>13</v>
      </c>
      <c r="J31" s="85"/>
      <c r="K31" s="85"/>
      <c r="L31" s="85"/>
      <c r="M31" s="86"/>
      <c r="Q31" s="18"/>
      <c r="S31" s="2"/>
    </row>
    <row r="32" spans="1:31">
      <c r="A32" s="76">
        <v>1</v>
      </c>
      <c r="B32" s="85"/>
      <c r="C32" s="86"/>
      <c r="D32" s="103">
        <v>0.19969999999999999</v>
      </c>
      <c r="E32" s="104"/>
      <c r="F32" s="104"/>
      <c r="G32" s="104"/>
      <c r="H32" s="105"/>
      <c r="I32" s="90">
        <f>D32*1000*'Исход. данные'!$B$6</f>
        <v>200.31907000000001</v>
      </c>
      <c r="J32" s="95"/>
      <c r="K32" s="95"/>
      <c r="L32" s="95"/>
      <c r="M32" s="96"/>
      <c r="Q32" s="18"/>
      <c r="AA32" s="65">
        <f ca="1">ROUND(NORMINV(RAND(), $AA$42, $AA$42*$M$8/100*0.8)/(1000*'Исход. данные'!$B$6), 4)</f>
        <v>0.1991</v>
      </c>
      <c r="AB32" s="65"/>
      <c r="AC32" s="65"/>
      <c r="AD32" s="65"/>
      <c r="AE32" s="65"/>
    </row>
    <row r="33" spans="1:31">
      <c r="A33" s="76">
        <v>2</v>
      </c>
      <c r="B33" s="85"/>
      <c r="C33" s="86"/>
      <c r="D33" s="103">
        <v>0.19980000000000001</v>
      </c>
      <c r="E33" s="104"/>
      <c r="F33" s="104"/>
      <c r="G33" s="104"/>
      <c r="H33" s="105"/>
      <c r="I33" s="90">
        <f>D33*1000*'Исход. данные'!$B$6</f>
        <v>200.41938000000002</v>
      </c>
      <c r="J33" s="95"/>
      <c r="K33" s="95"/>
      <c r="L33" s="95"/>
      <c r="M33" s="96"/>
      <c r="Q33" s="18"/>
      <c r="S33" s="2"/>
      <c r="AA33" s="65">
        <f ca="1">ROUND(NORMINV(RAND(), $AA$42, $AA$42*$M$8/100*0.8)/(1000*'Исход. данные'!$B$6), 4)</f>
        <v>0.1986</v>
      </c>
      <c r="AB33" s="65"/>
      <c r="AC33" s="65"/>
      <c r="AD33" s="65"/>
      <c r="AE33" s="65"/>
    </row>
    <row r="34" spans="1:31">
      <c r="A34" s="76">
        <v>3</v>
      </c>
      <c r="B34" s="85"/>
      <c r="C34" s="86"/>
      <c r="D34" s="103">
        <v>0.19900000000000001</v>
      </c>
      <c r="E34" s="104"/>
      <c r="F34" s="104"/>
      <c r="G34" s="104"/>
      <c r="H34" s="105"/>
      <c r="I34" s="90">
        <f>D34*1000*'Исход. данные'!$B$6</f>
        <v>199.61690000000002</v>
      </c>
      <c r="J34" s="95"/>
      <c r="K34" s="95"/>
      <c r="L34" s="95"/>
      <c r="M34" s="96"/>
      <c r="Q34" s="18"/>
      <c r="AA34" s="65">
        <f ca="1">ROUND(NORMINV(RAND(), $AA$42, $AA$42*$M$8/100*0.8)/(1000*'Исход. данные'!$B$6), 4)</f>
        <v>0.19969999999999999</v>
      </c>
      <c r="AB34" s="65"/>
      <c r="AC34" s="65"/>
      <c r="AD34" s="65"/>
      <c r="AE34" s="65"/>
    </row>
    <row r="35" spans="1:31">
      <c r="A35" s="76">
        <v>4</v>
      </c>
      <c r="B35" s="85"/>
      <c r="C35" s="86"/>
      <c r="D35" s="103">
        <v>0.1991</v>
      </c>
      <c r="E35" s="104"/>
      <c r="F35" s="104"/>
      <c r="G35" s="104"/>
      <c r="H35" s="105"/>
      <c r="I35" s="90">
        <f>D35*1000*'Исход. данные'!$B$6</f>
        <v>199.71721000000002</v>
      </c>
      <c r="J35" s="95"/>
      <c r="K35" s="95"/>
      <c r="L35" s="95"/>
      <c r="M35" s="96"/>
      <c r="Q35" s="18"/>
      <c r="AA35" s="65">
        <f ca="1">ROUND(NORMINV(RAND(), $AA$42, $AA$42*$M$8/100*0.8)/(1000*'Исход. данные'!$B$6), 4)</f>
        <v>0.19850000000000001</v>
      </c>
      <c r="AB35" s="65"/>
      <c r="AC35" s="65"/>
      <c r="AD35" s="65"/>
      <c r="AE35" s="65"/>
    </row>
    <row r="36" spans="1:31">
      <c r="A36" s="76">
        <v>5</v>
      </c>
      <c r="B36" s="85"/>
      <c r="C36" s="86"/>
      <c r="D36" s="103">
        <v>0.19900000000000001</v>
      </c>
      <c r="E36" s="104"/>
      <c r="F36" s="104"/>
      <c r="G36" s="104"/>
      <c r="H36" s="105"/>
      <c r="I36" s="90">
        <f>D36*1000*'Исход. данные'!$B$6</f>
        <v>199.61690000000002</v>
      </c>
      <c r="J36" s="95"/>
      <c r="K36" s="95"/>
      <c r="L36" s="95"/>
      <c r="M36" s="96"/>
      <c r="Q36" s="18"/>
      <c r="AA36" s="65">
        <f ca="1">ROUND(NORMINV(RAND(), $AA$42, $AA$42*$M$8/100*0.8)/(1000*'Исход. данные'!$B$6), 4)</f>
        <v>0.1986</v>
      </c>
      <c r="AB36" s="65"/>
      <c r="AC36" s="65"/>
      <c r="AD36" s="65"/>
      <c r="AE36" s="65"/>
    </row>
    <row r="37" spans="1:31">
      <c r="A37" s="76">
        <v>6</v>
      </c>
      <c r="B37" s="85"/>
      <c r="C37" s="86"/>
      <c r="D37" s="103">
        <v>0.1993</v>
      </c>
      <c r="E37" s="104"/>
      <c r="F37" s="104"/>
      <c r="G37" s="104"/>
      <c r="H37" s="105"/>
      <c r="I37" s="90">
        <f>D37*1000*'Исход. данные'!$B$6</f>
        <v>199.91783000000004</v>
      </c>
      <c r="J37" s="95"/>
      <c r="K37" s="95"/>
      <c r="L37" s="95"/>
      <c r="M37" s="96"/>
      <c r="Q37" s="18"/>
      <c r="Y37" s="26"/>
      <c r="AA37" s="65">
        <f ca="1">ROUND(NORMINV(RAND(), $AA$42, $AA$42*$M$8/100*0.8)/(1000*'Исход. данные'!$B$6), 4)</f>
        <v>0.19800000000000001</v>
      </c>
      <c r="AB37" s="65"/>
      <c r="AC37" s="65"/>
      <c r="AD37" s="65"/>
      <c r="AE37" s="65"/>
    </row>
    <row r="38" spans="1:31">
      <c r="A38" s="76">
        <v>7</v>
      </c>
      <c r="B38" s="85"/>
      <c r="C38" s="86"/>
      <c r="D38" s="103">
        <v>0.19889999999999999</v>
      </c>
      <c r="E38" s="104"/>
      <c r="F38" s="104"/>
      <c r="G38" s="104"/>
      <c r="H38" s="105"/>
      <c r="I38" s="90">
        <f>D38*1000*'Исход. данные'!$B$6</f>
        <v>199.51659000000004</v>
      </c>
      <c r="J38" s="95"/>
      <c r="K38" s="95"/>
      <c r="L38" s="95"/>
      <c r="M38" s="96"/>
      <c r="Q38" s="18"/>
      <c r="AA38" s="65">
        <f ca="1">ROUND(NORMINV(RAND(), $AA$42, $AA$42*$M$8/100*0.8)/(1000*'Исход. данные'!$B$6), 4)</f>
        <v>0.1988</v>
      </c>
      <c r="AB38" s="65"/>
      <c r="AC38" s="65"/>
      <c r="AD38" s="65"/>
      <c r="AE38" s="65"/>
    </row>
    <row r="39" spans="1:31">
      <c r="A39" s="76">
        <v>8</v>
      </c>
      <c r="B39" s="85"/>
      <c r="C39" s="86"/>
      <c r="D39" s="103">
        <v>0.19939999999999999</v>
      </c>
      <c r="E39" s="104"/>
      <c r="F39" s="104"/>
      <c r="G39" s="104"/>
      <c r="H39" s="105"/>
      <c r="I39" s="90">
        <f>D39*1000*'Исход. данные'!$B$6</f>
        <v>200.01814000000002</v>
      </c>
      <c r="J39" s="95"/>
      <c r="K39" s="95"/>
      <c r="L39" s="95"/>
      <c r="M39" s="96"/>
      <c r="Q39" s="18"/>
      <c r="AA39" s="65">
        <f ca="1">ROUND(NORMINV(RAND(), $AA$42, $AA$42*$M$8/100*0.8)/(1000*'Исход. данные'!$B$6), 4)</f>
        <v>0.1991</v>
      </c>
      <c r="AB39" s="65"/>
      <c r="AC39" s="65"/>
      <c r="AD39" s="65"/>
      <c r="AE39" s="65"/>
    </row>
    <row r="40" spans="1:31">
      <c r="A40" s="76">
        <v>9</v>
      </c>
      <c r="B40" s="85"/>
      <c r="C40" s="86"/>
      <c r="D40" s="103">
        <v>0.1991</v>
      </c>
      <c r="E40" s="104"/>
      <c r="F40" s="104"/>
      <c r="G40" s="104"/>
      <c r="H40" s="105"/>
      <c r="I40" s="90">
        <f>D40*1000*'Исход. данные'!$B$6</f>
        <v>199.71721000000002</v>
      </c>
      <c r="J40" s="95"/>
      <c r="K40" s="95"/>
      <c r="L40" s="95"/>
      <c r="M40" s="96"/>
      <c r="Q40" s="18"/>
      <c r="AA40" s="65">
        <f ca="1">ROUND(NORMINV(RAND(), $AA$42, $AA$42*$M$8/100*0.8)/(1000*'Исход. данные'!$B$6), 4)</f>
        <v>0.1993</v>
      </c>
      <c r="AB40" s="65"/>
      <c r="AC40" s="65"/>
      <c r="AD40" s="65"/>
      <c r="AE40" s="65"/>
    </row>
    <row r="41" spans="1:31">
      <c r="A41" s="76">
        <v>10</v>
      </c>
      <c r="B41" s="85"/>
      <c r="C41" s="86"/>
      <c r="D41" s="103">
        <v>0.19969999999999999</v>
      </c>
      <c r="E41" s="104"/>
      <c r="F41" s="104"/>
      <c r="G41" s="104"/>
      <c r="H41" s="105"/>
      <c r="I41" s="90">
        <f>D41*1000*'Исход. данные'!$B$6</f>
        <v>200.31907000000001</v>
      </c>
      <c r="J41" s="95"/>
      <c r="K41" s="95"/>
      <c r="L41" s="95"/>
      <c r="M41" s="96"/>
      <c r="Q41" s="18"/>
      <c r="AA41" s="65">
        <f ca="1">ROUND(NORMINV(RAND(), $AA$42, $AA$42*$M$8/100*0.8)/(1000*'Исход. данные'!$B$6), 4)</f>
        <v>0.19839999999999999</v>
      </c>
      <c r="AB41" s="65"/>
      <c r="AC41" s="65"/>
      <c r="AD41" s="65"/>
      <c r="AE41" s="65"/>
    </row>
    <row r="42" spans="1:31">
      <c r="A42" s="76" t="s">
        <v>14</v>
      </c>
      <c r="B42" s="85"/>
      <c r="C42" s="86"/>
      <c r="D42" s="109">
        <f>AVERAGE(D32:H41)</f>
        <v>0.19930000000000003</v>
      </c>
      <c r="E42" s="110"/>
      <c r="F42" s="110"/>
      <c r="G42" s="110"/>
      <c r="H42" s="110"/>
      <c r="I42" s="111">
        <f>ROUND(AVERAGE(I32:M41), 2)</f>
        <v>199.92</v>
      </c>
      <c r="J42" s="111"/>
      <c r="K42" s="111"/>
      <c r="L42" s="111"/>
      <c r="M42" s="111"/>
      <c r="N42" s="8"/>
      <c r="O42" s="8"/>
      <c r="P42" s="8"/>
      <c r="Q42" s="8"/>
      <c r="R42" s="8"/>
      <c r="S42" s="8"/>
      <c r="T42" s="8"/>
      <c r="U42" s="8"/>
      <c r="V42" s="8"/>
      <c r="W42" s="8"/>
      <c r="X42" s="8"/>
      <c r="AA42" s="66">
        <f ca="1">G8+G8*J10/100*0.9*(RAND()-RAND())</f>
        <v>199.19606934783258</v>
      </c>
      <c r="AB42" s="66"/>
      <c r="AC42" s="66"/>
      <c r="AD42" s="66"/>
      <c r="AE42" s="66"/>
    </row>
    <row r="43" spans="1:31">
      <c r="A43" s="74" t="s">
        <v>15</v>
      </c>
      <c r="B43" s="74"/>
      <c r="C43" s="74"/>
      <c r="D43" s="112" t="str">
        <f>'Исход. данные'!$B$5</f>
        <v>Пупкин В.В.</v>
      </c>
      <c r="E43" s="112"/>
      <c r="F43" s="112"/>
      <c r="G43" s="112"/>
      <c r="H43" s="112"/>
      <c r="I43" s="112"/>
      <c r="J43" s="112"/>
      <c r="K43" s="112"/>
      <c r="L43" s="112"/>
      <c r="M43" s="112"/>
      <c r="N43" s="45"/>
      <c r="O43" s="45"/>
      <c r="P43" s="45"/>
      <c r="Q43" s="45"/>
      <c r="R43" s="45"/>
      <c r="S43" s="45"/>
      <c r="T43" s="8"/>
      <c r="U43" s="8"/>
      <c r="V43" s="8"/>
      <c r="W43" s="8"/>
      <c r="X43" s="8"/>
    </row>
    <row r="44" spans="1:31">
      <c r="A44" s="107" t="s">
        <v>16</v>
      </c>
      <c r="B44" s="107"/>
      <c r="C44" s="107"/>
      <c r="D44" s="107"/>
      <c r="E44" s="107"/>
      <c r="F44" s="107"/>
      <c r="G44" s="107"/>
      <c r="H44" s="107"/>
      <c r="I44" s="107"/>
      <c r="J44" s="107"/>
      <c r="K44" s="107"/>
      <c r="L44" s="107"/>
      <c r="M44" s="107"/>
      <c r="N44" s="16"/>
      <c r="O44" s="16"/>
      <c r="P44" s="16"/>
      <c r="Q44" s="16"/>
      <c r="R44" s="16"/>
      <c r="S44" s="16"/>
      <c r="T44" s="16"/>
      <c r="U44" s="16"/>
      <c r="V44" s="16"/>
      <c r="W44" s="16"/>
    </row>
    <row r="45" spans="1:31" ht="15" customHeight="1">
      <c r="A45" s="124" t="s">
        <v>5</v>
      </c>
      <c r="B45" s="125"/>
      <c r="C45" s="125"/>
      <c r="D45" s="115" t="s">
        <v>55</v>
      </c>
      <c r="E45" s="116"/>
      <c r="F45" s="116"/>
      <c r="G45" s="116"/>
      <c r="H45" s="117"/>
      <c r="I45" s="113" t="s">
        <v>57</v>
      </c>
      <c r="J45" s="113"/>
      <c r="K45" s="113"/>
      <c r="L45" s="113"/>
      <c r="M45" s="113"/>
      <c r="AA45">
        <f>IF(ABS(D46)&gt;J9, 0, IF(ABS(D47)&gt;J10, 0, IF(I46&gt;M7, 0, IF(I47&gt;M8, 0, 1))))</f>
        <v>1</v>
      </c>
    </row>
    <row r="46" spans="1:31">
      <c r="A46" s="76">
        <f>G7</f>
        <v>20</v>
      </c>
      <c r="B46" s="85"/>
      <c r="C46" s="86"/>
      <c r="D46" s="118">
        <f>ROUND(((I27-A46)/A46*100),2)</f>
        <v>-1.3</v>
      </c>
      <c r="E46" s="119"/>
      <c r="F46" s="119"/>
      <c r="G46" s="119"/>
      <c r="H46" s="120"/>
      <c r="I46" s="114">
        <f>ROUND(STDEV(I17:I26)*100/I27,2)</f>
        <v>6.62</v>
      </c>
      <c r="J46" s="114"/>
      <c r="K46" s="114"/>
      <c r="L46" s="114"/>
      <c r="M46" s="114"/>
    </row>
    <row r="47" spans="1:31">
      <c r="A47" s="76">
        <f>G8</f>
        <v>200</v>
      </c>
      <c r="B47" s="85"/>
      <c r="C47" s="86"/>
      <c r="D47" s="118">
        <f>ROUND(((I42-A47)/A47*100),2)</f>
        <v>-0.04</v>
      </c>
      <c r="E47" s="119"/>
      <c r="F47" s="119"/>
      <c r="G47" s="119"/>
      <c r="H47" s="120"/>
      <c r="I47" s="114">
        <f>ROUND(STDEV(I32:I41)*100/I42,2)</f>
        <v>0.17</v>
      </c>
      <c r="J47" s="114"/>
      <c r="K47" s="114"/>
      <c r="L47" s="114"/>
      <c r="M47" s="114"/>
      <c r="N47" s="37"/>
      <c r="Q47" s="8"/>
    </row>
    <row r="48" spans="1:31" ht="15.75">
      <c r="A48" s="121" t="s">
        <v>17</v>
      </c>
      <c r="B48" s="121"/>
      <c r="C48" s="121"/>
      <c r="D48" s="121"/>
      <c r="E48" s="121"/>
      <c r="F48" s="121"/>
      <c r="G48" s="122" t="s">
        <v>18</v>
      </c>
      <c r="H48" s="122"/>
      <c r="I48" s="122"/>
      <c r="J48" s="122"/>
      <c r="K48" s="122"/>
      <c r="L48" s="122"/>
      <c r="M48" s="122"/>
      <c r="N48" s="44"/>
      <c r="O48" s="44"/>
      <c r="P48" s="44"/>
      <c r="Q48" s="44"/>
      <c r="R48" s="44"/>
      <c r="S48" s="44"/>
      <c r="T48" s="44"/>
      <c r="U48" s="44"/>
      <c r="V48" s="44"/>
      <c r="W48" s="44"/>
      <c r="X48" s="8"/>
    </row>
    <row r="49" spans="1:24">
      <c r="A49" s="79" t="s">
        <v>15</v>
      </c>
      <c r="B49" s="79"/>
      <c r="C49" s="79"/>
      <c r="D49" s="79"/>
      <c r="E49" s="79"/>
      <c r="F49" s="79"/>
      <c r="G49" s="107" t="str">
        <f>'Исход. данные'!$B$5</f>
        <v>Пупкин В.В.</v>
      </c>
      <c r="H49" s="107"/>
      <c r="I49" s="107"/>
      <c r="J49" s="107"/>
      <c r="K49" s="107"/>
      <c r="L49" s="107"/>
      <c r="M49" s="107"/>
      <c r="N49" s="16"/>
      <c r="O49" s="16"/>
      <c r="P49" s="16"/>
      <c r="Q49" s="16"/>
      <c r="R49" s="16"/>
      <c r="S49" s="16"/>
      <c r="T49" s="16"/>
      <c r="U49" s="16"/>
      <c r="V49" s="16"/>
      <c r="W49" s="16"/>
      <c r="X49" s="8"/>
    </row>
    <row r="50" spans="1:24">
      <c r="A50" s="62"/>
      <c r="B50" s="62"/>
      <c r="C50" s="62"/>
      <c r="D50" s="62"/>
      <c r="E50" s="62"/>
      <c r="F50" s="62"/>
      <c r="G50" s="123" t="s">
        <v>58</v>
      </c>
      <c r="H50" s="123"/>
      <c r="I50" s="123"/>
      <c r="J50" s="123"/>
      <c r="K50" s="123"/>
      <c r="L50" s="123"/>
      <c r="M50" s="123"/>
      <c r="N50" s="48"/>
      <c r="O50" s="48"/>
      <c r="P50" s="48"/>
      <c r="Q50" s="63"/>
      <c r="R50" s="63"/>
      <c r="S50" s="63"/>
      <c r="T50" s="63"/>
      <c r="U50" s="63"/>
      <c r="V50" s="63"/>
      <c r="W50" s="63"/>
    </row>
  </sheetData>
  <mergeCells count="152">
    <mergeCell ref="A1:M1"/>
    <mergeCell ref="A2:M2"/>
    <mergeCell ref="A3:G3"/>
    <mergeCell ref="I3:M3"/>
    <mergeCell ref="Q3:W3"/>
    <mergeCell ref="A4:G4"/>
    <mergeCell ref="I4:M4"/>
    <mergeCell ref="Q4:W4"/>
    <mergeCell ref="A5:M5"/>
    <mergeCell ref="A6:C6"/>
    <mergeCell ref="D6:F6"/>
    <mergeCell ref="G6:I6"/>
    <mergeCell ref="J6:L6"/>
    <mergeCell ref="A7:C7"/>
    <mergeCell ref="D7:F7"/>
    <mergeCell ref="G7:I7"/>
    <mergeCell ref="J7:L7"/>
    <mergeCell ref="A10:C10"/>
    <mergeCell ref="D10:F10"/>
    <mergeCell ref="G10:I10"/>
    <mergeCell ref="J10:L10"/>
    <mergeCell ref="A11:J11"/>
    <mergeCell ref="K11:M11"/>
    <mergeCell ref="A8:C8"/>
    <mergeCell ref="D8:F8"/>
    <mergeCell ref="G8:I8"/>
    <mergeCell ref="J8:L8"/>
    <mergeCell ref="A9:C9"/>
    <mergeCell ref="D9:F9"/>
    <mergeCell ref="G9:I9"/>
    <mergeCell ref="J9:L9"/>
    <mergeCell ref="A15:C16"/>
    <mergeCell ref="D15:M15"/>
    <mergeCell ref="D16:H16"/>
    <mergeCell ref="I16:M16"/>
    <mergeCell ref="A17:C17"/>
    <mergeCell ref="D17:H17"/>
    <mergeCell ref="I17:M17"/>
    <mergeCell ref="A12:J12"/>
    <mergeCell ref="K12:M12"/>
    <mergeCell ref="A13:J13"/>
    <mergeCell ref="K13:M13"/>
    <mergeCell ref="A14:J14"/>
    <mergeCell ref="K14:M14"/>
    <mergeCell ref="AA17:AE17"/>
    <mergeCell ref="A18:C18"/>
    <mergeCell ref="D18:H18"/>
    <mergeCell ref="I18:M18"/>
    <mergeCell ref="AA18:AE18"/>
    <mergeCell ref="A19:C19"/>
    <mergeCell ref="D19:H19"/>
    <mergeCell ref="I19:M19"/>
    <mergeCell ref="AA19:AE19"/>
    <mergeCell ref="A22:C22"/>
    <mergeCell ref="D22:H22"/>
    <mergeCell ref="I22:M22"/>
    <mergeCell ref="AA22:AE22"/>
    <mergeCell ref="A23:C23"/>
    <mergeCell ref="D23:H23"/>
    <mergeCell ref="I23:M23"/>
    <mergeCell ref="AA23:AE23"/>
    <mergeCell ref="A20:C20"/>
    <mergeCell ref="D20:H20"/>
    <mergeCell ref="I20:M20"/>
    <mergeCell ref="AA20:AE20"/>
    <mergeCell ref="A21:C21"/>
    <mergeCell ref="D21:H21"/>
    <mergeCell ref="I21:M21"/>
    <mergeCell ref="AA21:AE21"/>
    <mergeCell ref="AA26:AE26"/>
    <mergeCell ref="A27:C27"/>
    <mergeCell ref="D27:H27"/>
    <mergeCell ref="I27:M27"/>
    <mergeCell ref="AA27:AE27"/>
    <mergeCell ref="A24:C24"/>
    <mergeCell ref="D24:H24"/>
    <mergeCell ref="I24:M24"/>
    <mergeCell ref="AA24:AE24"/>
    <mergeCell ref="A25:C25"/>
    <mergeCell ref="D25:H25"/>
    <mergeCell ref="I25:M25"/>
    <mergeCell ref="AA25:AE25"/>
    <mergeCell ref="A28:C28"/>
    <mergeCell ref="D28:M28"/>
    <mergeCell ref="A30:C31"/>
    <mergeCell ref="D30:M30"/>
    <mergeCell ref="D31:H31"/>
    <mergeCell ref="I31:M31"/>
    <mergeCell ref="A26:C26"/>
    <mergeCell ref="D26:H26"/>
    <mergeCell ref="I26:M26"/>
    <mergeCell ref="A34:C34"/>
    <mergeCell ref="D34:H34"/>
    <mergeCell ref="I34:M34"/>
    <mergeCell ref="AA34:AE34"/>
    <mergeCell ref="A35:C35"/>
    <mergeCell ref="D35:H35"/>
    <mergeCell ref="I35:M35"/>
    <mergeCell ref="AA35:AE35"/>
    <mergeCell ref="A32:C32"/>
    <mergeCell ref="D32:H32"/>
    <mergeCell ref="I32:M32"/>
    <mergeCell ref="AA32:AE32"/>
    <mergeCell ref="A33:C33"/>
    <mergeCell ref="D33:H33"/>
    <mergeCell ref="I33:M33"/>
    <mergeCell ref="AA33:AE33"/>
    <mergeCell ref="A38:C38"/>
    <mergeCell ref="D38:H38"/>
    <mergeCell ref="I38:M38"/>
    <mergeCell ref="AA38:AE38"/>
    <mergeCell ref="A39:C39"/>
    <mergeCell ref="D39:H39"/>
    <mergeCell ref="I39:M39"/>
    <mergeCell ref="AA39:AE39"/>
    <mergeCell ref="A36:C36"/>
    <mergeCell ref="D36:H36"/>
    <mergeCell ref="I36:M36"/>
    <mergeCell ref="AA36:AE36"/>
    <mergeCell ref="A37:C37"/>
    <mergeCell ref="D37:H37"/>
    <mergeCell ref="I37:M37"/>
    <mergeCell ref="AA37:AE37"/>
    <mergeCell ref="A42:C42"/>
    <mergeCell ref="D42:H42"/>
    <mergeCell ref="I42:M42"/>
    <mergeCell ref="AA42:AE42"/>
    <mergeCell ref="A43:C43"/>
    <mergeCell ref="D43:M43"/>
    <mergeCell ref="A40:C40"/>
    <mergeCell ref="D40:H40"/>
    <mergeCell ref="I40:M40"/>
    <mergeCell ref="AA40:AE40"/>
    <mergeCell ref="A41:C41"/>
    <mergeCell ref="D41:H41"/>
    <mergeCell ref="I41:M41"/>
    <mergeCell ref="AA41:AE41"/>
    <mergeCell ref="G50:M50"/>
    <mergeCell ref="A47:C47"/>
    <mergeCell ref="D47:H47"/>
    <mergeCell ref="I47:M47"/>
    <mergeCell ref="A48:F48"/>
    <mergeCell ref="G48:M48"/>
    <mergeCell ref="A49:F49"/>
    <mergeCell ref="G49:M49"/>
    <mergeCell ref="A44:M44"/>
    <mergeCell ref="A45:C45"/>
    <mergeCell ref="D45:H45"/>
    <mergeCell ref="I45:M45"/>
    <mergeCell ref="A46:C46"/>
    <mergeCell ref="D46:H46"/>
    <mergeCell ref="I46:M46"/>
  </mergeCells>
  <conditionalFormatting sqref="D46">
    <cfRule type="expression" dxfId="59" priority="4">
      <formula>ABS($D$46)&gt;--MID($J$7,2,5)</formula>
    </cfRule>
  </conditionalFormatting>
  <conditionalFormatting sqref="D47">
    <cfRule type="expression" dxfId="58" priority="3">
      <formula>ABS($D$47)&gt;--MID($J$8,2,5)</formula>
    </cfRule>
  </conditionalFormatting>
  <conditionalFormatting sqref="I46">
    <cfRule type="cellIs" dxfId="57" priority="2" operator="greaterThan">
      <formula>$M$7</formula>
    </cfRule>
  </conditionalFormatting>
  <conditionalFormatting sqref="I47">
    <cfRule type="cellIs" dxfId="56" priority="1" operator="greaterThan">
      <formula>$M$8</formula>
    </cfRule>
  </conditionalFormatting>
  <pageMargins left="0.7" right="0.7" top="0.75" bottom="0.75" header="0.3" footer="0.3"/>
  <pageSetup paperSize="9" orientation="portrait" r:id="rId1"/>
</worksheet>
</file>

<file path=xl/worksheets/sheet63.xml><?xml version="1.0" encoding="utf-8"?>
<worksheet xmlns="http://schemas.openxmlformats.org/spreadsheetml/2006/main" xmlns:r="http://schemas.openxmlformats.org/officeDocument/2006/relationships">
  <sheetPr codeName="Лист96">
    <tabColor rgb="FF00B0F0"/>
  </sheetPr>
  <dimension ref="A1:AE50"/>
  <sheetViews>
    <sheetView zoomScale="90" zoomScaleNormal="90" workbookViewId="0">
      <selection activeCell="D32" sqref="D32:H41"/>
    </sheetView>
  </sheetViews>
  <sheetFormatPr defaultRowHeight="15"/>
  <cols>
    <col min="1" max="1" width="6.7109375" customWidth="1"/>
    <col min="2" max="2" width="6.5703125" customWidth="1"/>
    <col min="3" max="3" width="5.5703125" customWidth="1"/>
    <col min="4" max="4" width="7" customWidth="1"/>
    <col min="5" max="7" width="3.7109375" customWidth="1"/>
    <col min="8" max="8" width="11.7109375" customWidth="1"/>
    <col min="9" max="9" width="2.7109375" customWidth="1"/>
    <col min="10" max="10" width="6.7109375" customWidth="1"/>
    <col min="11" max="12" width="3.7109375" customWidth="1"/>
    <col min="13" max="13" width="14.7109375" customWidth="1"/>
    <col min="14" max="14" width="5.7109375" customWidth="1"/>
    <col min="15" max="16" width="0" hidden="1" customWidth="1"/>
    <col min="17" max="17" width="0.42578125" customWidth="1"/>
    <col min="18" max="23" width="0" hidden="1" customWidth="1"/>
    <col min="27" max="27" width="9.28515625" hidden="1" customWidth="1"/>
    <col min="28" max="31" width="9.140625" hidden="1" customWidth="1"/>
  </cols>
  <sheetData>
    <row r="1" spans="1:24">
      <c r="A1" s="67" t="s">
        <v>32</v>
      </c>
      <c r="B1" s="67"/>
      <c r="C1" s="67"/>
      <c r="D1" s="67"/>
      <c r="E1" s="67"/>
      <c r="F1" s="67"/>
      <c r="G1" s="67"/>
      <c r="H1" s="67"/>
      <c r="I1" s="67"/>
      <c r="J1" s="67"/>
      <c r="K1" s="67"/>
      <c r="L1" s="67"/>
      <c r="M1" s="67"/>
      <c r="N1" s="38"/>
      <c r="O1" s="38"/>
      <c r="P1" s="38"/>
      <c r="Q1" s="38"/>
      <c r="R1" s="38"/>
      <c r="S1" s="38"/>
      <c r="T1" s="38"/>
      <c r="U1" s="38"/>
      <c r="V1" s="38"/>
      <c r="W1" s="28"/>
    </row>
    <row r="2" spans="1:24">
      <c r="A2" s="71" t="s">
        <v>33</v>
      </c>
      <c r="B2" s="71"/>
      <c r="C2" s="71"/>
      <c r="D2" s="71"/>
      <c r="E2" s="71"/>
      <c r="F2" s="71"/>
      <c r="G2" s="71"/>
      <c r="H2" s="71"/>
      <c r="I2" s="71"/>
      <c r="J2" s="71"/>
      <c r="K2" s="71"/>
      <c r="L2" s="71"/>
      <c r="M2" s="71"/>
      <c r="N2" s="7"/>
      <c r="O2" s="7"/>
      <c r="P2" s="7"/>
      <c r="Q2" s="7"/>
      <c r="R2" s="7"/>
      <c r="S2" s="7"/>
      <c r="T2" s="7"/>
      <c r="U2" s="7"/>
      <c r="V2" s="7"/>
      <c r="W2" s="7"/>
    </row>
    <row r="3" spans="1:24" ht="15.75">
      <c r="A3" s="68" t="s">
        <v>25</v>
      </c>
      <c r="B3" s="68"/>
      <c r="C3" s="68"/>
      <c r="D3" s="68"/>
      <c r="E3" s="68"/>
      <c r="F3" s="68"/>
      <c r="G3" s="68"/>
      <c r="H3" s="62"/>
      <c r="I3" s="72">
        <v>4543302989</v>
      </c>
      <c r="J3" s="72"/>
      <c r="K3" s="72"/>
      <c r="L3" s="72"/>
      <c r="M3" s="72"/>
      <c r="N3" s="16"/>
      <c r="O3" s="23"/>
      <c r="P3" s="62"/>
      <c r="Q3" s="69"/>
      <c r="R3" s="69"/>
      <c r="S3" s="69"/>
      <c r="T3" s="69"/>
      <c r="U3" s="69"/>
      <c r="V3" s="69"/>
      <c r="W3" s="69"/>
    </row>
    <row r="4" spans="1:24">
      <c r="A4" s="70" t="s">
        <v>0</v>
      </c>
      <c r="B4" s="70"/>
      <c r="C4" s="70"/>
      <c r="D4" s="70"/>
      <c r="E4" s="70"/>
      <c r="F4" s="70"/>
      <c r="G4" s="70"/>
      <c r="H4" s="62"/>
      <c r="I4" s="70" t="s">
        <v>1</v>
      </c>
      <c r="J4" s="70"/>
      <c r="K4" s="70"/>
      <c r="L4" s="70"/>
      <c r="M4" s="70"/>
      <c r="N4" s="46"/>
      <c r="O4" s="42"/>
      <c r="P4" s="62"/>
      <c r="Q4" s="69"/>
      <c r="R4" s="69"/>
      <c r="S4" s="69"/>
      <c r="T4" s="69"/>
      <c r="U4" s="69"/>
      <c r="V4" s="69"/>
      <c r="W4" s="69"/>
    </row>
    <row r="5" spans="1:24">
      <c r="A5" s="73" t="s">
        <v>2</v>
      </c>
      <c r="B5" s="73"/>
      <c r="C5" s="73"/>
      <c r="D5" s="73"/>
      <c r="E5" s="73"/>
      <c r="F5" s="73"/>
      <c r="G5" s="73"/>
      <c r="H5" s="73"/>
      <c r="I5" s="73"/>
      <c r="J5" s="73"/>
      <c r="K5" s="73"/>
      <c r="L5" s="73"/>
      <c r="M5" s="73"/>
      <c r="N5" s="14"/>
      <c r="O5" s="14"/>
      <c r="P5" s="14"/>
      <c r="Q5" s="14"/>
      <c r="R5" s="14"/>
      <c r="S5" s="14"/>
      <c r="T5" s="14"/>
      <c r="U5" s="14"/>
      <c r="V5" s="14"/>
      <c r="W5" s="14"/>
    </row>
    <row r="6" spans="1:24">
      <c r="A6" s="77" t="s">
        <v>3</v>
      </c>
      <c r="B6" s="77"/>
      <c r="C6" s="77"/>
      <c r="D6" s="77" t="s">
        <v>4</v>
      </c>
      <c r="E6" s="77"/>
      <c r="F6" s="77"/>
      <c r="G6" s="77" t="s">
        <v>5</v>
      </c>
      <c r="H6" s="77"/>
      <c r="I6" s="77"/>
      <c r="J6" s="77" t="s">
        <v>55</v>
      </c>
      <c r="K6" s="77"/>
      <c r="L6" s="78"/>
      <c r="M6" s="61" t="s">
        <v>56</v>
      </c>
      <c r="N6" s="35"/>
      <c r="O6" s="31"/>
      <c r="P6" s="32"/>
      <c r="Q6" s="28"/>
      <c r="R6" s="28"/>
      <c r="S6" s="28"/>
      <c r="T6" s="28"/>
      <c r="U6" s="28"/>
      <c r="V6" s="28"/>
      <c r="W6" s="28"/>
    </row>
    <row r="7" spans="1:24">
      <c r="A7" s="74">
        <v>1</v>
      </c>
      <c r="B7" s="74"/>
      <c r="C7" s="74"/>
      <c r="D7" s="75" t="str">
        <f>G7 &amp; " - " &amp; G8</f>
        <v>100 - 1000</v>
      </c>
      <c r="E7" s="75"/>
      <c r="F7" s="75"/>
      <c r="G7" s="74">
        <v>100</v>
      </c>
      <c r="H7" s="74"/>
      <c r="I7" s="74"/>
      <c r="J7" s="74" t="s">
        <v>6</v>
      </c>
      <c r="K7" s="74"/>
      <c r="L7" s="76"/>
      <c r="M7" s="64">
        <v>0.7</v>
      </c>
      <c r="N7" s="36"/>
      <c r="O7" s="33"/>
      <c r="P7" s="34"/>
      <c r="Q7" s="28"/>
      <c r="R7" s="28"/>
      <c r="S7" s="28"/>
      <c r="T7" s="28"/>
      <c r="U7" s="28"/>
      <c r="V7" s="28"/>
      <c r="W7" s="28"/>
    </row>
    <row r="8" spans="1:24">
      <c r="A8" s="74"/>
      <c r="B8" s="74"/>
      <c r="C8" s="74"/>
      <c r="D8" s="74"/>
      <c r="E8" s="74"/>
      <c r="F8" s="74"/>
      <c r="G8" s="74">
        <v>1000</v>
      </c>
      <c r="H8" s="74"/>
      <c r="I8" s="74"/>
      <c r="J8" s="74" t="s">
        <v>23</v>
      </c>
      <c r="K8" s="74"/>
      <c r="L8" s="76"/>
      <c r="M8" s="64">
        <v>0.3</v>
      </c>
      <c r="N8" s="16"/>
      <c r="O8" s="27"/>
      <c r="P8" s="30"/>
      <c r="Q8" s="28"/>
      <c r="R8" s="28"/>
      <c r="S8" s="28"/>
      <c r="T8" s="28"/>
      <c r="U8" s="28"/>
      <c r="V8" s="28"/>
      <c r="W8" s="28"/>
    </row>
    <row r="9" spans="1:24">
      <c r="A9" s="74"/>
      <c r="B9" s="74"/>
      <c r="C9" s="74"/>
      <c r="D9" s="74"/>
      <c r="E9" s="74"/>
      <c r="F9" s="74"/>
      <c r="G9" s="74"/>
      <c r="H9" s="74"/>
      <c r="I9" s="74"/>
      <c r="J9" s="80">
        <f>--MID(J7,2,3)</f>
        <v>2</v>
      </c>
      <c r="K9" s="80"/>
      <c r="L9" s="81"/>
      <c r="M9" s="60"/>
      <c r="N9" s="16"/>
      <c r="O9" s="27"/>
      <c r="P9" s="30"/>
      <c r="Q9" s="28"/>
      <c r="R9" s="28"/>
      <c r="S9" s="28"/>
      <c r="T9" s="28"/>
      <c r="U9" s="28"/>
      <c r="V9" s="28"/>
      <c r="W9" s="28"/>
    </row>
    <row r="10" spans="1:24">
      <c r="A10" s="74"/>
      <c r="B10" s="74"/>
      <c r="C10" s="74"/>
      <c r="D10" s="74"/>
      <c r="E10" s="74"/>
      <c r="F10" s="74"/>
      <c r="G10" s="74"/>
      <c r="H10" s="74"/>
      <c r="I10" s="74"/>
      <c r="J10" s="82">
        <f>--MID(J8,2,3)</f>
        <v>0.6</v>
      </c>
      <c r="K10" s="82"/>
      <c r="L10" s="83"/>
      <c r="M10" s="60"/>
      <c r="N10" s="16"/>
      <c r="O10" s="52"/>
      <c r="P10" s="54"/>
      <c r="Q10" s="28"/>
      <c r="R10" s="28"/>
      <c r="S10" s="28"/>
      <c r="T10" s="28"/>
      <c r="U10" s="28"/>
      <c r="V10" s="28"/>
      <c r="W10" s="28"/>
    </row>
    <row r="11" spans="1:24">
      <c r="A11" s="79" t="s">
        <v>7</v>
      </c>
      <c r="B11" s="79"/>
      <c r="C11" s="79"/>
      <c r="D11" s="79"/>
      <c r="E11" s="79"/>
      <c r="F11" s="79"/>
      <c r="G11" s="79"/>
      <c r="H11" s="79"/>
      <c r="I11" s="79"/>
      <c r="J11" s="79"/>
      <c r="K11" s="84" t="str">
        <f>'Исход. данные'!$B$1</f>
        <v>18.10.2024г.</v>
      </c>
      <c r="L11" s="84"/>
      <c r="M11" s="84"/>
      <c r="N11" s="15"/>
      <c r="O11" s="15"/>
      <c r="P11" s="15"/>
      <c r="Q11" s="15"/>
      <c r="R11" s="15"/>
      <c r="S11" s="15"/>
      <c r="T11" s="15"/>
      <c r="U11" s="15"/>
      <c r="V11" s="15"/>
      <c r="W11" s="15"/>
      <c r="X11" s="8"/>
    </row>
    <row r="12" spans="1:24">
      <c r="A12" s="79" t="s">
        <v>8</v>
      </c>
      <c r="B12" s="79"/>
      <c r="C12" s="79"/>
      <c r="D12" s="79"/>
      <c r="E12" s="79"/>
      <c r="F12" s="79"/>
      <c r="G12" s="79"/>
      <c r="H12" s="79"/>
      <c r="I12" s="79"/>
      <c r="J12" s="79"/>
      <c r="K12" s="85" t="str">
        <f>'Исход. данные'!$B$2</f>
        <v>ВР-300S № 181024</v>
      </c>
      <c r="L12" s="85"/>
      <c r="M12" s="85"/>
      <c r="N12" s="16"/>
      <c r="O12" s="16"/>
      <c r="P12" s="16"/>
      <c r="Q12" s="16"/>
      <c r="R12" s="16"/>
      <c r="S12" s="16"/>
      <c r="T12" s="16"/>
      <c r="U12" s="16"/>
      <c r="V12" s="16"/>
      <c r="W12" s="16"/>
      <c r="X12" s="8"/>
    </row>
    <row r="13" spans="1:24">
      <c r="A13" s="79" t="s">
        <v>9</v>
      </c>
      <c r="B13" s="79"/>
      <c r="C13" s="79"/>
      <c r="D13" s="79"/>
      <c r="E13" s="79"/>
      <c r="F13" s="79"/>
      <c r="G13" s="79"/>
      <c r="H13" s="79"/>
      <c r="I13" s="79"/>
      <c r="J13" s="79"/>
      <c r="K13" s="85">
        <f>'Исход. данные'!$B$3</f>
        <v>21.2</v>
      </c>
      <c r="L13" s="85"/>
      <c r="M13" s="85"/>
      <c r="N13" s="16"/>
      <c r="O13" s="16"/>
      <c r="P13" s="16"/>
      <c r="Q13" s="16"/>
      <c r="R13" s="16"/>
      <c r="S13" s="16"/>
      <c r="T13" s="16"/>
      <c r="U13" s="16"/>
      <c r="V13" s="16"/>
      <c r="W13" s="16"/>
      <c r="X13" s="8"/>
    </row>
    <row r="14" spans="1:24">
      <c r="A14" s="79" t="s">
        <v>10</v>
      </c>
      <c r="B14" s="79"/>
      <c r="C14" s="79"/>
      <c r="D14" s="79"/>
      <c r="E14" s="79"/>
      <c r="F14" s="79"/>
      <c r="G14" s="79"/>
      <c r="H14" s="79"/>
      <c r="I14" s="79"/>
      <c r="J14" s="79"/>
      <c r="K14" s="85">
        <f>'Исход. данные'!$B$4</f>
        <v>60.7</v>
      </c>
      <c r="L14" s="85"/>
      <c r="M14" s="85"/>
      <c r="N14" s="16"/>
      <c r="O14" s="16"/>
      <c r="P14" s="16"/>
      <c r="Q14" s="16"/>
      <c r="R14" s="16"/>
      <c r="S14" s="16"/>
      <c r="T14" s="16"/>
      <c r="U14" s="16"/>
      <c r="V14" s="16"/>
      <c r="W14" s="16"/>
      <c r="X14" s="8"/>
    </row>
    <row r="15" spans="1:24">
      <c r="A15" s="97" t="s">
        <v>11</v>
      </c>
      <c r="B15" s="98"/>
      <c r="C15" s="99"/>
      <c r="D15" s="76" t="str">
        <f>"Объем дозирования " &amp; G7 &amp; " мкл"</f>
        <v>Объем дозирования 100 мкл</v>
      </c>
      <c r="E15" s="85"/>
      <c r="F15" s="85"/>
      <c r="G15" s="85"/>
      <c r="H15" s="85"/>
      <c r="I15" s="85"/>
      <c r="J15" s="85"/>
      <c r="K15" s="85"/>
      <c r="L15" s="85"/>
      <c r="M15" s="86"/>
      <c r="N15" s="47"/>
      <c r="O15" s="28"/>
      <c r="P15" s="28"/>
      <c r="Q15" s="28"/>
      <c r="R15" s="28"/>
      <c r="S15" s="28"/>
      <c r="T15" s="28"/>
      <c r="U15" s="28"/>
      <c r="V15" s="28"/>
      <c r="W15" s="28"/>
    </row>
    <row r="16" spans="1:24">
      <c r="A16" s="100"/>
      <c r="B16" s="101"/>
      <c r="C16" s="102"/>
      <c r="D16" s="76" t="s">
        <v>42</v>
      </c>
      <c r="E16" s="85"/>
      <c r="F16" s="85"/>
      <c r="G16" s="85"/>
      <c r="H16" s="86"/>
      <c r="I16" s="76" t="s">
        <v>13</v>
      </c>
      <c r="J16" s="85"/>
      <c r="K16" s="85"/>
      <c r="L16" s="85"/>
      <c r="M16" s="86"/>
      <c r="N16" s="28"/>
      <c r="O16" s="28"/>
      <c r="P16" s="28"/>
      <c r="Q16" s="28"/>
      <c r="R16" s="28"/>
      <c r="S16" s="28"/>
      <c r="T16" s="28"/>
      <c r="U16" s="28"/>
      <c r="V16" s="28"/>
      <c r="W16" s="28"/>
    </row>
    <row r="17" spans="1:31">
      <c r="A17" s="76">
        <v>1</v>
      </c>
      <c r="B17" s="85"/>
      <c r="C17" s="86"/>
      <c r="D17" s="87">
        <v>9.98E-2</v>
      </c>
      <c r="E17" s="88"/>
      <c r="F17" s="88"/>
      <c r="G17" s="88"/>
      <c r="H17" s="89"/>
      <c r="I17" s="90">
        <f>D17*1000*'Исход. данные'!$B$6</f>
        <v>100.10938</v>
      </c>
      <c r="J17" s="91"/>
      <c r="K17" s="91"/>
      <c r="L17" s="91"/>
      <c r="M17" s="92"/>
      <c r="N17" s="28"/>
      <c r="O17" s="28"/>
      <c r="P17" s="28"/>
      <c r="Q17" s="28"/>
      <c r="R17" s="28"/>
      <c r="S17" s="28"/>
      <c r="T17" s="28"/>
      <c r="U17" s="28"/>
      <c r="V17" s="28"/>
      <c r="W17" s="28"/>
      <c r="AA17" s="65">
        <f ca="1">ROUND(NORMINV(RAND(), $AA$27, $AA$27*$M$7/100*0.8)/(1000*'Исход. данные'!$B$6), 4)</f>
        <v>9.9599999999999994E-2</v>
      </c>
      <c r="AB17" s="65"/>
      <c r="AC17" s="65"/>
      <c r="AD17" s="65"/>
      <c r="AE17" s="65"/>
    </row>
    <row r="18" spans="1:31">
      <c r="A18" s="76">
        <v>2</v>
      </c>
      <c r="B18" s="85"/>
      <c r="C18" s="86"/>
      <c r="D18" s="87">
        <v>9.9400000000000002E-2</v>
      </c>
      <c r="E18" s="93"/>
      <c r="F18" s="93"/>
      <c r="G18" s="93"/>
      <c r="H18" s="94"/>
      <c r="I18" s="90">
        <f>D18*1000*'Исход. данные'!$B$6</f>
        <v>99.708140000000014</v>
      </c>
      <c r="J18" s="95"/>
      <c r="K18" s="95"/>
      <c r="L18" s="95"/>
      <c r="M18" s="96"/>
      <c r="N18" s="28"/>
      <c r="O18" s="28"/>
      <c r="P18" s="28"/>
      <c r="Q18" s="28"/>
      <c r="R18" s="28"/>
      <c r="S18" s="28"/>
      <c r="T18" s="28"/>
      <c r="U18" s="28"/>
      <c r="V18" s="28"/>
      <c r="W18" s="28"/>
      <c r="AA18" s="65">
        <f ca="1">ROUND(NORMINV(RAND(), $AA$27, $AA$27*$M$7/100*0.8)/(1000*'Исход. данные'!$B$6), 4)</f>
        <v>9.9299999999999999E-2</v>
      </c>
      <c r="AB18" s="65"/>
      <c r="AC18" s="65"/>
      <c r="AD18" s="65"/>
      <c r="AE18" s="65"/>
    </row>
    <row r="19" spans="1:31">
      <c r="A19" s="76">
        <v>3</v>
      </c>
      <c r="B19" s="85"/>
      <c r="C19" s="86"/>
      <c r="D19" s="87">
        <v>9.8799999999999999E-2</v>
      </c>
      <c r="E19" s="93"/>
      <c r="F19" s="93"/>
      <c r="G19" s="93"/>
      <c r="H19" s="94"/>
      <c r="I19" s="90">
        <f>D19*1000*'Исход. данные'!$B$6</f>
        <v>99.106280000000012</v>
      </c>
      <c r="J19" s="95"/>
      <c r="K19" s="95"/>
      <c r="L19" s="95"/>
      <c r="M19" s="96"/>
      <c r="N19" s="28"/>
      <c r="O19" s="28"/>
      <c r="P19" s="28"/>
      <c r="Q19" s="28"/>
      <c r="R19" s="28"/>
      <c r="S19" s="28"/>
      <c r="T19" s="28"/>
      <c r="U19" s="28"/>
      <c r="V19" s="28"/>
      <c r="W19" s="28"/>
      <c r="AA19" s="65">
        <f ca="1">ROUND(NORMINV(RAND(), $AA$27, $AA$27*$M$7/100*0.8)/(1000*'Исход. данные'!$B$6), 4)</f>
        <v>9.8199999999999996E-2</v>
      </c>
      <c r="AB19" s="65"/>
      <c r="AC19" s="65"/>
      <c r="AD19" s="65"/>
      <c r="AE19" s="65"/>
    </row>
    <row r="20" spans="1:31">
      <c r="A20" s="76">
        <v>4</v>
      </c>
      <c r="B20" s="85"/>
      <c r="C20" s="86"/>
      <c r="D20" s="87">
        <v>9.9000000000000005E-2</v>
      </c>
      <c r="E20" s="93"/>
      <c r="F20" s="93"/>
      <c r="G20" s="93"/>
      <c r="H20" s="94"/>
      <c r="I20" s="90">
        <f>D20*1000*'Исход. данные'!$B$6</f>
        <v>99.306900000000013</v>
      </c>
      <c r="J20" s="95"/>
      <c r="K20" s="95"/>
      <c r="L20" s="95"/>
      <c r="M20" s="96"/>
      <c r="N20" s="28"/>
      <c r="O20" s="28"/>
      <c r="P20" s="28"/>
      <c r="Q20" s="28"/>
      <c r="R20" s="28"/>
      <c r="S20" s="28"/>
      <c r="T20" s="28"/>
      <c r="U20" s="28"/>
      <c r="V20" s="28"/>
      <c r="W20" s="28"/>
      <c r="AA20" s="65">
        <f ca="1">ROUND(NORMINV(RAND(), $AA$27, $AA$27*$M$7/100*0.8)/(1000*'Исход. данные'!$B$6), 4)</f>
        <v>9.8199999999999996E-2</v>
      </c>
      <c r="AB20" s="65"/>
      <c r="AC20" s="65"/>
      <c r="AD20" s="65"/>
      <c r="AE20" s="65"/>
    </row>
    <row r="21" spans="1:31">
      <c r="A21" s="76">
        <v>5</v>
      </c>
      <c r="B21" s="85"/>
      <c r="C21" s="86"/>
      <c r="D21" s="87">
        <v>9.8299999999999998E-2</v>
      </c>
      <c r="E21" s="93"/>
      <c r="F21" s="93"/>
      <c r="G21" s="93"/>
      <c r="H21" s="94"/>
      <c r="I21" s="90">
        <f>D21*1000*'Исход. данные'!$B$6</f>
        <v>98.604730000000004</v>
      </c>
      <c r="J21" s="95"/>
      <c r="K21" s="95"/>
      <c r="L21" s="95"/>
      <c r="M21" s="96"/>
      <c r="N21" s="28"/>
      <c r="O21" s="28"/>
      <c r="P21" s="28"/>
      <c r="Q21" s="28"/>
      <c r="R21" s="28"/>
      <c r="S21" s="28"/>
      <c r="T21" s="28"/>
      <c r="U21" s="28"/>
      <c r="V21" s="28"/>
      <c r="W21" s="28"/>
      <c r="AA21" s="65">
        <f ca="1">ROUND(NORMINV(RAND(), $AA$27, $AA$27*$M$7/100*0.8)/(1000*'Исход. данные'!$B$6), 4)</f>
        <v>0.1003</v>
      </c>
      <c r="AB21" s="65"/>
      <c r="AC21" s="65"/>
      <c r="AD21" s="65"/>
      <c r="AE21" s="65"/>
    </row>
    <row r="22" spans="1:31">
      <c r="A22" s="76">
        <v>6</v>
      </c>
      <c r="B22" s="85"/>
      <c r="C22" s="86"/>
      <c r="D22" s="87">
        <v>9.98E-2</v>
      </c>
      <c r="E22" s="93"/>
      <c r="F22" s="93"/>
      <c r="G22" s="93"/>
      <c r="H22" s="94"/>
      <c r="I22" s="90">
        <f>D22*1000*'Исход. данные'!$B$6</f>
        <v>100.10938</v>
      </c>
      <c r="J22" s="95"/>
      <c r="K22" s="95"/>
      <c r="L22" s="95"/>
      <c r="M22" s="96"/>
      <c r="N22" s="28"/>
      <c r="O22" s="28"/>
      <c r="P22" s="28"/>
      <c r="Q22" s="28"/>
      <c r="R22" s="28"/>
      <c r="S22" s="28"/>
      <c r="T22" s="28"/>
      <c r="U22" s="28"/>
      <c r="V22" s="28"/>
      <c r="W22" s="28"/>
      <c r="Z22" s="18"/>
      <c r="AA22" s="65">
        <f ca="1">ROUND(NORMINV(RAND(), $AA$27, $AA$27*$M$7/100*0.8)/(1000*'Исход. данные'!$B$6), 4)</f>
        <v>9.9000000000000005E-2</v>
      </c>
      <c r="AB22" s="65"/>
      <c r="AC22" s="65"/>
      <c r="AD22" s="65"/>
      <c r="AE22" s="65"/>
    </row>
    <row r="23" spans="1:31">
      <c r="A23" s="76">
        <v>7</v>
      </c>
      <c r="B23" s="85"/>
      <c r="C23" s="86"/>
      <c r="D23" s="87">
        <v>9.8500000000000004E-2</v>
      </c>
      <c r="E23" s="93"/>
      <c r="F23" s="93"/>
      <c r="G23" s="93"/>
      <c r="H23" s="94"/>
      <c r="I23" s="90">
        <f>D23*1000*'Исход. данные'!$B$6</f>
        <v>98.805350000000004</v>
      </c>
      <c r="J23" s="95"/>
      <c r="K23" s="95"/>
      <c r="L23" s="95"/>
      <c r="M23" s="96"/>
      <c r="N23" s="28"/>
      <c r="O23" s="28"/>
      <c r="P23" s="28"/>
      <c r="Q23" s="28"/>
      <c r="R23" s="28"/>
      <c r="S23" s="28"/>
      <c r="T23" s="28"/>
      <c r="U23" s="28"/>
      <c r="V23" s="28"/>
      <c r="W23" s="28"/>
      <c r="Z23" s="18"/>
      <c r="AA23" s="65">
        <f ca="1">ROUND(NORMINV(RAND(), $AA$27, $AA$27*$M$7/100*0.8)/(1000*'Исход. данные'!$B$6), 4)</f>
        <v>9.7600000000000006E-2</v>
      </c>
      <c r="AB23" s="65"/>
      <c r="AC23" s="65"/>
      <c r="AD23" s="65"/>
      <c r="AE23" s="65"/>
    </row>
    <row r="24" spans="1:31">
      <c r="A24" s="76">
        <v>8</v>
      </c>
      <c r="B24" s="85"/>
      <c r="C24" s="86"/>
      <c r="D24" s="87">
        <v>9.8400000000000001E-2</v>
      </c>
      <c r="E24" s="93"/>
      <c r="F24" s="93"/>
      <c r="G24" s="93"/>
      <c r="H24" s="94"/>
      <c r="I24" s="90">
        <f>D24*1000*'Исход. данные'!$B$6</f>
        <v>98.705040000000011</v>
      </c>
      <c r="J24" s="95"/>
      <c r="K24" s="95"/>
      <c r="L24" s="95"/>
      <c r="M24" s="96"/>
      <c r="N24" s="28"/>
      <c r="O24" s="28"/>
      <c r="P24" s="28"/>
      <c r="Q24" s="28"/>
      <c r="R24" s="28"/>
      <c r="S24" s="28"/>
      <c r="T24" s="28"/>
      <c r="U24" s="28"/>
      <c r="V24" s="28"/>
      <c r="W24" s="28"/>
      <c r="AA24" s="65">
        <f ca="1">ROUND(NORMINV(RAND(), $AA$27, $AA$27*$M$7/100*0.8)/(1000*'Исход. данные'!$B$6), 4)</f>
        <v>9.9500000000000005E-2</v>
      </c>
      <c r="AB24" s="65"/>
      <c r="AC24" s="65"/>
      <c r="AD24" s="65"/>
      <c r="AE24" s="65"/>
    </row>
    <row r="25" spans="1:31">
      <c r="A25" s="76">
        <v>9</v>
      </c>
      <c r="B25" s="85"/>
      <c r="C25" s="86"/>
      <c r="D25" s="87">
        <v>9.9000000000000005E-2</v>
      </c>
      <c r="E25" s="93"/>
      <c r="F25" s="93"/>
      <c r="G25" s="93"/>
      <c r="H25" s="94"/>
      <c r="I25" s="90">
        <f>D25*1000*'Исход. данные'!$B$6</f>
        <v>99.306900000000013</v>
      </c>
      <c r="J25" s="95"/>
      <c r="K25" s="95"/>
      <c r="L25" s="95"/>
      <c r="M25" s="96"/>
      <c r="N25" s="28"/>
      <c r="O25" s="28"/>
      <c r="P25" s="28"/>
      <c r="Q25" s="28"/>
      <c r="R25" s="28"/>
      <c r="S25" s="28"/>
      <c r="T25" s="28"/>
      <c r="U25" s="28"/>
      <c r="V25" s="29"/>
      <c r="W25" s="28"/>
      <c r="AA25" s="65">
        <f ca="1">ROUND(NORMINV(RAND(), $AA$27, $AA$27*$M$7/100*0.8)/(1000*'Исход. данные'!$B$6), 4)</f>
        <v>9.8699999999999996E-2</v>
      </c>
      <c r="AB25" s="65"/>
      <c r="AC25" s="65"/>
      <c r="AD25" s="65"/>
      <c r="AE25" s="65"/>
    </row>
    <row r="26" spans="1:31">
      <c r="A26" s="76">
        <v>10</v>
      </c>
      <c r="B26" s="85"/>
      <c r="C26" s="86"/>
      <c r="D26" s="87">
        <v>9.8100000000000007E-2</v>
      </c>
      <c r="E26" s="93"/>
      <c r="F26" s="93"/>
      <c r="G26" s="93"/>
      <c r="H26" s="94"/>
      <c r="I26" s="90">
        <f>D26*1000*'Исход. данные'!$B$6</f>
        <v>98.404110000000017</v>
      </c>
      <c r="J26" s="95"/>
      <c r="K26" s="95"/>
      <c r="L26" s="95"/>
      <c r="M26" s="96"/>
      <c r="N26" s="28"/>
      <c r="O26" s="28"/>
      <c r="P26" s="28"/>
      <c r="Q26" s="28"/>
      <c r="R26" s="28"/>
      <c r="S26" s="28"/>
      <c r="T26" s="28"/>
      <c r="U26" s="28"/>
      <c r="V26" s="28"/>
      <c r="W26" s="28"/>
      <c r="AA26" s="65">
        <f ca="1">ROUND(NORMINV(RAND(), $AA$27, $AA$27*$M$7/100*0.8)/(1000*'Исход. данные'!$B$6), 4)</f>
        <v>9.8699999999999996E-2</v>
      </c>
      <c r="AB26" s="65"/>
      <c r="AC26" s="65"/>
      <c r="AD26" s="65"/>
      <c r="AE26" s="65"/>
    </row>
    <row r="27" spans="1:31">
      <c r="A27" s="76" t="s">
        <v>14</v>
      </c>
      <c r="B27" s="85"/>
      <c r="C27" s="86"/>
      <c r="D27" s="87">
        <f>AVERAGE(D17:H26)</f>
        <v>9.8909999999999998E-2</v>
      </c>
      <c r="E27" s="93"/>
      <c r="F27" s="93"/>
      <c r="G27" s="93"/>
      <c r="H27" s="94"/>
      <c r="I27" s="90">
        <f>ROUND(AVERAGE(I17:M26),2)</f>
        <v>99.22</v>
      </c>
      <c r="J27" s="95"/>
      <c r="K27" s="95"/>
      <c r="L27" s="95"/>
      <c r="M27" s="96"/>
      <c r="N27" s="47"/>
      <c r="O27" s="28"/>
      <c r="P27" s="28"/>
      <c r="Q27" s="28"/>
      <c r="R27" s="28"/>
      <c r="S27" s="28"/>
      <c r="T27" s="28"/>
      <c r="U27" s="28"/>
      <c r="V27" s="28"/>
      <c r="W27" s="28"/>
      <c r="AA27" s="66">
        <f ca="1">G7+G7*J9/100*0.9*(RAND()-RAND())</f>
        <v>99.331767118669234</v>
      </c>
      <c r="AB27" s="66"/>
      <c r="AC27" s="66"/>
      <c r="AD27" s="66"/>
      <c r="AE27" s="66"/>
    </row>
    <row r="28" spans="1:31">
      <c r="A28" s="76" t="s">
        <v>15</v>
      </c>
      <c r="B28" s="85"/>
      <c r="C28" s="86"/>
      <c r="D28" s="106" t="str">
        <f>'Исход. данные'!$B$5</f>
        <v>Пупкин В.В.</v>
      </c>
      <c r="E28" s="107"/>
      <c r="F28" s="107"/>
      <c r="G28" s="107"/>
      <c r="H28" s="107"/>
      <c r="I28" s="107"/>
      <c r="J28" s="107"/>
      <c r="K28" s="107"/>
      <c r="L28" s="107"/>
      <c r="M28" s="108"/>
      <c r="N28" s="51"/>
      <c r="O28" s="51"/>
      <c r="P28" s="51"/>
      <c r="Q28" s="51"/>
      <c r="R28" s="51"/>
      <c r="S28" s="51"/>
      <c r="T28" s="51"/>
      <c r="U28" s="28"/>
      <c r="V28" s="28"/>
      <c r="W28" s="28"/>
    </row>
    <row r="29" spans="1:31">
      <c r="A29" s="62"/>
      <c r="B29" s="62"/>
      <c r="C29" s="62"/>
      <c r="D29" s="62"/>
      <c r="E29" s="62"/>
      <c r="F29" s="62"/>
      <c r="G29" s="62"/>
      <c r="H29" s="62"/>
      <c r="I29" s="62"/>
      <c r="J29" s="62"/>
      <c r="K29" s="62"/>
      <c r="L29" s="62"/>
      <c r="M29" s="62"/>
      <c r="N29" s="62"/>
      <c r="O29" s="62"/>
      <c r="P29" s="62"/>
      <c r="Q29" s="62"/>
      <c r="R29" s="62"/>
      <c r="S29" s="62"/>
      <c r="T29" s="62"/>
      <c r="U29" s="62"/>
      <c r="V29" s="62"/>
      <c r="W29" s="62"/>
    </row>
    <row r="30" spans="1:31">
      <c r="A30" s="97" t="s">
        <v>11</v>
      </c>
      <c r="B30" s="98"/>
      <c r="C30" s="99"/>
      <c r="D30" s="76" t="str">
        <f>"Объем дозирования " &amp; G8 &amp; " мкл"</f>
        <v>Объем дозирования 1000 мкл</v>
      </c>
      <c r="E30" s="85"/>
      <c r="F30" s="85"/>
      <c r="G30" s="85"/>
      <c r="H30" s="85"/>
      <c r="I30" s="85"/>
      <c r="J30" s="85"/>
      <c r="K30" s="85"/>
      <c r="L30" s="85"/>
      <c r="M30" s="86"/>
      <c r="V30" s="18"/>
    </row>
    <row r="31" spans="1:31">
      <c r="A31" s="100"/>
      <c r="B31" s="101"/>
      <c r="C31" s="102"/>
      <c r="D31" s="76" t="s">
        <v>42</v>
      </c>
      <c r="E31" s="85"/>
      <c r="F31" s="85"/>
      <c r="G31" s="85"/>
      <c r="H31" s="86"/>
      <c r="I31" s="76" t="s">
        <v>13</v>
      </c>
      <c r="J31" s="85"/>
      <c r="K31" s="85"/>
      <c r="L31" s="85"/>
      <c r="M31" s="86"/>
      <c r="Q31" s="18"/>
      <c r="S31" s="2"/>
    </row>
    <row r="32" spans="1:31">
      <c r="A32" s="76">
        <v>1</v>
      </c>
      <c r="B32" s="85"/>
      <c r="C32" s="86"/>
      <c r="D32" s="103">
        <v>0.99560000000000004</v>
      </c>
      <c r="E32" s="104"/>
      <c r="F32" s="104"/>
      <c r="G32" s="104"/>
      <c r="H32" s="105"/>
      <c r="I32" s="90">
        <f>D32*1000*'Исход. данные'!$B$6</f>
        <v>998.68636000000015</v>
      </c>
      <c r="J32" s="95"/>
      <c r="K32" s="95"/>
      <c r="L32" s="95"/>
      <c r="M32" s="96"/>
      <c r="Q32" s="18"/>
      <c r="AA32" s="65">
        <f ca="1">ROUND(NORMINV(RAND(), $AA$42, $AA$42*$M$8/100*0.8)/(1000*'Исход. данные'!$B$6), 4)</f>
        <v>0.99550000000000005</v>
      </c>
      <c r="AB32" s="65"/>
      <c r="AC32" s="65"/>
      <c r="AD32" s="65"/>
      <c r="AE32" s="65"/>
    </row>
    <row r="33" spans="1:31">
      <c r="A33" s="76">
        <v>2</v>
      </c>
      <c r="B33" s="85"/>
      <c r="C33" s="86"/>
      <c r="D33" s="103">
        <v>0.99439999999999995</v>
      </c>
      <c r="E33" s="104"/>
      <c r="F33" s="104"/>
      <c r="G33" s="104"/>
      <c r="H33" s="105"/>
      <c r="I33" s="90">
        <f>D33*1000*'Исход. данные'!$B$6</f>
        <v>997.48264000000006</v>
      </c>
      <c r="J33" s="95"/>
      <c r="K33" s="95"/>
      <c r="L33" s="95"/>
      <c r="M33" s="96"/>
      <c r="Q33" s="18"/>
      <c r="S33" s="2"/>
      <c r="AA33" s="65">
        <f ca="1">ROUND(NORMINV(RAND(), $AA$42, $AA$42*$M$8/100*0.8)/(1000*'Исход. данные'!$B$6), 4)</f>
        <v>0.99790000000000001</v>
      </c>
      <c r="AB33" s="65"/>
      <c r="AC33" s="65"/>
      <c r="AD33" s="65"/>
      <c r="AE33" s="65"/>
    </row>
    <row r="34" spans="1:31">
      <c r="A34" s="76">
        <v>3</v>
      </c>
      <c r="B34" s="85"/>
      <c r="C34" s="86"/>
      <c r="D34" s="103">
        <v>0.99650000000000005</v>
      </c>
      <c r="E34" s="104"/>
      <c r="F34" s="104"/>
      <c r="G34" s="104"/>
      <c r="H34" s="105"/>
      <c r="I34" s="90">
        <f>D34*1000*'Исход. данные'!$B$6</f>
        <v>999.58915000000013</v>
      </c>
      <c r="J34" s="95"/>
      <c r="K34" s="95"/>
      <c r="L34" s="95"/>
      <c r="M34" s="96"/>
      <c r="Q34" s="18"/>
      <c r="AA34" s="65">
        <f ca="1">ROUND(NORMINV(RAND(), $AA$42, $AA$42*$M$8/100*0.8)/(1000*'Исход. данные'!$B$6), 4)</f>
        <v>0.99739999999999995</v>
      </c>
      <c r="AB34" s="65"/>
      <c r="AC34" s="65"/>
      <c r="AD34" s="65"/>
      <c r="AE34" s="65"/>
    </row>
    <row r="35" spans="1:31">
      <c r="A35" s="76">
        <v>4</v>
      </c>
      <c r="B35" s="85"/>
      <c r="C35" s="86"/>
      <c r="D35" s="103">
        <v>0.99219999999999997</v>
      </c>
      <c r="E35" s="104"/>
      <c r="F35" s="104"/>
      <c r="G35" s="104"/>
      <c r="H35" s="105"/>
      <c r="I35" s="90">
        <f>D35*1000*'Исход. данные'!$B$6</f>
        <v>995.27582000000007</v>
      </c>
      <c r="J35" s="95"/>
      <c r="K35" s="95"/>
      <c r="L35" s="95"/>
      <c r="M35" s="96"/>
      <c r="Q35" s="18"/>
      <c r="AA35" s="65">
        <f ca="1">ROUND(NORMINV(RAND(), $AA$42, $AA$42*$M$8/100*0.8)/(1000*'Исход. данные'!$B$6), 4)</f>
        <v>0.99580000000000002</v>
      </c>
      <c r="AB35" s="65"/>
      <c r="AC35" s="65"/>
      <c r="AD35" s="65"/>
      <c r="AE35" s="65"/>
    </row>
    <row r="36" spans="1:31">
      <c r="A36" s="76">
        <v>5</v>
      </c>
      <c r="B36" s="85"/>
      <c r="C36" s="86"/>
      <c r="D36" s="103">
        <v>0.99660000000000004</v>
      </c>
      <c r="E36" s="104"/>
      <c r="F36" s="104"/>
      <c r="G36" s="104"/>
      <c r="H36" s="105"/>
      <c r="I36" s="90">
        <f>D36*1000*'Исход. данные'!$B$6</f>
        <v>999.68946000000017</v>
      </c>
      <c r="J36" s="95"/>
      <c r="K36" s="95"/>
      <c r="L36" s="95"/>
      <c r="M36" s="96"/>
      <c r="Q36" s="18"/>
      <c r="AA36" s="65">
        <f ca="1">ROUND(NORMINV(RAND(), $AA$42, $AA$42*$M$8/100*0.8)/(1000*'Исход. данные'!$B$6), 4)</f>
        <v>0.99760000000000004</v>
      </c>
      <c r="AB36" s="65"/>
      <c r="AC36" s="65"/>
      <c r="AD36" s="65"/>
      <c r="AE36" s="65"/>
    </row>
    <row r="37" spans="1:31">
      <c r="A37" s="76">
        <v>6</v>
      </c>
      <c r="B37" s="85"/>
      <c r="C37" s="86"/>
      <c r="D37" s="103">
        <v>0.99270000000000003</v>
      </c>
      <c r="E37" s="104"/>
      <c r="F37" s="104"/>
      <c r="G37" s="104"/>
      <c r="H37" s="105"/>
      <c r="I37" s="90">
        <f>D37*1000*'Исход. данные'!$B$6</f>
        <v>995.77737000000013</v>
      </c>
      <c r="J37" s="95"/>
      <c r="K37" s="95"/>
      <c r="L37" s="95"/>
      <c r="M37" s="96"/>
      <c r="Q37" s="18"/>
      <c r="Y37" s="26"/>
      <c r="AA37" s="65">
        <f ca="1">ROUND(NORMINV(RAND(), $AA$42, $AA$42*$M$8/100*0.8)/(1000*'Исход. данные'!$B$6), 4)</f>
        <v>0.99870000000000003</v>
      </c>
      <c r="AB37" s="65"/>
      <c r="AC37" s="65"/>
      <c r="AD37" s="65"/>
      <c r="AE37" s="65"/>
    </row>
    <row r="38" spans="1:31">
      <c r="A38" s="76">
        <v>7</v>
      </c>
      <c r="B38" s="85"/>
      <c r="C38" s="86"/>
      <c r="D38" s="103">
        <v>0.99399999999999999</v>
      </c>
      <c r="E38" s="104"/>
      <c r="F38" s="104"/>
      <c r="G38" s="104"/>
      <c r="H38" s="105"/>
      <c r="I38" s="90">
        <f>D38*1000*'Исход. данные'!$B$6</f>
        <v>997.08140000000014</v>
      </c>
      <c r="J38" s="95"/>
      <c r="K38" s="95"/>
      <c r="L38" s="95"/>
      <c r="M38" s="96"/>
      <c r="Q38" s="18"/>
      <c r="AA38" s="65">
        <f ca="1">ROUND(NORMINV(RAND(), $AA$42, $AA$42*$M$8/100*0.8)/(1000*'Исход. данные'!$B$6), 4)</f>
        <v>0.99960000000000004</v>
      </c>
      <c r="AB38" s="65"/>
      <c r="AC38" s="65"/>
      <c r="AD38" s="65"/>
      <c r="AE38" s="65"/>
    </row>
    <row r="39" spans="1:31">
      <c r="A39" s="76">
        <v>8</v>
      </c>
      <c r="B39" s="85"/>
      <c r="C39" s="86"/>
      <c r="D39" s="103">
        <v>0.99829999999999997</v>
      </c>
      <c r="E39" s="104"/>
      <c r="F39" s="104"/>
      <c r="G39" s="104"/>
      <c r="H39" s="105"/>
      <c r="I39" s="90">
        <f>D39*1000*'Исход. данные'!$B$6</f>
        <v>1001.3947300000001</v>
      </c>
      <c r="J39" s="95"/>
      <c r="K39" s="95"/>
      <c r="L39" s="95"/>
      <c r="M39" s="96"/>
      <c r="Q39" s="18"/>
      <c r="AA39" s="65">
        <f ca="1">ROUND(NORMINV(RAND(), $AA$42, $AA$42*$M$8/100*0.8)/(1000*'Исход. данные'!$B$6), 4)</f>
        <v>0.99380000000000002</v>
      </c>
      <c r="AB39" s="65"/>
      <c r="AC39" s="65"/>
      <c r="AD39" s="65"/>
      <c r="AE39" s="65"/>
    </row>
    <row r="40" spans="1:31">
      <c r="A40" s="76">
        <v>9</v>
      </c>
      <c r="B40" s="85"/>
      <c r="C40" s="86"/>
      <c r="D40" s="103">
        <v>0.99429999999999996</v>
      </c>
      <c r="E40" s="104"/>
      <c r="F40" s="104"/>
      <c r="G40" s="104"/>
      <c r="H40" s="105"/>
      <c r="I40" s="90">
        <f>D40*1000*'Исход. данные'!$B$6</f>
        <v>997.38233000000002</v>
      </c>
      <c r="J40" s="95"/>
      <c r="K40" s="95"/>
      <c r="L40" s="95"/>
      <c r="M40" s="96"/>
      <c r="Q40" s="18"/>
      <c r="AA40" s="65">
        <f ca="1">ROUND(NORMINV(RAND(), $AA$42, $AA$42*$M$8/100*0.8)/(1000*'Исход. данные'!$B$6), 4)</f>
        <v>0.99909999999999999</v>
      </c>
      <c r="AB40" s="65"/>
      <c r="AC40" s="65"/>
      <c r="AD40" s="65"/>
      <c r="AE40" s="65"/>
    </row>
    <row r="41" spans="1:31">
      <c r="A41" s="76">
        <v>10</v>
      </c>
      <c r="B41" s="85"/>
      <c r="C41" s="86"/>
      <c r="D41" s="103">
        <v>0.99260000000000004</v>
      </c>
      <c r="E41" s="104"/>
      <c r="F41" s="104"/>
      <c r="G41" s="104"/>
      <c r="H41" s="105"/>
      <c r="I41" s="90">
        <f>D41*1000*'Исход. данные'!$B$6</f>
        <v>995.6770600000001</v>
      </c>
      <c r="J41" s="95"/>
      <c r="K41" s="95"/>
      <c r="L41" s="95"/>
      <c r="M41" s="96"/>
      <c r="Q41" s="18"/>
      <c r="AA41" s="65">
        <f ca="1">ROUND(NORMINV(RAND(), $AA$42, $AA$42*$M$8/100*0.8)/(1000*'Исход. данные'!$B$6), 4)</f>
        <v>0.99329999999999996</v>
      </c>
      <c r="AB41" s="65"/>
      <c r="AC41" s="65"/>
      <c r="AD41" s="65"/>
      <c r="AE41" s="65"/>
    </row>
    <row r="42" spans="1:31">
      <c r="A42" s="76" t="s">
        <v>14</v>
      </c>
      <c r="B42" s="85"/>
      <c r="C42" s="86"/>
      <c r="D42" s="109">
        <f>AVERAGE(D32:H41)</f>
        <v>0.99471999999999983</v>
      </c>
      <c r="E42" s="110"/>
      <c r="F42" s="110"/>
      <c r="G42" s="110"/>
      <c r="H42" s="110"/>
      <c r="I42" s="111">
        <f>ROUND(AVERAGE(I32:M41), 2)</f>
        <v>997.8</v>
      </c>
      <c r="J42" s="111"/>
      <c r="K42" s="111"/>
      <c r="L42" s="111"/>
      <c r="M42" s="111"/>
      <c r="N42" s="8"/>
      <c r="O42" s="8"/>
      <c r="P42" s="8"/>
      <c r="Q42" s="8"/>
      <c r="R42" s="8"/>
      <c r="S42" s="8"/>
      <c r="T42" s="8"/>
      <c r="U42" s="8"/>
      <c r="V42" s="8"/>
      <c r="W42" s="8"/>
      <c r="X42" s="8"/>
      <c r="AA42" s="66">
        <f ca="1">G8+G8*J10/100*0.9*(RAND()-RAND())</f>
        <v>999.29481107388028</v>
      </c>
      <c r="AB42" s="66"/>
      <c r="AC42" s="66"/>
      <c r="AD42" s="66"/>
      <c r="AE42" s="66"/>
    </row>
    <row r="43" spans="1:31">
      <c r="A43" s="74" t="s">
        <v>15</v>
      </c>
      <c r="B43" s="74"/>
      <c r="C43" s="74"/>
      <c r="D43" s="112" t="str">
        <f>'Исход. данные'!$B$5</f>
        <v>Пупкин В.В.</v>
      </c>
      <c r="E43" s="112"/>
      <c r="F43" s="112"/>
      <c r="G43" s="112"/>
      <c r="H43" s="112"/>
      <c r="I43" s="112"/>
      <c r="J43" s="112"/>
      <c r="K43" s="112"/>
      <c r="L43" s="112"/>
      <c r="M43" s="112"/>
      <c r="N43" s="45"/>
      <c r="O43" s="45"/>
      <c r="P43" s="45"/>
      <c r="Q43" s="45"/>
      <c r="R43" s="45"/>
      <c r="S43" s="45"/>
      <c r="T43" s="8"/>
      <c r="U43" s="8"/>
      <c r="V43" s="8"/>
      <c r="W43" s="8"/>
      <c r="X43" s="8"/>
    </row>
    <row r="44" spans="1:31">
      <c r="A44" s="107" t="s">
        <v>16</v>
      </c>
      <c r="B44" s="107"/>
      <c r="C44" s="107"/>
      <c r="D44" s="107"/>
      <c r="E44" s="107"/>
      <c r="F44" s="107"/>
      <c r="G44" s="107"/>
      <c r="H44" s="107"/>
      <c r="I44" s="107"/>
      <c r="J44" s="107"/>
      <c r="K44" s="107"/>
      <c r="L44" s="107"/>
      <c r="M44" s="107"/>
      <c r="N44" s="16"/>
      <c r="O44" s="16"/>
      <c r="P44" s="16"/>
      <c r="Q44" s="16"/>
      <c r="R44" s="16"/>
      <c r="S44" s="16"/>
      <c r="T44" s="16"/>
      <c r="U44" s="16"/>
      <c r="V44" s="16"/>
      <c r="W44" s="16"/>
    </row>
    <row r="45" spans="1:31" ht="15" customHeight="1">
      <c r="A45" s="124" t="s">
        <v>5</v>
      </c>
      <c r="B45" s="125"/>
      <c r="C45" s="125"/>
      <c r="D45" s="115" t="s">
        <v>55</v>
      </c>
      <c r="E45" s="116"/>
      <c r="F45" s="116"/>
      <c r="G45" s="116"/>
      <c r="H45" s="117"/>
      <c r="I45" s="113" t="s">
        <v>57</v>
      </c>
      <c r="J45" s="113"/>
      <c r="K45" s="113"/>
      <c r="L45" s="113"/>
      <c r="M45" s="113"/>
      <c r="AA45">
        <f>IF(ABS(D46)&gt;J9, 0, IF(ABS(D47)&gt;J10, 0, IF(I46&gt;M7, 0, IF(I47&gt;M8, 0, 1))))</f>
        <v>1</v>
      </c>
    </row>
    <row r="46" spans="1:31">
      <c r="A46" s="76">
        <f>G7</f>
        <v>100</v>
      </c>
      <c r="B46" s="85"/>
      <c r="C46" s="86"/>
      <c r="D46" s="118">
        <f>ROUND(((I27-A46)/A46*100),2)</f>
        <v>-0.78</v>
      </c>
      <c r="E46" s="119"/>
      <c r="F46" s="119"/>
      <c r="G46" s="119"/>
      <c r="H46" s="120"/>
      <c r="I46" s="114">
        <f>ROUND(STDEV(I17:I26)*100/I27,2)</f>
        <v>0.61</v>
      </c>
      <c r="J46" s="114"/>
      <c r="K46" s="114"/>
      <c r="L46" s="114"/>
      <c r="M46" s="114"/>
    </row>
    <row r="47" spans="1:31">
      <c r="A47" s="76">
        <f>G8</f>
        <v>1000</v>
      </c>
      <c r="B47" s="85"/>
      <c r="C47" s="86"/>
      <c r="D47" s="118">
        <f>ROUND(((I42-A47)/A47*100),2)</f>
        <v>-0.22</v>
      </c>
      <c r="E47" s="119"/>
      <c r="F47" s="119"/>
      <c r="G47" s="119"/>
      <c r="H47" s="120"/>
      <c r="I47" s="114">
        <f>ROUND(STDEV(I32:I41)*100/I42,2)</f>
        <v>0.2</v>
      </c>
      <c r="J47" s="114"/>
      <c r="K47" s="114"/>
      <c r="L47" s="114"/>
      <c r="M47" s="114"/>
      <c r="N47" s="37"/>
      <c r="Q47" s="8"/>
    </row>
    <row r="48" spans="1:31" ht="15.75">
      <c r="A48" s="121" t="s">
        <v>17</v>
      </c>
      <c r="B48" s="121"/>
      <c r="C48" s="121"/>
      <c r="D48" s="121"/>
      <c r="E48" s="121"/>
      <c r="F48" s="121"/>
      <c r="G48" s="122" t="s">
        <v>18</v>
      </c>
      <c r="H48" s="122"/>
      <c r="I48" s="122"/>
      <c r="J48" s="122"/>
      <c r="K48" s="122"/>
      <c r="L48" s="122"/>
      <c r="M48" s="122"/>
      <c r="N48" s="44"/>
      <c r="O48" s="44"/>
      <c r="P48" s="44"/>
      <c r="Q48" s="44"/>
      <c r="R48" s="44"/>
      <c r="S48" s="44"/>
      <c r="T48" s="44"/>
      <c r="U48" s="44"/>
      <c r="V48" s="44"/>
      <c r="W48" s="44"/>
      <c r="X48" s="8"/>
    </row>
    <row r="49" spans="1:24">
      <c r="A49" s="79" t="s">
        <v>15</v>
      </c>
      <c r="B49" s="79"/>
      <c r="C49" s="79"/>
      <c r="D49" s="79"/>
      <c r="E49" s="79"/>
      <c r="F49" s="79"/>
      <c r="G49" s="107" t="str">
        <f>'Исход. данные'!$B$5</f>
        <v>Пупкин В.В.</v>
      </c>
      <c r="H49" s="107"/>
      <c r="I49" s="107"/>
      <c r="J49" s="107"/>
      <c r="K49" s="107"/>
      <c r="L49" s="107"/>
      <c r="M49" s="107"/>
      <c r="N49" s="16"/>
      <c r="O49" s="16"/>
      <c r="P49" s="16"/>
      <c r="Q49" s="16"/>
      <c r="R49" s="16"/>
      <c r="S49" s="16"/>
      <c r="T49" s="16"/>
      <c r="U49" s="16"/>
      <c r="V49" s="16"/>
      <c r="W49" s="16"/>
      <c r="X49" s="8"/>
    </row>
    <row r="50" spans="1:24">
      <c r="A50" s="62"/>
      <c r="B50" s="62"/>
      <c r="C50" s="62"/>
      <c r="D50" s="62"/>
      <c r="E50" s="62"/>
      <c r="F50" s="62"/>
      <c r="G50" s="123" t="s">
        <v>58</v>
      </c>
      <c r="H50" s="123"/>
      <c r="I50" s="123"/>
      <c r="J50" s="123"/>
      <c r="K50" s="123"/>
      <c r="L50" s="123"/>
      <c r="M50" s="123"/>
      <c r="N50" s="48"/>
      <c r="O50" s="48"/>
      <c r="P50" s="48"/>
      <c r="Q50" s="63"/>
      <c r="R50" s="63"/>
      <c r="S50" s="63"/>
      <c r="T50" s="63"/>
      <c r="U50" s="63"/>
      <c r="V50" s="63"/>
      <c r="W50" s="63"/>
    </row>
  </sheetData>
  <mergeCells count="152">
    <mergeCell ref="A1:M1"/>
    <mergeCell ref="A2:M2"/>
    <mergeCell ref="A3:G3"/>
    <mergeCell ref="I3:M3"/>
    <mergeCell ref="Q3:W3"/>
    <mergeCell ref="A4:G4"/>
    <mergeCell ref="I4:M4"/>
    <mergeCell ref="Q4:W4"/>
    <mergeCell ref="A5:M5"/>
    <mergeCell ref="A6:C6"/>
    <mergeCell ref="D6:F6"/>
    <mergeCell ref="G6:I6"/>
    <mergeCell ref="J6:L6"/>
    <mergeCell ref="A7:C7"/>
    <mergeCell ref="D7:F7"/>
    <mergeCell ref="G7:I7"/>
    <mergeCell ref="J7:L7"/>
    <mergeCell ref="A10:C10"/>
    <mergeCell ref="D10:F10"/>
    <mergeCell ref="G10:I10"/>
    <mergeCell ref="J10:L10"/>
    <mergeCell ref="A11:J11"/>
    <mergeCell ref="K11:M11"/>
    <mergeCell ref="A8:C8"/>
    <mergeCell ref="D8:F8"/>
    <mergeCell ref="G8:I8"/>
    <mergeCell ref="J8:L8"/>
    <mergeCell ref="A9:C9"/>
    <mergeCell ref="D9:F9"/>
    <mergeCell ref="G9:I9"/>
    <mergeCell ref="J9:L9"/>
    <mergeCell ref="A15:C16"/>
    <mergeCell ref="D15:M15"/>
    <mergeCell ref="D16:H16"/>
    <mergeCell ref="I16:M16"/>
    <mergeCell ref="A17:C17"/>
    <mergeCell ref="D17:H17"/>
    <mergeCell ref="I17:M17"/>
    <mergeCell ref="A12:J12"/>
    <mergeCell ref="K12:M12"/>
    <mergeCell ref="A13:J13"/>
    <mergeCell ref="K13:M13"/>
    <mergeCell ref="A14:J14"/>
    <mergeCell ref="K14:M14"/>
    <mergeCell ref="AA17:AE17"/>
    <mergeCell ref="A18:C18"/>
    <mergeCell ref="D18:H18"/>
    <mergeCell ref="I18:M18"/>
    <mergeCell ref="AA18:AE18"/>
    <mergeCell ref="A19:C19"/>
    <mergeCell ref="D19:H19"/>
    <mergeCell ref="I19:M19"/>
    <mergeCell ref="AA19:AE19"/>
    <mergeCell ref="A22:C22"/>
    <mergeCell ref="D22:H22"/>
    <mergeCell ref="I22:M22"/>
    <mergeCell ref="AA22:AE22"/>
    <mergeCell ref="A23:C23"/>
    <mergeCell ref="D23:H23"/>
    <mergeCell ref="I23:M23"/>
    <mergeCell ref="AA23:AE23"/>
    <mergeCell ref="A20:C20"/>
    <mergeCell ref="D20:H20"/>
    <mergeCell ref="I20:M20"/>
    <mergeCell ref="AA20:AE20"/>
    <mergeCell ref="A21:C21"/>
    <mergeCell ref="D21:H21"/>
    <mergeCell ref="I21:M21"/>
    <mergeCell ref="AA21:AE21"/>
    <mergeCell ref="AA26:AE26"/>
    <mergeCell ref="A27:C27"/>
    <mergeCell ref="D27:H27"/>
    <mergeCell ref="I27:M27"/>
    <mergeCell ref="AA27:AE27"/>
    <mergeCell ref="A24:C24"/>
    <mergeCell ref="D24:H24"/>
    <mergeCell ref="I24:M24"/>
    <mergeCell ref="AA24:AE24"/>
    <mergeCell ref="A25:C25"/>
    <mergeCell ref="D25:H25"/>
    <mergeCell ref="I25:M25"/>
    <mergeCell ref="AA25:AE25"/>
    <mergeCell ref="A28:C28"/>
    <mergeCell ref="D28:M28"/>
    <mergeCell ref="A30:C31"/>
    <mergeCell ref="D30:M30"/>
    <mergeCell ref="D31:H31"/>
    <mergeCell ref="I31:M31"/>
    <mergeCell ref="A26:C26"/>
    <mergeCell ref="D26:H26"/>
    <mergeCell ref="I26:M26"/>
    <mergeCell ref="A34:C34"/>
    <mergeCell ref="D34:H34"/>
    <mergeCell ref="I34:M34"/>
    <mergeCell ref="AA34:AE34"/>
    <mergeCell ref="A35:C35"/>
    <mergeCell ref="D35:H35"/>
    <mergeCell ref="I35:M35"/>
    <mergeCell ref="AA35:AE35"/>
    <mergeCell ref="A32:C32"/>
    <mergeCell ref="D32:H32"/>
    <mergeCell ref="I32:M32"/>
    <mergeCell ref="AA32:AE32"/>
    <mergeCell ref="A33:C33"/>
    <mergeCell ref="D33:H33"/>
    <mergeCell ref="I33:M33"/>
    <mergeCell ref="AA33:AE33"/>
    <mergeCell ref="A38:C38"/>
    <mergeCell ref="D38:H38"/>
    <mergeCell ref="I38:M38"/>
    <mergeCell ref="AA38:AE38"/>
    <mergeCell ref="A39:C39"/>
    <mergeCell ref="D39:H39"/>
    <mergeCell ref="I39:M39"/>
    <mergeCell ref="AA39:AE39"/>
    <mergeCell ref="A36:C36"/>
    <mergeCell ref="D36:H36"/>
    <mergeCell ref="I36:M36"/>
    <mergeCell ref="AA36:AE36"/>
    <mergeCell ref="A37:C37"/>
    <mergeCell ref="D37:H37"/>
    <mergeCell ref="I37:M37"/>
    <mergeCell ref="AA37:AE37"/>
    <mergeCell ref="A42:C42"/>
    <mergeCell ref="D42:H42"/>
    <mergeCell ref="I42:M42"/>
    <mergeCell ref="AA42:AE42"/>
    <mergeCell ref="A43:C43"/>
    <mergeCell ref="D43:M43"/>
    <mergeCell ref="A40:C40"/>
    <mergeCell ref="D40:H40"/>
    <mergeCell ref="I40:M40"/>
    <mergeCell ref="AA40:AE40"/>
    <mergeCell ref="A41:C41"/>
    <mergeCell ref="D41:H41"/>
    <mergeCell ref="I41:M41"/>
    <mergeCell ref="AA41:AE41"/>
    <mergeCell ref="G50:M50"/>
    <mergeCell ref="A47:C47"/>
    <mergeCell ref="D47:H47"/>
    <mergeCell ref="I47:M47"/>
    <mergeCell ref="A48:F48"/>
    <mergeCell ref="G48:M48"/>
    <mergeCell ref="A49:F49"/>
    <mergeCell ref="G49:M49"/>
    <mergeCell ref="A44:M44"/>
    <mergeCell ref="A45:C45"/>
    <mergeCell ref="D45:H45"/>
    <mergeCell ref="I45:M45"/>
    <mergeCell ref="A46:C46"/>
    <mergeCell ref="D46:H46"/>
    <mergeCell ref="I46:M46"/>
  </mergeCells>
  <conditionalFormatting sqref="D46">
    <cfRule type="expression" dxfId="55" priority="4">
      <formula>ABS($D$46)&gt;--MID($J$7,2,5)</formula>
    </cfRule>
  </conditionalFormatting>
  <conditionalFormatting sqref="D47">
    <cfRule type="expression" dxfId="54" priority="3">
      <formula>ABS($D$47)&gt;--MID($J$8,2,5)</formula>
    </cfRule>
  </conditionalFormatting>
  <conditionalFormatting sqref="I46">
    <cfRule type="cellIs" dxfId="53" priority="2" operator="greaterThan">
      <formula>$M$7</formula>
    </cfRule>
  </conditionalFormatting>
  <conditionalFormatting sqref="I47">
    <cfRule type="cellIs" dxfId="52" priority="1" operator="greaterThan">
      <formula>$M$8</formula>
    </cfRule>
  </conditionalFormatting>
  <pageMargins left="0.7" right="0.7" top="0.75" bottom="0.75" header="0.3" footer="0.3"/>
  <pageSetup paperSize="9" orientation="portrait" r:id="rId1"/>
</worksheet>
</file>

<file path=xl/worksheets/sheet64.xml><?xml version="1.0" encoding="utf-8"?>
<worksheet xmlns="http://schemas.openxmlformats.org/spreadsheetml/2006/main" xmlns:r="http://schemas.openxmlformats.org/officeDocument/2006/relationships">
  <sheetPr codeName="Лист97">
    <tabColor rgb="FF00B0F0"/>
  </sheetPr>
  <dimension ref="A1:AE50"/>
  <sheetViews>
    <sheetView zoomScale="90" zoomScaleNormal="90" workbookViewId="0">
      <selection activeCell="D32" sqref="D32:H41"/>
    </sheetView>
  </sheetViews>
  <sheetFormatPr defaultRowHeight="15"/>
  <cols>
    <col min="1" max="1" width="6.7109375" customWidth="1"/>
    <col min="2" max="2" width="6.5703125" customWidth="1"/>
    <col min="3" max="3" width="5.5703125" customWidth="1"/>
    <col min="4" max="4" width="7" customWidth="1"/>
    <col min="5" max="7" width="3.7109375" customWidth="1"/>
    <col min="8" max="8" width="11.7109375" customWidth="1"/>
    <col min="9" max="9" width="2.7109375" customWidth="1"/>
    <col min="10" max="10" width="6.7109375" customWidth="1"/>
    <col min="11" max="12" width="3.7109375" customWidth="1"/>
    <col min="13" max="13" width="14.7109375" customWidth="1"/>
    <col min="14" max="14" width="5.7109375" customWidth="1"/>
    <col min="15" max="16" width="0" hidden="1" customWidth="1"/>
    <col min="17" max="17" width="0.42578125" customWidth="1"/>
    <col min="18" max="23" width="0" hidden="1" customWidth="1"/>
    <col min="27" max="27" width="9.28515625" hidden="1" customWidth="1"/>
    <col min="28" max="31" width="9.140625" hidden="1" customWidth="1"/>
  </cols>
  <sheetData>
    <row r="1" spans="1:24">
      <c r="A1" s="67" t="s">
        <v>32</v>
      </c>
      <c r="B1" s="67"/>
      <c r="C1" s="67"/>
      <c r="D1" s="67"/>
      <c r="E1" s="67"/>
      <c r="F1" s="67"/>
      <c r="G1" s="67"/>
      <c r="H1" s="67"/>
      <c r="I1" s="67"/>
      <c r="J1" s="67"/>
      <c r="K1" s="67"/>
      <c r="L1" s="67"/>
      <c r="M1" s="67"/>
      <c r="N1" s="38"/>
      <c r="O1" s="38"/>
      <c r="P1" s="38"/>
      <c r="Q1" s="38"/>
      <c r="R1" s="38"/>
      <c r="S1" s="38"/>
      <c r="T1" s="38"/>
      <c r="U1" s="38"/>
      <c r="V1" s="38"/>
      <c r="W1" s="28"/>
    </row>
    <row r="2" spans="1:24">
      <c r="A2" s="71" t="s">
        <v>33</v>
      </c>
      <c r="B2" s="71"/>
      <c r="C2" s="71"/>
      <c r="D2" s="71"/>
      <c r="E2" s="71"/>
      <c r="F2" s="71"/>
      <c r="G2" s="71"/>
      <c r="H2" s="71"/>
      <c r="I2" s="71"/>
      <c r="J2" s="71"/>
      <c r="K2" s="71"/>
      <c r="L2" s="71"/>
      <c r="M2" s="71"/>
      <c r="N2" s="7"/>
      <c r="O2" s="7"/>
      <c r="P2" s="7"/>
      <c r="Q2" s="7"/>
      <c r="R2" s="7"/>
      <c r="S2" s="7"/>
      <c r="T2" s="7"/>
      <c r="U2" s="7"/>
      <c r="V2" s="7"/>
      <c r="W2" s="7"/>
    </row>
    <row r="3" spans="1:24" ht="15.75">
      <c r="A3" s="68" t="s">
        <v>25</v>
      </c>
      <c r="B3" s="68"/>
      <c r="C3" s="68"/>
      <c r="D3" s="68"/>
      <c r="E3" s="68"/>
      <c r="F3" s="68"/>
      <c r="G3" s="68"/>
      <c r="H3" s="62"/>
      <c r="I3" s="72">
        <v>4543301896</v>
      </c>
      <c r="J3" s="72"/>
      <c r="K3" s="72"/>
      <c r="L3" s="72"/>
      <c r="M3" s="72"/>
      <c r="N3" s="16"/>
      <c r="O3" s="23"/>
      <c r="P3" s="62"/>
      <c r="Q3" s="69"/>
      <c r="R3" s="69"/>
      <c r="S3" s="69"/>
      <c r="T3" s="69"/>
      <c r="U3" s="69"/>
      <c r="V3" s="69"/>
      <c r="W3" s="69"/>
    </row>
    <row r="4" spans="1:24">
      <c r="A4" s="70" t="s">
        <v>0</v>
      </c>
      <c r="B4" s="70"/>
      <c r="C4" s="70"/>
      <c r="D4" s="70"/>
      <c r="E4" s="70"/>
      <c r="F4" s="70"/>
      <c r="G4" s="70"/>
      <c r="H4" s="62"/>
      <c r="I4" s="70" t="s">
        <v>1</v>
      </c>
      <c r="J4" s="70"/>
      <c r="K4" s="70"/>
      <c r="L4" s="70"/>
      <c r="M4" s="70"/>
      <c r="N4" s="46"/>
      <c r="O4" s="42"/>
      <c r="P4" s="62"/>
      <c r="Q4" s="69"/>
      <c r="R4" s="69"/>
      <c r="S4" s="69"/>
      <c r="T4" s="69"/>
      <c r="U4" s="69"/>
      <c r="V4" s="69"/>
      <c r="W4" s="69"/>
    </row>
    <row r="5" spans="1:24">
      <c r="A5" s="73" t="s">
        <v>2</v>
      </c>
      <c r="B5" s="73"/>
      <c r="C5" s="73"/>
      <c r="D5" s="73"/>
      <c r="E5" s="73"/>
      <c r="F5" s="73"/>
      <c r="G5" s="73"/>
      <c r="H5" s="73"/>
      <c r="I5" s="73"/>
      <c r="J5" s="73"/>
      <c r="K5" s="73"/>
      <c r="L5" s="73"/>
      <c r="M5" s="73"/>
      <c r="N5" s="14"/>
      <c r="O5" s="14"/>
      <c r="P5" s="14"/>
      <c r="Q5" s="14"/>
      <c r="R5" s="14"/>
      <c r="S5" s="14"/>
      <c r="T5" s="14"/>
      <c r="U5" s="14"/>
      <c r="V5" s="14"/>
      <c r="W5" s="14"/>
    </row>
    <row r="6" spans="1:24">
      <c r="A6" s="77" t="s">
        <v>3</v>
      </c>
      <c r="B6" s="77"/>
      <c r="C6" s="77"/>
      <c r="D6" s="77" t="s">
        <v>4</v>
      </c>
      <c r="E6" s="77"/>
      <c r="F6" s="77"/>
      <c r="G6" s="77" t="s">
        <v>5</v>
      </c>
      <c r="H6" s="77"/>
      <c r="I6" s="77"/>
      <c r="J6" s="77" t="s">
        <v>55</v>
      </c>
      <c r="K6" s="77"/>
      <c r="L6" s="78"/>
      <c r="M6" s="61" t="s">
        <v>56</v>
      </c>
      <c r="N6" s="35"/>
      <c r="O6" s="31"/>
      <c r="P6" s="32"/>
      <c r="Q6" s="28"/>
      <c r="R6" s="28"/>
      <c r="S6" s="28"/>
      <c r="T6" s="28"/>
      <c r="U6" s="28"/>
      <c r="V6" s="28"/>
      <c r="W6" s="28"/>
    </row>
    <row r="7" spans="1:24">
      <c r="A7" s="74">
        <v>1</v>
      </c>
      <c r="B7" s="74"/>
      <c r="C7" s="74"/>
      <c r="D7" s="75" t="str">
        <f>G7 &amp; " - " &amp; G8</f>
        <v>100 - 1000</v>
      </c>
      <c r="E7" s="75"/>
      <c r="F7" s="75"/>
      <c r="G7" s="74">
        <v>100</v>
      </c>
      <c r="H7" s="74"/>
      <c r="I7" s="74"/>
      <c r="J7" s="74" t="s">
        <v>6</v>
      </c>
      <c r="K7" s="74"/>
      <c r="L7" s="76"/>
      <c r="M7" s="64">
        <v>0.7</v>
      </c>
      <c r="N7" s="36"/>
      <c r="O7" s="33"/>
      <c r="P7" s="34"/>
      <c r="Q7" s="28"/>
      <c r="R7" s="28"/>
      <c r="S7" s="28"/>
      <c r="T7" s="28"/>
      <c r="U7" s="28"/>
      <c r="V7" s="28"/>
      <c r="W7" s="28"/>
    </row>
    <row r="8" spans="1:24">
      <c r="A8" s="74"/>
      <c r="B8" s="74"/>
      <c r="C8" s="74"/>
      <c r="D8" s="74"/>
      <c r="E8" s="74"/>
      <c r="F8" s="74"/>
      <c r="G8" s="74">
        <v>1000</v>
      </c>
      <c r="H8" s="74"/>
      <c r="I8" s="74"/>
      <c r="J8" s="74" t="s">
        <v>23</v>
      </c>
      <c r="K8" s="74"/>
      <c r="L8" s="76"/>
      <c r="M8" s="64">
        <v>0.3</v>
      </c>
      <c r="N8" s="16"/>
      <c r="O8" s="27"/>
      <c r="P8" s="30"/>
      <c r="Q8" s="28"/>
      <c r="R8" s="28"/>
      <c r="S8" s="28"/>
      <c r="T8" s="28"/>
      <c r="U8" s="28"/>
      <c r="V8" s="28"/>
      <c r="W8" s="28"/>
    </row>
    <row r="9" spans="1:24">
      <c r="A9" s="74"/>
      <c r="B9" s="74"/>
      <c r="C9" s="74"/>
      <c r="D9" s="74"/>
      <c r="E9" s="74"/>
      <c r="F9" s="74"/>
      <c r="G9" s="74"/>
      <c r="H9" s="74"/>
      <c r="I9" s="74"/>
      <c r="J9" s="80">
        <f>--MID(J7,2,3)</f>
        <v>2</v>
      </c>
      <c r="K9" s="80"/>
      <c r="L9" s="81"/>
      <c r="M9" s="60"/>
      <c r="N9" s="16"/>
      <c r="O9" s="27"/>
      <c r="P9" s="30"/>
      <c r="Q9" s="28"/>
      <c r="R9" s="28"/>
      <c r="S9" s="28"/>
      <c r="T9" s="28"/>
      <c r="U9" s="28"/>
      <c r="V9" s="28"/>
      <c r="W9" s="28"/>
    </row>
    <row r="10" spans="1:24">
      <c r="A10" s="74"/>
      <c r="B10" s="74"/>
      <c r="C10" s="74"/>
      <c r="D10" s="74"/>
      <c r="E10" s="74"/>
      <c r="F10" s="74"/>
      <c r="G10" s="74"/>
      <c r="H10" s="74"/>
      <c r="I10" s="74"/>
      <c r="J10" s="82">
        <f>--MID(J8,2,3)</f>
        <v>0.6</v>
      </c>
      <c r="K10" s="82"/>
      <c r="L10" s="83"/>
      <c r="M10" s="60"/>
      <c r="N10" s="16"/>
      <c r="O10" s="52"/>
      <c r="P10" s="54"/>
      <c r="Q10" s="28"/>
      <c r="R10" s="28"/>
      <c r="S10" s="28"/>
      <c r="T10" s="28"/>
      <c r="U10" s="28"/>
      <c r="V10" s="28"/>
      <c r="W10" s="28"/>
    </row>
    <row r="11" spans="1:24">
      <c r="A11" s="79" t="s">
        <v>7</v>
      </c>
      <c r="B11" s="79"/>
      <c r="C11" s="79"/>
      <c r="D11" s="79"/>
      <c r="E11" s="79"/>
      <c r="F11" s="79"/>
      <c r="G11" s="79"/>
      <c r="H11" s="79"/>
      <c r="I11" s="79"/>
      <c r="J11" s="79"/>
      <c r="K11" s="84" t="str">
        <f>'Исход. данные'!$B$1</f>
        <v>18.10.2024г.</v>
      </c>
      <c r="L11" s="84"/>
      <c r="M11" s="84"/>
      <c r="N11" s="15"/>
      <c r="O11" s="15"/>
      <c r="P11" s="15"/>
      <c r="Q11" s="15"/>
      <c r="R11" s="15"/>
      <c r="S11" s="15"/>
      <c r="T11" s="15"/>
      <c r="U11" s="15"/>
      <c r="V11" s="15"/>
      <c r="W11" s="15"/>
      <c r="X11" s="8"/>
    </row>
    <row r="12" spans="1:24">
      <c r="A12" s="79" t="s">
        <v>8</v>
      </c>
      <c r="B12" s="79"/>
      <c r="C12" s="79"/>
      <c r="D12" s="79"/>
      <c r="E12" s="79"/>
      <c r="F12" s="79"/>
      <c r="G12" s="79"/>
      <c r="H12" s="79"/>
      <c r="I12" s="79"/>
      <c r="J12" s="79"/>
      <c r="K12" s="85" t="str">
        <f>'Исход. данные'!$B$2</f>
        <v>ВР-300S № 181024</v>
      </c>
      <c r="L12" s="85"/>
      <c r="M12" s="85"/>
      <c r="N12" s="16"/>
      <c r="O12" s="16"/>
      <c r="P12" s="16"/>
      <c r="Q12" s="16"/>
      <c r="R12" s="16"/>
      <c r="S12" s="16"/>
      <c r="T12" s="16"/>
      <c r="U12" s="16"/>
      <c r="V12" s="16"/>
      <c r="W12" s="16"/>
      <c r="X12" s="8"/>
    </row>
    <row r="13" spans="1:24">
      <c r="A13" s="79" t="s">
        <v>9</v>
      </c>
      <c r="B13" s="79"/>
      <c r="C13" s="79"/>
      <c r="D13" s="79"/>
      <c r="E13" s="79"/>
      <c r="F13" s="79"/>
      <c r="G13" s="79"/>
      <c r="H13" s="79"/>
      <c r="I13" s="79"/>
      <c r="J13" s="79"/>
      <c r="K13" s="85">
        <f>'Исход. данные'!$B$3</f>
        <v>21.2</v>
      </c>
      <c r="L13" s="85"/>
      <c r="M13" s="85"/>
      <c r="N13" s="16"/>
      <c r="O13" s="16"/>
      <c r="P13" s="16"/>
      <c r="Q13" s="16"/>
      <c r="R13" s="16"/>
      <c r="S13" s="16"/>
      <c r="T13" s="16"/>
      <c r="U13" s="16"/>
      <c r="V13" s="16"/>
      <c r="W13" s="16"/>
      <c r="X13" s="8"/>
    </row>
    <row r="14" spans="1:24">
      <c r="A14" s="79" t="s">
        <v>10</v>
      </c>
      <c r="B14" s="79"/>
      <c r="C14" s="79"/>
      <c r="D14" s="79"/>
      <c r="E14" s="79"/>
      <c r="F14" s="79"/>
      <c r="G14" s="79"/>
      <c r="H14" s="79"/>
      <c r="I14" s="79"/>
      <c r="J14" s="79"/>
      <c r="K14" s="85">
        <f>'Исход. данные'!$B$4</f>
        <v>60.7</v>
      </c>
      <c r="L14" s="85"/>
      <c r="M14" s="85"/>
      <c r="N14" s="16"/>
      <c r="O14" s="16"/>
      <c r="P14" s="16"/>
      <c r="Q14" s="16"/>
      <c r="R14" s="16"/>
      <c r="S14" s="16"/>
      <c r="T14" s="16"/>
      <c r="U14" s="16"/>
      <c r="V14" s="16"/>
      <c r="W14" s="16"/>
      <c r="X14" s="8"/>
    </row>
    <row r="15" spans="1:24">
      <c r="A15" s="97" t="s">
        <v>11</v>
      </c>
      <c r="B15" s="98"/>
      <c r="C15" s="99"/>
      <c r="D15" s="76" t="str">
        <f>"Объем дозирования " &amp; G7 &amp; " мкл"</f>
        <v>Объем дозирования 100 мкл</v>
      </c>
      <c r="E15" s="85"/>
      <c r="F15" s="85"/>
      <c r="G15" s="85"/>
      <c r="H15" s="85"/>
      <c r="I15" s="85"/>
      <c r="J15" s="85"/>
      <c r="K15" s="85"/>
      <c r="L15" s="85"/>
      <c r="M15" s="86"/>
      <c r="N15" s="47"/>
      <c r="O15" s="28"/>
      <c r="P15" s="28"/>
      <c r="Q15" s="28"/>
      <c r="R15" s="28"/>
      <c r="S15" s="28"/>
      <c r="T15" s="28"/>
      <c r="U15" s="28"/>
      <c r="V15" s="28"/>
      <c r="W15" s="28"/>
    </row>
    <row r="16" spans="1:24">
      <c r="A16" s="100"/>
      <c r="B16" s="101"/>
      <c r="C16" s="102"/>
      <c r="D16" s="76" t="s">
        <v>42</v>
      </c>
      <c r="E16" s="85"/>
      <c r="F16" s="85"/>
      <c r="G16" s="85"/>
      <c r="H16" s="86"/>
      <c r="I16" s="76" t="s">
        <v>13</v>
      </c>
      <c r="J16" s="85"/>
      <c r="K16" s="85"/>
      <c r="L16" s="85"/>
      <c r="M16" s="86"/>
      <c r="N16" s="28"/>
      <c r="O16" s="28"/>
      <c r="P16" s="28"/>
      <c r="Q16" s="28"/>
      <c r="R16" s="28"/>
      <c r="S16" s="28"/>
      <c r="T16" s="28"/>
      <c r="U16" s="28"/>
      <c r="V16" s="28"/>
      <c r="W16" s="28"/>
    </row>
    <row r="17" spans="1:31">
      <c r="A17" s="76">
        <v>1</v>
      </c>
      <c r="B17" s="85"/>
      <c r="C17" s="86"/>
      <c r="D17" s="87">
        <v>9.98E-2</v>
      </c>
      <c r="E17" s="88"/>
      <c r="F17" s="88"/>
      <c r="G17" s="88"/>
      <c r="H17" s="89"/>
      <c r="I17" s="90">
        <f>D17*1000*'Исход. данные'!$B$6</f>
        <v>100.10938</v>
      </c>
      <c r="J17" s="91"/>
      <c r="K17" s="91"/>
      <c r="L17" s="91"/>
      <c r="M17" s="92"/>
      <c r="N17" s="28"/>
      <c r="O17" s="28"/>
      <c r="P17" s="28"/>
      <c r="Q17" s="28"/>
      <c r="R17" s="28"/>
      <c r="S17" s="28"/>
      <c r="T17" s="28"/>
      <c r="U17" s="28"/>
      <c r="V17" s="28"/>
      <c r="W17" s="28"/>
      <c r="AA17" s="65">
        <f ca="1">ROUND(NORMINV(RAND(), $AA$27, $AA$27*$M$7/100*0.8)/(1000*'Исход. данные'!$B$6), 4)</f>
        <v>0.1003</v>
      </c>
      <c r="AB17" s="65"/>
      <c r="AC17" s="65"/>
      <c r="AD17" s="65"/>
      <c r="AE17" s="65"/>
    </row>
    <row r="18" spans="1:31">
      <c r="A18" s="76">
        <v>2</v>
      </c>
      <c r="B18" s="85"/>
      <c r="C18" s="86"/>
      <c r="D18" s="87">
        <v>9.8699999999999996E-2</v>
      </c>
      <c r="E18" s="93"/>
      <c r="F18" s="93"/>
      <c r="G18" s="93"/>
      <c r="H18" s="94"/>
      <c r="I18" s="90">
        <f>D18*1000*'Исход. данные'!$B$6</f>
        <v>99.005970000000019</v>
      </c>
      <c r="J18" s="95"/>
      <c r="K18" s="95"/>
      <c r="L18" s="95"/>
      <c r="M18" s="96"/>
      <c r="N18" s="28"/>
      <c r="O18" s="28"/>
      <c r="P18" s="28"/>
      <c r="Q18" s="28"/>
      <c r="R18" s="28"/>
      <c r="S18" s="28"/>
      <c r="T18" s="28"/>
      <c r="U18" s="28"/>
      <c r="V18" s="28"/>
      <c r="W18" s="28"/>
      <c r="AA18" s="65">
        <f ca="1">ROUND(NORMINV(RAND(), $AA$27, $AA$27*$M$7/100*0.8)/(1000*'Исход. данные'!$B$6), 4)</f>
        <v>0.1003</v>
      </c>
      <c r="AB18" s="65"/>
      <c r="AC18" s="65"/>
      <c r="AD18" s="65"/>
      <c r="AE18" s="65"/>
    </row>
    <row r="19" spans="1:31">
      <c r="A19" s="76">
        <v>3</v>
      </c>
      <c r="B19" s="85"/>
      <c r="C19" s="86"/>
      <c r="D19" s="87">
        <v>9.8500000000000004E-2</v>
      </c>
      <c r="E19" s="93"/>
      <c r="F19" s="93"/>
      <c r="G19" s="93"/>
      <c r="H19" s="94"/>
      <c r="I19" s="90">
        <f>D19*1000*'Исход. данные'!$B$6</f>
        <v>98.805350000000004</v>
      </c>
      <c r="J19" s="95"/>
      <c r="K19" s="95"/>
      <c r="L19" s="95"/>
      <c r="M19" s="96"/>
      <c r="N19" s="28"/>
      <c r="O19" s="28"/>
      <c r="P19" s="28"/>
      <c r="Q19" s="28"/>
      <c r="R19" s="28"/>
      <c r="S19" s="28"/>
      <c r="T19" s="28"/>
      <c r="U19" s="28"/>
      <c r="V19" s="28"/>
      <c r="W19" s="28"/>
      <c r="AA19" s="65">
        <f ca="1">ROUND(NORMINV(RAND(), $AA$27, $AA$27*$M$7/100*0.8)/(1000*'Исход. данные'!$B$6), 4)</f>
        <v>0.10100000000000001</v>
      </c>
      <c r="AB19" s="65"/>
      <c r="AC19" s="65"/>
      <c r="AD19" s="65"/>
      <c r="AE19" s="65"/>
    </row>
    <row r="20" spans="1:31">
      <c r="A20" s="76">
        <v>4</v>
      </c>
      <c r="B20" s="85"/>
      <c r="C20" s="86"/>
      <c r="D20" s="87">
        <v>9.8799999999999999E-2</v>
      </c>
      <c r="E20" s="93"/>
      <c r="F20" s="93"/>
      <c r="G20" s="93"/>
      <c r="H20" s="94"/>
      <c r="I20" s="90">
        <f>D20*1000*'Исход. данные'!$B$6</f>
        <v>99.106280000000012</v>
      </c>
      <c r="J20" s="95"/>
      <c r="K20" s="95"/>
      <c r="L20" s="95"/>
      <c r="M20" s="96"/>
      <c r="N20" s="28"/>
      <c r="O20" s="28"/>
      <c r="P20" s="28"/>
      <c r="Q20" s="28"/>
      <c r="R20" s="28"/>
      <c r="S20" s="28"/>
      <c r="T20" s="28"/>
      <c r="U20" s="28"/>
      <c r="V20" s="28"/>
      <c r="W20" s="28"/>
      <c r="AA20" s="65">
        <f ca="1">ROUND(NORMINV(RAND(), $AA$27, $AA$27*$M$7/100*0.8)/(1000*'Исход. данные'!$B$6), 4)</f>
        <v>0.1011</v>
      </c>
      <c r="AB20" s="65"/>
      <c r="AC20" s="65"/>
      <c r="AD20" s="65"/>
      <c r="AE20" s="65"/>
    </row>
    <row r="21" spans="1:31">
      <c r="A21" s="76">
        <v>5</v>
      </c>
      <c r="B21" s="85"/>
      <c r="C21" s="86"/>
      <c r="D21" s="87">
        <v>9.98E-2</v>
      </c>
      <c r="E21" s="93"/>
      <c r="F21" s="93"/>
      <c r="G21" s="93"/>
      <c r="H21" s="94"/>
      <c r="I21" s="90">
        <f>D21*1000*'Исход. данные'!$B$6</f>
        <v>100.10938</v>
      </c>
      <c r="J21" s="95"/>
      <c r="K21" s="95"/>
      <c r="L21" s="95"/>
      <c r="M21" s="96"/>
      <c r="N21" s="28"/>
      <c r="O21" s="28"/>
      <c r="P21" s="28"/>
      <c r="Q21" s="28"/>
      <c r="R21" s="28"/>
      <c r="S21" s="28"/>
      <c r="T21" s="28"/>
      <c r="U21" s="28"/>
      <c r="V21" s="28"/>
      <c r="W21" s="28"/>
      <c r="AA21" s="65">
        <f ca="1">ROUND(NORMINV(RAND(), $AA$27, $AA$27*$M$7/100*0.8)/(1000*'Исход. данные'!$B$6), 4)</f>
        <v>0.10050000000000001</v>
      </c>
      <c r="AB21" s="65"/>
      <c r="AC21" s="65"/>
      <c r="AD21" s="65"/>
      <c r="AE21" s="65"/>
    </row>
    <row r="22" spans="1:31">
      <c r="A22" s="76">
        <v>6</v>
      </c>
      <c r="B22" s="85"/>
      <c r="C22" s="86"/>
      <c r="D22" s="87">
        <v>9.8299999999999998E-2</v>
      </c>
      <c r="E22" s="93"/>
      <c r="F22" s="93"/>
      <c r="G22" s="93"/>
      <c r="H22" s="94"/>
      <c r="I22" s="90">
        <f>D22*1000*'Исход. данные'!$B$6</f>
        <v>98.604730000000004</v>
      </c>
      <c r="J22" s="95"/>
      <c r="K22" s="95"/>
      <c r="L22" s="95"/>
      <c r="M22" s="96"/>
      <c r="N22" s="28"/>
      <c r="O22" s="28"/>
      <c r="P22" s="28"/>
      <c r="Q22" s="28"/>
      <c r="R22" s="28"/>
      <c r="S22" s="28"/>
      <c r="T22" s="28"/>
      <c r="U22" s="28"/>
      <c r="V22" s="28"/>
      <c r="W22" s="28"/>
      <c r="Z22" s="18"/>
      <c r="AA22" s="65">
        <f ca="1">ROUND(NORMINV(RAND(), $AA$27, $AA$27*$M$7/100*0.8)/(1000*'Исход. данные'!$B$6), 4)</f>
        <v>0.10050000000000001</v>
      </c>
      <c r="AB22" s="65"/>
      <c r="AC22" s="65"/>
      <c r="AD22" s="65"/>
      <c r="AE22" s="65"/>
    </row>
    <row r="23" spans="1:31">
      <c r="A23" s="76">
        <v>7</v>
      </c>
      <c r="B23" s="85"/>
      <c r="C23" s="86"/>
      <c r="D23" s="87">
        <v>9.8900000000000002E-2</v>
      </c>
      <c r="E23" s="93"/>
      <c r="F23" s="93"/>
      <c r="G23" s="93"/>
      <c r="H23" s="94"/>
      <c r="I23" s="90">
        <f>D23*1000*'Исход. данные'!$B$6</f>
        <v>99.20659000000002</v>
      </c>
      <c r="J23" s="95"/>
      <c r="K23" s="95"/>
      <c r="L23" s="95"/>
      <c r="M23" s="96"/>
      <c r="N23" s="28"/>
      <c r="O23" s="28"/>
      <c r="P23" s="28"/>
      <c r="Q23" s="28"/>
      <c r="R23" s="28"/>
      <c r="S23" s="28"/>
      <c r="T23" s="28"/>
      <c r="U23" s="28"/>
      <c r="V23" s="28"/>
      <c r="W23" s="28"/>
      <c r="Z23" s="18"/>
      <c r="AA23" s="65">
        <f ca="1">ROUND(NORMINV(RAND(), $AA$27, $AA$27*$M$7/100*0.8)/(1000*'Исход. данные'!$B$6), 4)</f>
        <v>0.1007</v>
      </c>
      <c r="AB23" s="65"/>
      <c r="AC23" s="65"/>
      <c r="AD23" s="65"/>
      <c r="AE23" s="65"/>
    </row>
    <row r="24" spans="1:31">
      <c r="A24" s="76">
        <v>8</v>
      </c>
      <c r="B24" s="85"/>
      <c r="C24" s="86"/>
      <c r="D24" s="87">
        <v>9.9699999999999997E-2</v>
      </c>
      <c r="E24" s="93"/>
      <c r="F24" s="93"/>
      <c r="G24" s="93"/>
      <c r="H24" s="94"/>
      <c r="I24" s="90">
        <f>D24*1000*'Исход. данные'!$B$6</f>
        <v>100.00907000000001</v>
      </c>
      <c r="J24" s="95"/>
      <c r="K24" s="95"/>
      <c r="L24" s="95"/>
      <c r="M24" s="96"/>
      <c r="N24" s="28"/>
      <c r="O24" s="28"/>
      <c r="P24" s="28"/>
      <c r="Q24" s="28"/>
      <c r="R24" s="28"/>
      <c r="S24" s="28"/>
      <c r="T24" s="28"/>
      <c r="U24" s="28"/>
      <c r="V24" s="28"/>
      <c r="W24" s="28"/>
      <c r="AA24" s="65">
        <f ca="1">ROUND(NORMINV(RAND(), $AA$27, $AA$27*$M$7/100*0.8)/(1000*'Исход. данные'!$B$6), 4)</f>
        <v>0.10050000000000001</v>
      </c>
      <c r="AB24" s="65"/>
      <c r="AC24" s="65"/>
      <c r="AD24" s="65"/>
      <c r="AE24" s="65"/>
    </row>
    <row r="25" spans="1:31">
      <c r="A25" s="76">
        <v>9</v>
      </c>
      <c r="B25" s="85"/>
      <c r="C25" s="86"/>
      <c r="D25" s="87">
        <v>9.9000000000000005E-2</v>
      </c>
      <c r="E25" s="93"/>
      <c r="F25" s="93"/>
      <c r="G25" s="93"/>
      <c r="H25" s="94"/>
      <c r="I25" s="90">
        <f>D25*1000*'Исход. данные'!$B$6</f>
        <v>99.306900000000013</v>
      </c>
      <c r="J25" s="95"/>
      <c r="K25" s="95"/>
      <c r="L25" s="95"/>
      <c r="M25" s="96"/>
      <c r="N25" s="28"/>
      <c r="O25" s="28"/>
      <c r="P25" s="28"/>
      <c r="Q25" s="28"/>
      <c r="R25" s="28"/>
      <c r="S25" s="28"/>
      <c r="T25" s="28"/>
      <c r="U25" s="28"/>
      <c r="V25" s="29"/>
      <c r="W25" s="28"/>
      <c r="AA25" s="65">
        <f ca="1">ROUND(NORMINV(RAND(), $AA$27, $AA$27*$M$7/100*0.8)/(1000*'Исход. данные'!$B$6), 4)</f>
        <v>0.1009</v>
      </c>
      <c r="AB25" s="65"/>
      <c r="AC25" s="65"/>
      <c r="AD25" s="65"/>
      <c r="AE25" s="65"/>
    </row>
    <row r="26" spans="1:31">
      <c r="A26" s="76">
        <v>10</v>
      </c>
      <c r="B26" s="85"/>
      <c r="C26" s="86"/>
      <c r="D26" s="87">
        <v>9.9099999999999994E-2</v>
      </c>
      <c r="E26" s="93"/>
      <c r="F26" s="93"/>
      <c r="G26" s="93"/>
      <c r="H26" s="94"/>
      <c r="I26" s="90">
        <f>D26*1000*'Исход. данные'!$B$6</f>
        <v>99.407210000000006</v>
      </c>
      <c r="J26" s="95"/>
      <c r="K26" s="95"/>
      <c r="L26" s="95"/>
      <c r="M26" s="96"/>
      <c r="N26" s="28"/>
      <c r="O26" s="28"/>
      <c r="P26" s="28"/>
      <c r="Q26" s="28"/>
      <c r="R26" s="28"/>
      <c r="S26" s="28"/>
      <c r="T26" s="28"/>
      <c r="U26" s="28"/>
      <c r="V26" s="28"/>
      <c r="W26" s="28"/>
      <c r="AA26" s="65">
        <f ca="1">ROUND(NORMINV(RAND(), $AA$27, $AA$27*$M$7/100*0.8)/(1000*'Исход. данные'!$B$6), 4)</f>
        <v>0.1002</v>
      </c>
      <c r="AB26" s="65"/>
      <c r="AC26" s="65"/>
      <c r="AD26" s="65"/>
      <c r="AE26" s="65"/>
    </row>
    <row r="27" spans="1:31">
      <c r="A27" s="76" t="s">
        <v>14</v>
      </c>
      <c r="B27" s="85"/>
      <c r="C27" s="86"/>
      <c r="D27" s="87">
        <f>AVERAGE(D17:H26)</f>
        <v>9.9060000000000009E-2</v>
      </c>
      <c r="E27" s="93"/>
      <c r="F27" s="93"/>
      <c r="G27" s="93"/>
      <c r="H27" s="94"/>
      <c r="I27" s="90">
        <f>ROUND(AVERAGE(I17:M26),2)</f>
        <v>99.37</v>
      </c>
      <c r="J27" s="95"/>
      <c r="K27" s="95"/>
      <c r="L27" s="95"/>
      <c r="M27" s="96"/>
      <c r="N27" s="47"/>
      <c r="O27" s="28"/>
      <c r="P27" s="28"/>
      <c r="Q27" s="28"/>
      <c r="R27" s="28"/>
      <c r="S27" s="28"/>
      <c r="T27" s="28"/>
      <c r="U27" s="28"/>
      <c r="V27" s="28"/>
      <c r="W27" s="28"/>
      <c r="AA27" s="66">
        <f ca="1">G7+G7*J9/100*0.9*(RAND()-RAND())</f>
        <v>100.73668864260105</v>
      </c>
      <c r="AB27" s="66"/>
      <c r="AC27" s="66"/>
      <c r="AD27" s="66"/>
      <c r="AE27" s="66"/>
    </row>
    <row r="28" spans="1:31">
      <c r="A28" s="76" t="s">
        <v>15</v>
      </c>
      <c r="B28" s="85"/>
      <c r="C28" s="86"/>
      <c r="D28" s="106" t="str">
        <f>'Исход. данные'!$B$5</f>
        <v>Пупкин В.В.</v>
      </c>
      <c r="E28" s="107"/>
      <c r="F28" s="107"/>
      <c r="G28" s="107"/>
      <c r="H28" s="107"/>
      <c r="I28" s="107"/>
      <c r="J28" s="107"/>
      <c r="K28" s="107"/>
      <c r="L28" s="107"/>
      <c r="M28" s="108"/>
      <c r="N28" s="51"/>
      <c r="O28" s="51"/>
      <c r="P28" s="51"/>
      <c r="Q28" s="51"/>
      <c r="R28" s="51"/>
      <c r="S28" s="51"/>
      <c r="T28" s="51"/>
      <c r="U28" s="28"/>
      <c r="V28" s="28"/>
      <c r="W28" s="28"/>
    </row>
    <row r="29" spans="1:31">
      <c r="A29" s="62"/>
      <c r="B29" s="62"/>
      <c r="C29" s="62"/>
      <c r="D29" s="62"/>
      <c r="E29" s="62"/>
      <c r="F29" s="62"/>
      <c r="G29" s="62"/>
      <c r="H29" s="62"/>
      <c r="I29" s="62"/>
      <c r="J29" s="62"/>
      <c r="K29" s="62"/>
      <c r="L29" s="62"/>
      <c r="M29" s="62"/>
      <c r="N29" s="62"/>
      <c r="O29" s="62"/>
      <c r="P29" s="62"/>
      <c r="Q29" s="62"/>
      <c r="R29" s="62"/>
      <c r="S29" s="62"/>
      <c r="T29" s="62"/>
      <c r="U29" s="62"/>
      <c r="V29" s="62"/>
      <c r="W29" s="62"/>
    </row>
    <row r="30" spans="1:31">
      <c r="A30" s="97" t="s">
        <v>11</v>
      </c>
      <c r="B30" s="98"/>
      <c r="C30" s="99"/>
      <c r="D30" s="76" t="str">
        <f>"Объем дозирования " &amp; G8 &amp; " мкл"</f>
        <v>Объем дозирования 1000 мкл</v>
      </c>
      <c r="E30" s="85"/>
      <c r="F30" s="85"/>
      <c r="G30" s="85"/>
      <c r="H30" s="85"/>
      <c r="I30" s="85"/>
      <c r="J30" s="85"/>
      <c r="K30" s="85"/>
      <c r="L30" s="85"/>
      <c r="M30" s="86"/>
      <c r="V30" s="18"/>
    </row>
    <row r="31" spans="1:31">
      <c r="A31" s="100"/>
      <c r="B31" s="101"/>
      <c r="C31" s="102"/>
      <c r="D31" s="76" t="s">
        <v>42</v>
      </c>
      <c r="E31" s="85"/>
      <c r="F31" s="85"/>
      <c r="G31" s="85"/>
      <c r="H31" s="86"/>
      <c r="I31" s="76" t="s">
        <v>13</v>
      </c>
      <c r="J31" s="85"/>
      <c r="K31" s="85"/>
      <c r="L31" s="85"/>
      <c r="M31" s="86"/>
      <c r="Q31" s="18"/>
      <c r="S31" s="2"/>
    </row>
    <row r="32" spans="1:31">
      <c r="A32" s="76">
        <v>1</v>
      </c>
      <c r="B32" s="85"/>
      <c r="C32" s="86"/>
      <c r="D32" s="103">
        <v>0.99619999999999997</v>
      </c>
      <c r="E32" s="104"/>
      <c r="F32" s="104"/>
      <c r="G32" s="104"/>
      <c r="H32" s="105"/>
      <c r="I32" s="90">
        <f>D32*1000*'Исход. данные'!$B$6</f>
        <v>999.28822000000002</v>
      </c>
      <c r="J32" s="95"/>
      <c r="K32" s="95"/>
      <c r="L32" s="95"/>
      <c r="M32" s="96"/>
      <c r="Q32" s="18"/>
      <c r="AA32" s="65">
        <f ca="1">ROUND(NORMINV(RAND(), $AA$42, $AA$42*$M$8/100*0.8)/(1000*'Исход. данные'!$B$6), 4)</f>
        <v>0.99460000000000004</v>
      </c>
      <c r="AB32" s="65"/>
      <c r="AC32" s="65"/>
      <c r="AD32" s="65"/>
      <c r="AE32" s="65"/>
    </row>
    <row r="33" spans="1:31">
      <c r="A33" s="76">
        <v>2</v>
      </c>
      <c r="B33" s="85"/>
      <c r="C33" s="86"/>
      <c r="D33" s="103">
        <v>0.99990000000000001</v>
      </c>
      <c r="E33" s="104"/>
      <c r="F33" s="104"/>
      <c r="G33" s="104"/>
      <c r="H33" s="105"/>
      <c r="I33" s="90">
        <f>D33*1000*'Исход. данные'!$B$6</f>
        <v>1002.9996900000001</v>
      </c>
      <c r="J33" s="95"/>
      <c r="K33" s="95"/>
      <c r="L33" s="95"/>
      <c r="M33" s="96"/>
      <c r="Q33" s="18"/>
      <c r="S33" s="2"/>
      <c r="AA33" s="65">
        <f ca="1">ROUND(NORMINV(RAND(), $AA$42, $AA$42*$M$8/100*0.8)/(1000*'Исход. данные'!$B$6), 4)</f>
        <v>1.0011000000000001</v>
      </c>
      <c r="AB33" s="65"/>
      <c r="AC33" s="65"/>
      <c r="AD33" s="65"/>
      <c r="AE33" s="65"/>
    </row>
    <row r="34" spans="1:31">
      <c r="A34" s="76">
        <v>3</v>
      </c>
      <c r="B34" s="85"/>
      <c r="C34" s="86"/>
      <c r="D34" s="103">
        <v>0.99460000000000004</v>
      </c>
      <c r="E34" s="104"/>
      <c r="F34" s="104"/>
      <c r="G34" s="104"/>
      <c r="H34" s="105"/>
      <c r="I34" s="90">
        <f>D34*1000*'Исход. данные'!$B$6</f>
        <v>997.68326000000013</v>
      </c>
      <c r="J34" s="95"/>
      <c r="K34" s="95"/>
      <c r="L34" s="95"/>
      <c r="M34" s="96"/>
      <c r="Q34" s="18"/>
      <c r="AA34" s="65">
        <f ca="1">ROUND(NORMINV(RAND(), $AA$42, $AA$42*$M$8/100*0.8)/(1000*'Исход. данные'!$B$6), 4)</f>
        <v>0.99670000000000003</v>
      </c>
      <c r="AB34" s="65"/>
      <c r="AC34" s="65"/>
      <c r="AD34" s="65"/>
      <c r="AE34" s="65"/>
    </row>
    <row r="35" spans="1:31">
      <c r="A35" s="76">
        <v>4</v>
      </c>
      <c r="B35" s="85"/>
      <c r="C35" s="86"/>
      <c r="D35" s="103">
        <v>0.99870000000000003</v>
      </c>
      <c r="E35" s="104"/>
      <c r="F35" s="104"/>
      <c r="G35" s="104"/>
      <c r="H35" s="105"/>
      <c r="I35" s="90">
        <f>D35*1000*'Исход. данные'!$B$6</f>
        <v>1001.7959700000001</v>
      </c>
      <c r="J35" s="95"/>
      <c r="K35" s="95"/>
      <c r="L35" s="95"/>
      <c r="M35" s="96"/>
      <c r="Q35" s="18"/>
      <c r="AA35" s="65">
        <f ca="1">ROUND(NORMINV(RAND(), $AA$42, $AA$42*$M$8/100*0.8)/(1000*'Исход. данные'!$B$6), 4)</f>
        <v>0.99470000000000003</v>
      </c>
      <c r="AB35" s="65"/>
      <c r="AC35" s="65"/>
      <c r="AD35" s="65"/>
      <c r="AE35" s="65"/>
    </row>
    <row r="36" spans="1:31">
      <c r="A36" s="76">
        <v>5</v>
      </c>
      <c r="B36" s="85"/>
      <c r="C36" s="86"/>
      <c r="D36" s="103">
        <v>0.999</v>
      </c>
      <c r="E36" s="104"/>
      <c r="F36" s="104"/>
      <c r="G36" s="104"/>
      <c r="H36" s="105"/>
      <c r="I36" s="90">
        <f>D36*1000*'Исход. данные'!$B$6</f>
        <v>1002.0969000000001</v>
      </c>
      <c r="J36" s="95"/>
      <c r="K36" s="95"/>
      <c r="L36" s="95"/>
      <c r="M36" s="96"/>
      <c r="Q36" s="18"/>
      <c r="AA36" s="65">
        <f ca="1">ROUND(NORMINV(RAND(), $AA$42, $AA$42*$M$8/100*0.8)/(1000*'Исход. данные'!$B$6), 4)</f>
        <v>0.99460000000000004</v>
      </c>
      <c r="AB36" s="65"/>
      <c r="AC36" s="65"/>
      <c r="AD36" s="65"/>
      <c r="AE36" s="65"/>
    </row>
    <row r="37" spans="1:31">
      <c r="A37" s="76">
        <v>6</v>
      </c>
      <c r="B37" s="85"/>
      <c r="C37" s="86"/>
      <c r="D37" s="103">
        <v>0.99529999999999996</v>
      </c>
      <c r="E37" s="104"/>
      <c r="F37" s="104"/>
      <c r="G37" s="104"/>
      <c r="H37" s="105"/>
      <c r="I37" s="90">
        <f>D37*1000*'Исход. данные'!$B$6</f>
        <v>998.38543000000004</v>
      </c>
      <c r="J37" s="95"/>
      <c r="K37" s="95"/>
      <c r="L37" s="95"/>
      <c r="M37" s="96"/>
      <c r="Q37" s="18"/>
      <c r="Y37" s="26"/>
      <c r="AA37" s="65">
        <f ca="1">ROUND(NORMINV(RAND(), $AA$42, $AA$42*$M$8/100*0.8)/(1000*'Исход. данные'!$B$6), 4)</f>
        <v>0.99790000000000001</v>
      </c>
      <c r="AB37" s="65"/>
      <c r="AC37" s="65"/>
      <c r="AD37" s="65"/>
      <c r="AE37" s="65"/>
    </row>
    <row r="38" spans="1:31">
      <c r="A38" s="76">
        <v>7</v>
      </c>
      <c r="B38" s="85"/>
      <c r="C38" s="86"/>
      <c r="D38" s="103">
        <v>0.99939999999999996</v>
      </c>
      <c r="E38" s="104"/>
      <c r="F38" s="104"/>
      <c r="G38" s="104"/>
      <c r="H38" s="105"/>
      <c r="I38" s="90">
        <f>D38*1000*'Исход. данные'!$B$6</f>
        <v>1002.49814</v>
      </c>
      <c r="J38" s="95"/>
      <c r="K38" s="95"/>
      <c r="L38" s="95"/>
      <c r="M38" s="96"/>
      <c r="Q38" s="18"/>
      <c r="AA38" s="65">
        <f ca="1">ROUND(NORMINV(RAND(), $AA$42, $AA$42*$M$8/100*0.8)/(1000*'Исход. данные'!$B$6), 4)</f>
        <v>0.99570000000000003</v>
      </c>
      <c r="AB38" s="65"/>
      <c r="AC38" s="65"/>
      <c r="AD38" s="65"/>
      <c r="AE38" s="65"/>
    </row>
    <row r="39" spans="1:31">
      <c r="A39" s="76">
        <v>8</v>
      </c>
      <c r="B39" s="85"/>
      <c r="C39" s="86"/>
      <c r="D39" s="103">
        <v>1.0008999999999999</v>
      </c>
      <c r="E39" s="104"/>
      <c r="F39" s="104"/>
      <c r="G39" s="104"/>
      <c r="H39" s="105"/>
      <c r="I39" s="90">
        <f>D39*1000*'Исход. данные'!$B$6</f>
        <v>1004.00279</v>
      </c>
      <c r="J39" s="95"/>
      <c r="K39" s="95"/>
      <c r="L39" s="95"/>
      <c r="M39" s="96"/>
      <c r="Q39" s="18"/>
      <c r="AA39" s="65">
        <f ca="1">ROUND(NORMINV(RAND(), $AA$42, $AA$42*$M$8/100*0.8)/(1000*'Исход. данные'!$B$6), 4)</f>
        <v>0.99550000000000005</v>
      </c>
      <c r="AB39" s="65"/>
      <c r="AC39" s="65"/>
      <c r="AD39" s="65"/>
      <c r="AE39" s="65"/>
    </row>
    <row r="40" spans="1:31">
      <c r="A40" s="76">
        <v>9</v>
      </c>
      <c r="B40" s="85"/>
      <c r="C40" s="86"/>
      <c r="D40" s="103">
        <v>1.0004999999999999</v>
      </c>
      <c r="E40" s="104"/>
      <c r="F40" s="104"/>
      <c r="G40" s="104"/>
      <c r="H40" s="105"/>
      <c r="I40" s="90">
        <f>D40*1000*'Исход. данные'!$B$6</f>
        <v>1003.6015500000001</v>
      </c>
      <c r="J40" s="95"/>
      <c r="K40" s="95"/>
      <c r="L40" s="95"/>
      <c r="M40" s="96"/>
      <c r="Q40" s="18"/>
      <c r="AA40" s="65">
        <f ca="1">ROUND(NORMINV(RAND(), $AA$42, $AA$42*$M$8/100*0.8)/(1000*'Исход. данные'!$B$6), 4)</f>
        <v>0.99990000000000001</v>
      </c>
      <c r="AB40" s="65"/>
      <c r="AC40" s="65"/>
      <c r="AD40" s="65"/>
      <c r="AE40" s="65"/>
    </row>
    <row r="41" spans="1:31">
      <c r="A41" s="76">
        <v>10</v>
      </c>
      <c r="B41" s="85"/>
      <c r="C41" s="86"/>
      <c r="D41" s="103">
        <v>0.99429999999999996</v>
      </c>
      <c r="E41" s="104"/>
      <c r="F41" s="104"/>
      <c r="G41" s="104"/>
      <c r="H41" s="105"/>
      <c r="I41" s="90">
        <f>D41*1000*'Исход. данные'!$B$6</f>
        <v>997.38233000000002</v>
      </c>
      <c r="J41" s="95"/>
      <c r="K41" s="95"/>
      <c r="L41" s="95"/>
      <c r="M41" s="96"/>
      <c r="Q41" s="18"/>
      <c r="AA41" s="65">
        <f ca="1">ROUND(NORMINV(RAND(), $AA$42, $AA$42*$M$8/100*0.8)/(1000*'Исход. данные'!$B$6), 4)</f>
        <v>0.99490000000000001</v>
      </c>
      <c r="AB41" s="65"/>
      <c r="AC41" s="65"/>
      <c r="AD41" s="65"/>
      <c r="AE41" s="65"/>
    </row>
    <row r="42" spans="1:31">
      <c r="A42" s="76" t="s">
        <v>14</v>
      </c>
      <c r="B42" s="85"/>
      <c r="C42" s="86"/>
      <c r="D42" s="109">
        <f>AVERAGE(D32:H41)</f>
        <v>0.99787999999999999</v>
      </c>
      <c r="E42" s="110"/>
      <c r="F42" s="110"/>
      <c r="G42" s="110"/>
      <c r="H42" s="110"/>
      <c r="I42" s="111">
        <f>ROUND(AVERAGE(I32:M41), 2)</f>
        <v>1000.97</v>
      </c>
      <c r="J42" s="111"/>
      <c r="K42" s="111"/>
      <c r="L42" s="111"/>
      <c r="M42" s="111"/>
      <c r="N42" s="8"/>
      <c r="O42" s="8"/>
      <c r="P42" s="8"/>
      <c r="Q42" s="8"/>
      <c r="R42" s="8"/>
      <c r="S42" s="8"/>
      <c r="T42" s="8"/>
      <c r="U42" s="8"/>
      <c r="V42" s="8"/>
      <c r="W42" s="8"/>
      <c r="X42" s="8"/>
      <c r="AA42" s="66">
        <f ca="1">G8+G8*J10/100*0.9*(RAND()-RAND())</f>
        <v>999.7997325773357</v>
      </c>
      <c r="AB42" s="66"/>
      <c r="AC42" s="66"/>
      <c r="AD42" s="66"/>
      <c r="AE42" s="66"/>
    </row>
    <row r="43" spans="1:31">
      <c r="A43" s="74" t="s">
        <v>15</v>
      </c>
      <c r="B43" s="74"/>
      <c r="C43" s="74"/>
      <c r="D43" s="112" t="str">
        <f>'Исход. данные'!$B$5</f>
        <v>Пупкин В.В.</v>
      </c>
      <c r="E43" s="112"/>
      <c r="F43" s="112"/>
      <c r="G43" s="112"/>
      <c r="H43" s="112"/>
      <c r="I43" s="112"/>
      <c r="J43" s="112"/>
      <c r="K43" s="112"/>
      <c r="L43" s="112"/>
      <c r="M43" s="112"/>
      <c r="N43" s="45"/>
      <c r="O43" s="45"/>
      <c r="P43" s="45"/>
      <c r="Q43" s="45"/>
      <c r="R43" s="45"/>
      <c r="S43" s="45"/>
      <c r="T43" s="8"/>
      <c r="U43" s="8"/>
      <c r="V43" s="8"/>
      <c r="W43" s="8"/>
      <c r="X43" s="8"/>
    </row>
    <row r="44" spans="1:31">
      <c r="A44" s="107" t="s">
        <v>16</v>
      </c>
      <c r="B44" s="107"/>
      <c r="C44" s="107"/>
      <c r="D44" s="107"/>
      <c r="E44" s="107"/>
      <c r="F44" s="107"/>
      <c r="G44" s="107"/>
      <c r="H44" s="107"/>
      <c r="I44" s="107"/>
      <c r="J44" s="107"/>
      <c r="K44" s="107"/>
      <c r="L44" s="107"/>
      <c r="M44" s="107"/>
      <c r="N44" s="16"/>
      <c r="O44" s="16"/>
      <c r="P44" s="16"/>
      <c r="Q44" s="16"/>
      <c r="R44" s="16"/>
      <c r="S44" s="16"/>
      <c r="T44" s="16"/>
      <c r="U44" s="16"/>
      <c r="V44" s="16"/>
      <c r="W44" s="16"/>
    </row>
    <row r="45" spans="1:31" ht="15" customHeight="1">
      <c r="A45" s="124" t="s">
        <v>5</v>
      </c>
      <c r="B45" s="125"/>
      <c r="C45" s="125"/>
      <c r="D45" s="115" t="s">
        <v>55</v>
      </c>
      <c r="E45" s="116"/>
      <c r="F45" s="116"/>
      <c r="G45" s="116"/>
      <c r="H45" s="117"/>
      <c r="I45" s="113" t="s">
        <v>57</v>
      </c>
      <c r="J45" s="113"/>
      <c r="K45" s="113"/>
      <c r="L45" s="113"/>
      <c r="M45" s="113"/>
      <c r="AA45">
        <f>IF(ABS(D46)&gt;J9, 0, IF(ABS(D47)&gt;J10, 0, IF(I46&gt;M7, 0, IF(I47&gt;M8, 0, 1))))</f>
        <v>1</v>
      </c>
    </row>
    <row r="46" spans="1:31">
      <c r="A46" s="76">
        <f>G7</f>
        <v>100</v>
      </c>
      <c r="B46" s="85"/>
      <c r="C46" s="86"/>
      <c r="D46" s="118">
        <f>ROUND(((I27-A46)/A46*100),2)</f>
        <v>-0.63</v>
      </c>
      <c r="E46" s="119"/>
      <c r="F46" s="119"/>
      <c r="G46" s="119"/>
      <c r="H46" s="120"/>
      <c r="I46" s="114">
        <f>ROUND(STDEV(I17:I26)*100/I27,2)</f>
        <v>0.55000000000000004</v>
      </c>
      <c r="J46" s="114"/>
      <c r="K46" s="114"/>
      <c r="L46" s="114"/>
      <c r="M46" s="114"/>
    </row>
    <row r="47" spans="1:31">
      <c r="A47" s="76">
        <f>G8</f>
        <v>1000</v>
      </c>
      <c r="B47" s="85"/>
      <c r="C47" s="86"/>
      <c r="D47" s="118">
        <f>ROUND(((I42-A47)/A47*100),2)</f>
        <v>0.1</v>
      </c>
      <c r="E47" s="119"/>
      <c r="F47" s="119"/>
      <c r="G47" s="119"/>
      <c r="H47" s="120"/>
      <c r="I47" s="114">
        <f>ROUND(STDEV(I32:I41)*100/I42,2)</f>
        <v>0.25</v>
      </c>
      <c r="J47" s="114"/>
      <c r="K47" s="114"/>
      <c r="L47" s="114"/>
      <c r="M47" s="114"/>
      <c r="N47" s="37"/>
      <c r="Q47" s="8"/>
    </row>
    <row r="48" spans="1:31" ht="15.75">
      <c r="A48" s="121" t="s">
        <v>17</v>
      </c>
      <c r="B48" s="121"/>
      <c r="C48" s="121"/>
      <c r="D48" s="121"/>
      <c r="E48" s="121"/>
      <c r="F48" s="121"/>
      <c r="G48" s="122" t="s">
        <v>18</v>
      </c>
      <c r="H48" s="122"/>
      <c r="I48" s="122"/>
      <c r="J48" s="122"/>
      <c r="K48" s="122"/>
      <c r="L48" s="122"/>
      <c r="M48" s="122"/>
      <c r="N48" s="44"/>
      <c r="O48" s="44"/>
      <c r="P48" s="44"/>
      <c r="Q48" s="44"/>
      <c r="R48" s="44"/>
      <c r="S48" s="44"/>
      <c r="T48" s="44"/>
      <c r="U48" s="44"/>
      <c r="V48" s="44"/>
      <c r="W48" s="44"/>
      <c r="X48" s="8"/>
    </row>
    <row r="49" spans="1:24">
      <c r="A49" s="79" t="s">
        <v>15</v>
      </c>
      <c r="B49" s="79"/>
      <c r="C49" s="79"/>
      <c r="D49" s="79"/>
      <c r="E49" s="79"/>
      <c r="F49" s="79"/>
      <c r="G49" s="107" t="str">
        <f>'Исход. данные'!$B$5</f>
        <v>Пупкин В.В.</v>
      </c>
      <c r="H49" s="107"/>
      <c r="I49" s="107"/>
      <c r="J49" s="107"/>
      <c r="K49" s="107"/>
      <c r="L49" s="107"/>
      <c r="M49" s="107"/>
      <c r="N49" s="16"/>
      <c r="O49" s="16"/>
      <c r="P49" s="16"/>
      <c r="Q49" s="16"/>
      <c r="R49" s="16"/>
      <c r="S49" s="16"/>
      <c r="T49" s="16"/>
      <c r="U49" s="16"/>
      <c r="V49" s="16"/>
      <c r="W49" s="16"/>
      <c r="X49" s="8"/>
    </row>
    <row r="50" spans="1:24">
      <c r="A50" s="62"/>
      <c r="B50" s="62"/>
      <c r="C50" s="62"/>
      <c r="D50" s="62"/>
      <c r="E50" s="62"/>
      <c r="F50" s="62"/>
      <c r="G50" s="123" t="s">
        <v>58</v>
      </c>
      <c r="H50" s="123"/>
      <c r="I50" s="123"/>
      <c r="J50" s="123"/>
      <c r="K50" s="123"/>
      <c r="L50" s="123"/>
      <c r="M50" s="123"/>
      <c r="N50" s="48"/>
      <c r="O50" s="48"/>
      <c r="P50" s="48"/>
      <c r="Q50" s="63"/>
      <c r="R50" s="63"/>
      <c r="S50" s="63"/>
      <c r="T50" s="63"/>
      <c r="U50" s="63"/>
      <c r="V50" s="63"/>
      <c r="W50" s="63"/>
    </row>
  </sheetData>
  <mergeCells count="152">
    <mergeCell ref="A1:M1"/>
    <mergeCell ref="A2:M2"/>
    <mergeCell ref="A3:G3"/>
    <mergeCell ref="I3:M3"/>
    <mergeCell ref="Q3:W3"/>
    <mergeCell ref="A4:G4"/>
    <mergeCell ref="I4:M4"/>
    <mergeCell ref="Q4:W4"/>
    <mergeCell ref="A5:M5"/>
    <mergeCell ref="A6:C6"/>
    <mergeCell ref="D6:F6"/>
    <mergeCell ref="G6:I6"/>
    <mergeCell ref="J6:L6"/>
    <mergeCell ref="A7:C7"/>
    <mergeCell ref="D7:F7"/>
    <mergeCell ref="G7:I7"/>
    <mergeCell ref="J7:L7"/>
    <mergeCell ref="A10:C10"/>
    <mergeCell ref="D10:F10"/>
    <mergeCell ref="G10:I10"/>
    <mergeCell ref="J10:L10"/>
    <mergeCell ref="A11:J11"/>
    <mergeCell ref="K11:M11"/>
    <mergeCell ref="A8:C8"/>
    <mergeCell ref="D8:F8"/>
    <mergeCell ref="G8:I8"/>
    <mergeCell ref="J8:L8"/>
    <mergeCell ref="A9:C9"/>
    <mergeCell ref="D9:F9"/>
    <mergeCell ref="G9:I9"/>
    <mergeCell ref="J9:L9"/>
    <mergeCell ref="A15:C16"/>
    <mergeCell ref="D15:M15"/>
    <mergeCell ref="D16:H16"/>
    <mergeCell ref="I16:M16"/>
    <mergeCell ref="A17:C17"/>
    <mergeCell ref="D17:H17"/>
    <mergeCell ref="I17:M17"/>
    <mergeCell ref="A12:J12"/>
    <mergeCell ref="K12:M12"/>
    <mergeCell ref="A13:J13"/>
    <mergeCell ref="K13:M13"/>
    <mergeCell ref="A14:J14"/>
    <mergeCell ref="K14:M14"/>
    <mergeCell ref="AA17:AE17"/>
    <mergeCell ref="A18:C18"/>
    <mergeCell ref="D18:H18"/>
    <mergeCell ref="I18:M18"/>
    <mergeCell ref="AA18:AE18"/>
    <mergeCell ref="A19:C19"/>
    <mergeCell ref="D19:H19"/>
    <mergeCell ref="I19:M19"/>
    <mergeCell ref="AA19:AE19"/>
    <mergeCell ref="A22:C22"/>
    <mergeCell ref="D22:H22"/>
    <mergeCell ref="I22:M22"/>
    <mergeCell ref="AA22:AE22"/>
    <mergeCell ref="A23:C23"/>
    <mergeCell ref="D23:H23"/>
    <mergeCell ref="I23:M23"/>
    <mergeCell ref="AA23:AE23"/>
    <mergeCell ref="A20:C20"/>
    <mergeCell ref="D20:H20"/>
    <mergeCell ref="I20:M20"/>
    <mergeCell ref="AA20:AE20"/>
    <mergeCell ref="A21:C21"/>
    <mergeCell ref="D21:H21"/>
    <mergeCell ref="I21:M21"/>
    <mergeCell ref="AA21:AE21"/>
    <mergeCell ref="AA26:AE26"/>
    <mergeCell ref="A27:C27"/>
    <mergeCell ref="D27:H27"/>
    <mergeCell ref="I27:M27"/>
    <mergeCell ref="AA27:AE27"/>
    <mergeCell ref="A24:C24"/>
    <mergeCell ref="D24:H24"/>
    <mergeCell ref="I24:M24"/>
    <mergeCell ref="AA24:AE24"/>
    <mergeCell ref="A25:C25"/>
    <mergeCell ref="D25:H25"/>
    <mergeCell ref="I25:M25"/>
    <mergeCell ref="AA25:AE25"/>
    <mergeCell ref="A28:C28"/>
    <mergeCell ref="D28:M28"/>
    <mergeCell ref="A30:C31"/>
    <mergeCell ref="D30:M30"/>
    <mergeCell ref="D31:H31"/>
    <mergeCell ref="I31:M31"/>
    <mergeCell ref="A26:C26"/>
    <mergeCell ref="D26:H26"/>
    <mergeCell ref="I26:M26"/>
    <mergeCell ref="A34:C34"/>
    <mergeCell ref="D34:H34"/>
    <mergeCell ref="I34:M34"/>
    <mergeCell ref="AA34:AE34"/>
    <mergeCell ref="A35:C35"/>
    <mergeCell ref="D35:H35"/>
    <mergeCell ref="I35:M35"/>
    <mergeCell ref="AA35:AE35"/>
    <mergeCell ref="A32:C32"/>
    <mergeCell ref="D32:H32"/>
    <mergeCell ref="I32:M32"/>
    <mergeCell ref="AA32:AE32"/>
    <mergeCell ref="A33:C33"/>
    <mergeCell ref="D33:H33"/>
    <mergeCell ref="I33:M33"/>
    <mergeCell ref="AA33:AE33"/>
    <mergeCell ref="A38:C38"/>
    <mergeCell ref="D38:H38"/>
    <mergeCell ref="I38:M38"/>
    <mergeCell ref="AA38:AE38"/>
    <mergeCell ref="A39:C39"/>
    <mergeCell ref="D39:H39"/>
    <mergeCell ref="I39:M39"/>
    <mergeCell ref="AA39:AE39"/>
    <mergeCell ref="A36:C36"/>
    <mergeCell ref="D36:H36"/>
    <mergeCell ref="I36:M36"/>
    <mergeCell ref="AA36:AE36"/>
    <mergeCell ref="A37:C37"/>
    <mergeCell ref="D37:H37"/>
    <mergeCell ref="I37:M37"/>
    <mergeCell ref="AA37:AE37"/>
    <mergeCell ref="A42:C42"/>
    <mergeCell ref="D42:H42"/>
    <mergeCell ref="I42:M42"/>
    <mergeCell ref="AA42:AE42"/>
    <mergeCell ref="A43:C43"/>
    <mergeCell ref="D43:M43"/>
    <mergeCell ref="A40:C40"/>
    <mergeCell ref="D40:H40"/>
    <mergeCell ref="I40:M40"/>
    <mergeCell ref="AA40:AE40"/>
    <mergeCell ref="A41:C41"/>
    <mergeCell ref="D41:H41"/>
    <mergeCell ref="I41:M41"/>
    <mergeCell ref="AA41:AE41"/>
    <mergeCell ref="G50:M50"/>
    <mergeCell ref="A47:C47"/>
    <mergeCell ref="D47:H47"/>
    <mergeCell ref="I47:M47"/>
    <mergeCell ref="A48:F48"/>
    <mergeCell ref="G48:M48"/>
    <mergeCell ref="A49:F49"/>
    <mergeCell ref="G49:M49"/>
    <mergeCell ref="A44:M44"/>
    <mergeCell ref="A45:C45"/>
    <mergeCell ref="D45:H45"/>
    <mergeCell ref="I45:M45"/>
    <mergeCell ref="A46:C46"/>
    <mergeCell ref="D46:H46"/>
    <mergeCell ref="I46:M46"/>
  </mergeCells>
  <conditionalFormatting sqref="D46">
    <cfRule type="expression" dxfId="51" priority="4">
      <formula>ABS($D$46)&gt;--MID($J$7,2,5)</formula>
    </cfRule>
  </conditionalFormatting>
  <conditionalFormatting sqref="D47">
    <cfRule type="expression" dxfId="50" priority="3">
      <formula>ABS($D$47)&gt;--MID($J$8,2,5)</formula>
    </cfRule>
  </conditionalFormatting>
  <conditionalFormatting sqref="I46">
    <cfRule type="cellIs" dxfId="49" priority="2" operator="greaterThan">
      <formula>$M$7</formula>
    </cfRule>
  </conditionalFormatting>
  <conditionalFormatting sqref="I47">
    <cfRule type="cellIs" dxfId="48" priority="1" operator="greaterThan">
      <formula>$M$8</formula>
    </cfRule>
  </conditionalFormatting>
  <pageMargins left="0.7" right="0.7" top="0.75" bottom="0.75" header="0.3" footer="0.3"/>
  <pageSetup paperSize="9" orientation="portrait" r:id="rId1"/>
</worksheet>
</file>

<file path=xl/worksheets/sheet65.xml><?xml version="1.0" encoding="utf-8"?>
<worksheet xmlns="http://schemas.openxmlformats.org/spreadsheetml/2006/main" xmlns:r="http://schemas.openxmlformats.org/officeDocument/2006/relationships">
  <sheetPr codeName="Лист98">
    <tabColor rgb="FF00B0F0"/>
  </sheetPr>
  <dimension ref="A1:AE50"/>
  <sheetViews>
    <sheetView zoomScale="90" zoomScaleNormal="90" workbookViewId="0">
      <selection activeCell="D32" sqref="D32:H41"/>
    </sheetView>
  </sheetViews>
  <sheetFormatPr defaultRowHeight="15"/>
  <cols>
    <col min="1" max="1" width="6.7109375" customWidth="1"/>
    <col min="2" max="2" width="6.5703125" customWidth="1"/>
    <col min="3" max="3" width="5.5703125" customWidth="1"/>
    <col min="4" max="4" width="7" customWidth="1"/>
    <col min="5" max="7" width="3.7109375" customWidth="1"/>
    <col min="8" max="8" width="11.7109375" customWidth="1"/>
    <col min="9" max="9" width="2.7109375" customWidth="1"/>
    <col min="10" max="10" width="6.7109375" customWidth="1"/>
    <col min="11" max="12" width="3.7109375" customWidth="1"/>
    <col min="13" max="13" width="14.7109375" customWidth="1"/>
    <col min="14" max="14" width="5.7109375" customWidth="1"/>
    <col min="15" max="16" width="0" hidden="1" customWidth="1"/>
    <col min="17" max="17" width="0.42578125" customWidth="1"/>
    <col min="18" max="23" width="0" hidden="1" customWidth="1"/>
    <col min="27" max="27" width="9.28515625" hidden="1" customWidth="1"/>
    <col min="28" max="31" width="9.140625" hidden="1" customWidth="1"/>
  </cols>
  <sheetData>
    <row r="1" spans="1:24">
      <c r="A1" s="67" t="s">
        <v>32</v>
      </c>
      <c r="B1" s="67"/>
      <c r="C1" s="67"/>
      <c r="D1" s="67"/>
      <c r="E1" s="67"/>
      <c r="F1" s="67"/>
      <c r="G1" s="67"/>
      <c r="H1" s="67"/>
      <c r="I1" s="67"/>
      <c r="J1" s="67"/>
      <c r="K1" s="67"/>
      <c r="L1" s="67"/>
      <c r="M1" s="67"/>
      <c r="N1" s="38"/>
      <c r="O1" s="38"/>
      <c r="P1" s="38"/>
      <c r="Q1" s="38"/>
      <c r="R1" s="38"/>
      <c r="S1" s="38"/>
      <c r="T1" s="38"/>
      <c r="U1" s="38"/>
      <c r="V1" s="38"/>
      <c r="W1" s="28"/>
    </row>
    <row r="2" spans="1:24">
      <c r="A2" s="71" t="s">
        <v>33</v>
      </c>
      <c r="B2" s="71"/>
      <c r="C2" s="71"/>
      <c r="D2" s="71"/>
      <c r="E2" s="71"/>
      <c r="F2" s="71"/>
      <c r="G2" s="71"/>
      <c r="H2" s="71"/>
      <c r="I2" s="71"/>
      <c r="J2" s="71"/>
      <c r="K2" s="71"/>
      <c r="L2" s="71"/>
      <c r="M2" s="71"/>
      <c r="N2" s="7"/>
      <c r="O2" s="7"/>
      <c r="P2" s="7"/>
      <c r="Q2" s="7"/>
      <c r="R2" s="7"/>
      <c r="S2" s="7"/>
      <c r="T2" s="7"/>
      <c r="U2" s="7"/>
      <c r="V2" s="7"/>
      <c r="W2" s="7"/>
    </row>
    <row r="3" spans="1:24" ht="15.75">
      <c r="A3" s="68" t="s">
        <v>25</v>
      </c>
      <c r="B3" s="68"/>
      <c r="C3" s="68"/>
      <c r="D3" s="68"/>
      <c r="E3" s="68"/>
      <c r="F3" s="68"/>
      <c r="G3" s="68"/>
      <c r="H3" s="62"/>
      <c r="I3" s="72">
        <v>4543301897</v>
      </c>
      <c r="J3" s="72"/>
      <c r="K3" s="72"/>
      <c r="L3" s="72"/>
      <c r="M3" s="72"/>
      <c r="N3" s="16"/>
      <c r="O3" s="23"/>
      <c r="P3" s="62"/>
      <c r="Q3" s="69"/>
      <c r="R3" s="69"/>
      <c r="S3" s="69"/>
      <c r="T3" s="69"/>
      <c r="U3" s="69"/>
      <c r="V3" s="69"/>
      <c r="W3" s="69"/>
    </row>
    <row r="4" spans="1:24">
      <c r="A4" s="70" t="s">
        <v>0</v>
      </c>
      <c r="B4" s="70"/>
      <c r="C4" s="70"/>
      <c r="D4" s="70"/>
      <c r="E4" s="70"/>
      <c r="F4" s="70"/>
      <c r="G4" s="70"/>
      <c r="H4" s="62"/>
      <c r="I4" s="70" t="s">
        <v>1</v>
      </c>
      <c r="J4" s="70"/>
      <c r="K4" s="70"/>
      <c r="L4" s="70"/>
      <c r="M4" s="70"/>
      <c r="N4" s="46"/>
      <c r="O4" s="42"/>
      <c r="P4" s="62"/>
      <c r="Q4" s="69"/>
      <c r="R4" s="69"/>
      <c r="S4" s="69"/>
      <c r="T4" s="69"/>
      <c r="U4" s="69"/>
      <c r="V4" s="69"/>
      <c r="W4" s="69"/>
    </row>
    <row r="5" spans="1:24">
      <c r="A5" s="73" t="s">
        <v>2</v>
      </c>
      <c r="B5" s="73"/>
      <c r="C5" s="73"/>
      <c r="D5" s="73"/>
      <c r="E5" s="73"/>
      <c r="F5" s="73"/>
      <c r="G5" s="73"/>
      <c r="H5" s="73"/>
      <c r="I5" s="73"/>
      <c r="J5" s="73"/>
      <c r="K5" s="73"/>
      <c r="L5" s="73"/>
      <c r="M5" s="73"/>
      <c r="N5" s="14"/>
      <c r="O5" s="14"/>
      <c r="P5" s="14"/>
      <c r="Q5" s="14"/>
      <c r="R5" s="14"/>
      <c r="S5" s="14"/>
      <c r="T5" s="14"/>
      <c r="U5" s="14"/>
      <c r="V5" s="14"/>
      <c r="W5" s="14"/>
    </row>
    <row r="6" spans="1:24">
      <c r="A6" s="77" t="s">
        <v>3</v>
      </c>
      <c r="B6" s="77"/>
      <c r="C6" s="77"/>
      <c r="D6" s="77" t="s">
        <v>4</v>
      </c>
      <c r="E6" s="77"/>
      <c r="F6" s="77"/>
      <c r="G6" s="77" t="s">
        <v>5</v>
      </c>
      <c r="H6" s="77"/>
      <c r="I6" s="77"/>
      <c r="J6" s="77" t="s">
        <v>55</v>
      </c>
      <c r="K6" s="77"/>
      <c r="L6" s="78"/>
      <c r="M6" s="61" t="s">
        <v>56</v>
      </c>
      <c r="N6" s="35"/>
      <c r="O6" s="31"/>
      <c r="P6" s="32"/>
      <c r="Q6" s="28"/>
      <c r="R6" s="28"/>
      <c r="S6" s="28"/>
      <c r="T6" s="28"/>
      <c r="U6" s="28"/>
      <c r="V6" s="28"/>
      <c r="W6" s="28"/>
    </row>
    <row r="7" spans="1:24">
      <c r="A7" s="74">
        <v>1</v>
      </c>
      <c r="B7" s="74"/>
      <c r="C7" s="74"/>
      <c r="D7" s="75" t="str">
        <f>G7 &amp; " - " &amp; G8</f>
        <v>100 - 1000</v>
      </c>
      <c r="E7" s="75"/>
      <c r="F7" s="75"/>
      <c r="G7" s="74">
        <v>100</v>
      </c>
      <c r="H7" s="74"/>
      <c r="I7" s="74"/>
      <c r="J7" s="74" t="s">
        <v>6</v>
      </c>
      <c r="K7" s="74"/>
      <c r="L7" s="76"/>
      <c r="M7" s="64">
        <v>0.7</v>
      </c>
      <c r="N7" s="36"/>
      <c r="O7" s="33"/>
      <c r="P7" s="34"/>
      <c r="Q7" s="28"/>
      <c r="R7" s="28"/>
      <c r="S7" s="28"/>
      <c r="T7" s="28"/>
      <c r="U7" s="28"/>
      <c r="V7" s="28"/>
      <c r="W7" s="28"/>
    </row>
    <row r="8" spans="1:24">
      <c r="A8" s="74"/>
      <c r="B8" s="74"/>
      <c r="C8" s="74"/>
      <c r="D8" s="74"/>
      <c r="E8" s="74"/>
      <c r="F8" s="74"/>
      <c r="G8" s="74">
        <v>1000</v>
      </c>
      <c r="H8" s="74"/>
      <c r="I8" s="74"/>
      <c r="J8" s="74" t="s">
        <v>23</v>
      </c>
      <c r="K8" s="74"/>
      <c r="L8" s="76"/>
      <c r="M8" s="64">
        <v>0.3</v>
      </c>
      <c r="N8" s="16"/>
      <c r="O8" s="27"/>
      <c r="P8" s="30"/>
      <c r="Q8" s="28"/>
      <c r="R8" s="28"/>
      <c r="S8" s="28"/>
      <c r="T8" s="28"/>
      <c r="U8" s="28"/>
      <c r="V8" s="28"/>
      <c r="W8" s="28"/>
    </row>
    <row r="9" spans="1:24">
      <c r="A9" s="74"/>
      <c r="B9" s="74"/>
      <c r="C9" s="74"/>
      <c r="D9" s="74"/>
      <c r="E9" s="74"/>
      <c r="F9" s="74"/>
      <c r="G9" s="74"/>
      <c r="H9" s="74"/>
      <c r="I9" s="74"/>
      <c r="J9" s="80">
        <f>--MID(J7,2,3)</f>
        <v>2</v>
      </c>
      <c r="K9" s="80"/>
      <c r="L9" s="81"/>
      <c r="M9" s="60"/>
      <c r="N9" s="16"/>
      <c r="O9" s="27"/>
      <c r="P9" s="30"/>
      <c r="Q9" s="28"/>
      <c r="R9" s="28"/>
      <c r="S9" s="28"/>
      <c r="T9" s="28"/>
      <c r="U9" s="28"/>
      <c r="V9" s="28"/>
      <c r="W9" s="28"/>
    </row>
    <row r="10" spans="1:24">
      <c r="A10" s="74"/>
      <c r="B10" s="74"/>
      <c r="C10" s="74"/>
      <c r="D10" s="74"/>
      <c r="E10" s="74"/>
      <c r="F10" s="74"/>
      <c r="G10" s="74"/>
      <c r="H10" s="74"/>
      <c r="I10" s="74"/>
      <c r="J10" s="82">
        <f>--MID(J8,2,3)</f>
        <v>0.6</v>
      </c>
      <c r="K10" s="82"/>
      <c r="L10" s="83"/>
      <c r="M10" s="60"/>
      <c r="N10" s="16"/>
      <c r="O10" s="52"/>
      <c r="P10" s="54"/>
      <c r="Q10" s="28"/>
      <c r="R10" s="28"/>
      <c r="S10" s="28"/>
      <c r="T10" s="28"/>
      <c r="U10" s="28"/>
      <c r="V10" s="28"/>
      <c r="W10" s="28"/>
    </row>
    <row r="11" spans="1:24">
      <c r="A11" s="79" t="s">
        <v>7</v>
      </c>
      <c r="B11" s="79"/>
      <c r="C11" s="79"/>
      <c r="D11" s="79"/>
      <c r="E11" s="79"/>
      <c r="F11" s="79"/>
      <c r="G11" s="79"/>
      <c r="H11" s="79"/>
      <c r="I11" s="79"/>
      <c r="J11" s="79"/>
      <c r="K11" s="84" t="str">
        <f>'Исход. данные'!$B$1</f>
        <v>18.10.2024г.</v>
      </c>
      <c r="L11" s="84"/>
      <c r="M11" s="84"/>
      <c r="N11" s="15"/>
      <c r="O11" s="15"/>
      <c r="P11" s="15"/>
      <c r="Q11" s="15"/>
      <c r="R11" s="15"/>
      <c r="S11" s="15"/>
      <c r="T11" s="15"/>
      <c r="U11" s="15"/>
      <c r="V11" s="15"/>
      <c r="W11" s="15"/>
      <c r="X11" s="8"/>
    </row>
    <row r="12" spans="1:24">
      <c r="A12" s="79" t="s">
        <v>8</v>
      </c>
      <c r="B12" s="79"/>
      <c r="C12" s="79"/>
      <c r="D12" s="79"/>
      <c r="E12" s="79"/>
      <c r="F12" s="79"/>
      <c r="G12" s="79"/>
      <c r="H12" s="79"/>
      <c r="I12" s="79"/>
      <c r="J12" s="79"/>
      <c r="K12" s="85" t="str">
        <f>'Исход. данные'!$B$2</f>
        <v>ВР-300S № 181024</v>
      </c>
      <c r="L12" s="85"/>
      <c r="M12" s="85"/>
      <c r="N12" s="16"/>
      <c r="O12" s="16"/>
      <c r="P12" s="16"/>
      <c r="Q12" s="16"/>
      <c r="R12" s="16"/>
      <c r="S12" s="16"/>
      <c r="T12" s="16"/>
      <c r="U12" s="16"/>
      <c r="V12" s="16"/>
      <c r="W12" s="16"/>
      <c r="X12" s="8"/>
    </row>
    <row r="13" spans="1:24">
      <c r="A13" s="79" t="s">
        <v>9</v>
      </c>
      <c r="B13" s="79"/>
      <c r="C13" s="79"/>
      <c r="D13" s="79"/>
      <c r="E13" s="79"/>
      <c r="F13" s="79"/>
      <c r="G13" s="79"/>
      <c r="H13" s="79"/>
      <c r="I13" s="79"/>
      <c r="J13" s="79"/>
      <c r="K13" s="85">
        <f>'Исход. данные'!$B$3</f>
        <v>21.2</v>
      </c>
      <c r="L13" s="85"/>
      <c r="M13" s="85"/>
      <c r="N13" s="16"/>
      <c r="O13" s="16"/>
      <c r="P13" s="16"/>
      <c r="Q13" s="16"/>
      <c r="R13" s="16"/>
      <c r="S13" s="16"/>
      <c r="T13" s="16"/>
      <c r="U13" s="16"/>
      <c r="V13" s="16"/>
      <c r="W13" s="16"/>
      <c r="X13" s="8"/>
    </row>
    <row r="14" spans="1:24">
      <c r="A14" s="79" t="s">
        <v>10</v>
      </c>
      <c r="B14" s="79"/>
      <c r="C14" s="79"/>
      <c r="D14" s="79"/>
      <c r="E14" s="79"/>
      <c r="F14" s="79"/>
      <c r="G14" s="79"/>
      <c r="H14" s="79"/>
      <c r="I14" s="79"/>
      <c r="J14" s="79"/>
      <c r="K14" s="85">
        <f>'Исход. данные'!$B$4</f>
        <v>60.7</v>
      </c>
      <c r="L14" s="85"/>
      <c r="M14" s="85"/>
      <c r="N14" s="16"/>
      <c r="O14" s="16"/>
      <c r="P14" s="16"/>
      <c r="Q14" s="16"/>
      <c r="R14" s="16"/>
      <c r="S14" s="16"/>
      <c r="T14" s="16"/>
      <c r="U14" s="16"/>
      <c r="V14" s="16"/>
      <c r="W14" s="16"/>
      <c r="X14" s="8"/>
    </row>
    <row r="15" spans="1:24">
      <c r="A15" s="97" t="s">
        <v>11</v>
      </c>
      <c r="B15" s="98"/>
      <c r="C15" s="99"/>
      <c r="D15" s="76" t="str">
        <f>"Объем дозирования " &amp; G7 &amp; " мкл"</f>
        <v>Объем дозирования 100 мкл</v>
      </c>
      <c r="E15" s="85"/>
      <c r="F15" s="85"/>
      <c r="G15" s="85"/>
      <c r="H15" s="85"/>
      <c r="I15" s="85"/>
      <c r="J15" s="85"/>
      <c r="K15" s="85"/>
      <c r="L15" s="85"/>
      <c r="M15" s="86"/>
      <c r="N15" s="47"/>
      <c r="O15" s="28"/>
      <c r="P15" s="28"/>
      <c r="Q15" s="28"/>
      <c r="R15" s="28"/>
      <c r="S15" s="28"/>
      <c r="T15" s="28"/>
      <c r="U15" s="28"/>
      <c r="V15" s="28"/>
      <c r="W15" s="28"/>
    </row>
    <row r="16" spans="1:24">
      <c r="A16" s="100"/>
      <c r="B16" s="101"/>
      <c r="C16" s="102"/>
      <c r="D16" s="76" t="s">
        <v>42</v>
      </c>
      <c r="E16" s="85"/>
      <c r="F16" s="85"/>
      <c r="G16" s="85"/>
      <c r="H16" s="86"/>
      <c r="I16" s="76" t="s">
        <v>13</v>
      </c>
      <c r="J16" s="85"/>
      <c r="K16" s="85"/>
      <c r="L16" s="85"/>
      <c r="M16" s="86"/>
      <c r="N16" s="28"/>
      <c r="O16" s="28"/>
      <c r="P16" s="28"/>
      <c r="Q16" s="28"/>
      <c r="R16" s="28"/>
      <c r="S16" s="28"/>
      <c r="T16" s="28"/>
      <c r="U16" s="28"/>
      <c r="V16" s="28"/>
      <c r="W16" s="28"/>
    </row>
    <row r="17" spans="1:31">
      <c r="A17" s="76">
        <v>1</v>
      </c>
      <c r="B17" s="85"/>
      <c r="C17" s="86"/>
      <c r="D17" s="87">
        <v>0.1</v>
      </c>
      <c r="E17" s="88"/>
      <c r="F17" s="88"/>
      <c r="G17" s="88"/>
      <c r="H17" s="89"/>
      <c r="I17" s="90">
        <f>D17*1000*'Исход. данные'!$B$6</f>
        <v>100.31000000000002</v>
      </c>
      <c r="J17" s="91"/>
      <c r="K17" s="91"/>
      <c r="L17" s="91"/>
      <c r="M17" s="92"/>
      <c r="N17" s="28"/>
      <c r="O17" s="28"/>
      <c r="P17" s="28"/>
      <c r="Q17" s="28"/>
      <c r="R17" s="28"/>
      <c r="S17" s="28"/>
      <c r="T17" s="28"/>
      <c r="U17" s="28"/>
      <c r="V17" s="28"/>
      <c r="W17" s="28"/>
      <c r="AA17" s="65">
        <f ca="1">ROUND(NORMINV(RAND(), $AA$27, $AA$27*$M$7/100*0.8)/(1000*'Исход. данные'!$B$6), 4)</f>
        <v>0.1</v>
      </c>
      <c r="AB17" s="65"/>
      <c r="AC17" s="65"/>
      <c r="AD17" s="65"/>
      <c r="AE17" s="65"/>
    </row>
    <row r="18" spans="1:31">
      <c r="A18" s="76">
        <v>2</v>
      </c>
      <c r="B18" s="85"/>
      <c r="C18" s="86"/>
      <c r="D18" s="87">
        <v>9.9900000000000003E-2</v>
      </c>
      <c r="E18" s="93"/>
      <c r="F18" s="93"/>
      <c r="G18" s="93"/>
      <c r="H18" s="94"/>
      <c r="I18" s="90">
        <f>D18*1000*'Исход. данные'!$B$6</f>
        <v>100.20969000000001</v>
      </c>
      <c r="J18" s="95"/>
      <c r="K18" s="95"/>
      <c r="L18" s="95"/>
      <c r="M18" s="96"/>
      <c r="N18" s="28"/>
      <c r="O18" s="28"/>
      <c r="P18" s="28"/>
      <c r="Q18" s="28"/>
      <c r="R18" s="28"/>
      <c r="S18" s="28"/>
      <c r="T18" s="28"/>
      <c r="U18" s="28"/>
      <c r="V18" s="28"/>
      <c r="W18" s="28"/>
      <c r="AA18" s="65">
        <f ca="1">ROUND(NORMINV(RAND(), $AA$27, $AA$27*$M$7/100*0.8)/(1000*'Исход. данные'!$B$6), 4)</f>
        <v>9.9400000000000002E-2</v>
      </c>
      <c r="AB18" s="65"/>
      <c r="AC18" s="65"/>
      <c r="AD18" s="65"/>
      <c r="AE18" s="65"/>
    </row>
    <row r="19" spans="1:31">
      <c r="A19" s="76">
        <v>3</v>
      </c>
      <c r="B19" s="85"/>
      <c r="C19" s="86"/>
      <c r="D19" s="87">
        <v>0.1009</v>
      </c>
      <c r="E19" s="93"/>
      <c r="F19" s="93"/>
      <c r="G19" s="93"/>
      <c r="H19" s="94"/>
      <c r="I19" s="90">
        <f>D19*1000*'Исход. данные'!$B$6</f>
        <v>101.21279000000001</v>
      </c>
      <c r="J19" s="95"/>
      <c r="K19" s="95"/>
      <c r="L19" s="95"/>
      <c r="M19" s="96"/>
      <c r="N19" s="28"/>
      <c r="O19" s="28"/>
      <c r="P19" s="28"/>
      <c r="Q19" s="28"/>
      <c r="R19" s="28"/>
      <c r="S19" s="28"/>
      <c r="T19" s="28"/>
      <c r="U19" s="28"/>
      <c r="V19" s="28"/>
      <c r="W19" s="28"/>
      <c r="AA19" s="65">
        <f ca="1">ROUND(NORMINV(RAND(), $AA$27, $AA$27*$M$7/100*0.8)/(1000*'Исход. данные'!$B$6), 4)</f>
        <v>0.10100000000000001</v>
      </c>
      <c r="AB19" s="65"/>
      <c r="AC19" s="65"/>
      <c r="AD19" s="65"/>
      <c r="AE19" s="65"/>
    </row>
    <row r="20" spans="1:31">
      <c r="A20" s="76">
        <v>4</v>
      </c>
      <c r="B20" s="85"/>
      <c r="C20" s="86"/>
      <c r="D20" s="87">
        <v>0.1007</v>
      </c>
      <c r="E20" s="93"/>
      <c r="F20" s="93"/>
      <c r="G20" s="93"/>
      <c r="H20" s="94"/>
      <c r="I20" s="90">
        <f>D20*1000*'Исход. данные'!$B$6</f>
        <v>101.01217000000001</v>
      </c>
      <c r="J20" s="95"/>
      <c r="K20" s="95"/>
      <c r="L20" s="95"/>
      <c r="M20" s="96"/>
      <c r="N20" s="28"/>
      <c r="O20" s="28"/>
      <c r="P20" s="28"/>
      <c r="Q20" s="28"/>
      <c r="R20" s="28"/>
      <c r="S20" s="28"/>
      <c r="T20" s="28"/>
      <c r="U20" s="28"/>
      <c r="V20" s="28"/>
      <c r="W20" s="28"/>
      <c r="AA20" s="65">
        <f ca="1">ROUND(NORMINV(RAND(), $AA$27, $AA$27*$M$7/100*0.8)/(1000*'Исход. данные'!$B$6), 4)</f>
        <v>9.9199999999999997E-2</v>
      </c>
      <c r="AB20" s="65"/>
      <c r="AC20" s="65"/>
      <c r="AD20" s="65"/>
      <c r="AE20" s="65"/>
    </row>
    <row r="21" spans="1:31">
      <c r="A21" s="76">
        <v>5</v>
      </c>
      <c r="B21" s="85"/>
      <c r="C21" s="86"/>
      <c r="D21" s="87">
        <v>9.9900000000000003E-2</v>
      </c>
      <c r="E21" s="93"/>
      <c r="F21" s="93"/>
      <c r="G21" s="93"/>
      <c r="H21" s="94"/>
      <c r="I21" s="90">
        <f>D21*1000*'Исход. данные'!$B$6</f>
        <v>100.20969000000001</v>
      </c>
      <c r="J21" s="95"/>
      <c r="K21" s="95"/>
      <c r="L21" s="95"/>
      <c r="M21" s="96"/>
      <c r="N21" s="28"/>
      <c r="O21" s="28"/>
      <c r="P21" s="28"/>
      <c r="Q21" s="28"/>
      <c r="R21" s="28"/>
      <c r="S21" s="28"/>
      <c r="T21" s="28"/>
      <c r="U21" s="28"/>
      <c r="V21" s="28"/>
      <c r="W21" s="28"/>
      <c r="AA21" s="65">
        <f ca="1">ROUND(NORMINV(RAND(), $AA$27, $AA$27*$M$7/100*0.8)/(1000*'Исход. данные'!$B$6), 4)</f>
        <v>9.9400000000000002E-2</v>
      </c>
      <c r="AB21" s="65"/>
      <c r="AC21" s="65"/>
      <c r="AD21" s="65"/>
      <c r="AE21" s="65"/>
    </row>
    <row r="22" spans="1:31">
      <c r="A22" s="76">
        <v>6</v>
      </c>
      <c r="B22" s="85"/>
      <c r="C22" s="86"/>
      <c r="D22" s="87">
        <v>0.1012</v>
      </c>
      <c r="E22" s="93"/>
      <c r="F22" s="93"/>
      <c r="G22" s="93"/>
      <c r="H22" s="94"/>
      <c r="I22" s="90">
        <f>D22*1000*'Исход. данные'!$B$6</f>
        <v>101.51372000000001</v>
      </c>
      <c r="J22" s="95"/>
      <c r="K22" s="95"/>
      <c r="L22" s="95"/>
      <c r="M22" s="96"/>
      <c r="N22" s="28"/>
      <c r="O22" s="28"/>
      <c r="P22" s="28"/>
      <c r="Q22" s="28"/>
      <c r="R22" s="28"/>
      <c r="S22" s="28"/>
      <c r="T22" s="28"/>
      <c r="U22" s="28"/>
      <c r="V22" s="28"/>
      <c r="W22" s="28"/>
      <c r="Z22" s="18"/>
      <c r="AA22" s="65">
        <f ca="1">ROUND(NORMINV(RAND(), $AA$27, $AA$27*$M$7/100*0.8)/(1000*'Исход. данные'!$B$6), 4)</f>
        <v>0.1004</v>
      </c>
      <c r="AB22" s="65"/>
      <c r="AC22" s="65"/>
      <c r="AD22" s="65"/>
      <c r="AE22" s="65"/>
    </row>
    <row r="23" spans="1:31">
      <c r="A23" s="76">
        <v>7</v>
      </c>
      <c r="B23" s="85"/>
      <c r="C23" s="86"/>
      <c r="D23" s="87">
        <v>0.10059999999999999</v>
      </c>
      <c r="E23" s="93"/>
      <c r="F23" s="93"/>
      <c r="G23" s="93"/>
      <c r="H23" s="94"/>
      <c r="I23" s="90">
        <f>D23*1000*'Исход. данные'!$B$6</f>
        <v>100.91186</v>
      </c>
      <c r="J23" s="95"/>
      <c r="K23" s="95"/>
      <c r="L23" s="95"/>
      <c r="M23" s="96"/>
      <c r="N23" s="28"/>
      <c r="O23" s="28"/>
      <c r="P23" s="28"/>
      <c r="Q23" s="28"/>
      <c r="R23" s="28"/>
      <c r="S23" s="28"/>
      <c r="T23" s="28"/>
      <c r="U23" s="28"/>
      <c r="V23" s="28"/>
      <c r="W23" s="28"/>
      <c r="Z23" s="18"/>
      <c r="AA23" s="65">
        <f ca="1">ROUND(NORMINV(RAND(), $AA$27, $AA$27*$M$7/100*0.8)/(1000*'Исход. данные'!$B$6), 4)</f>
        <v>0.10100000000000001</v>
      </c>
      <c r="AB23" s="65"/>
      <c r="AC23" s="65"/>
      <c r="AD23" s="65"/>
      <c r="AE23" s="65"/>
    </row>
    <row r="24" spans="1:31">
      <c r="A24" s="76">
        <v>8</v>
      </c>
      <c r="B24" s="85"/>
      <c r="C24" s="86"/>
      <c r="D24" s="87">
        <v>0.10009999999999999</v>
      </c>
      <c r="E24" s="93"/>
      <c r="F24" s="93"/>
      <c r="G24" s="93"/>
      <c r="H24" s="94"/>
      <c r="I24" s="90">
        <f>D24*1000*'Исход. данные'!$B$6</f>
        <v>100.41031000000001</v>
      </c>
      <c r="J24" s="95"/>
      <c r="K24" s="95"/>
      <c r="L24" s="95"/>
      <c r="M24" s="96"/>
      <c r="N24" s="28"/>
      <c r="O24" s="28"/>
      <c r="P24" s="28"/>
      <c r="Q24" s="28"/>
      <c r="R24" s="28"/>
      <c r="S24" s="28"/>
      <c r="T24" s="28"/>
      <c r="U24" s="28"/>
      <c r="V24" s="28"/>
      <c r="W24" s="28"/>
      <c r="AA24" s="65">
        <f ca="1">ROUND(NORMINV(RAND(), $AA$27, $AA$27*$M$7/100*0.8)/(1000*'Исход. данные'!$B$6), 4)</f>
        <v>0.1007</v>
      </c>
      <c r="AB24" s="65"/>
      <c r="AC24" s="65"/>
      <c r="AD24" s="65"/>
      <c r="AE24" s="65"/>
    </row>
    <row r="25" spans="1:31">
      <c r="A25" s="76">
        <v>9</v>
      </c>
      <c r="B25" s="85"/>
      <c r="C25" s="86"/>
      <c r="D25" s="87">
        <v>0.1004</v>
      </c>
      <c r="E25" s="93"/>
      <c r="F25" s="93"/>
      <c r="G25" s="93"/>
      <c r="H25" s="94"/>
      <c r="I25" s="90">
        <f>D25*1000*'Исход. данные'!$B$6</f>
        <v>100.71124000000002</v>
      </c>
      <c r="J25" s="95"/>
      <c r="K25" s="95"/>
      <c r="L25" s="95"/>
      <c r="M25" s="96"/>
      <c r="N25" s="28"/>
      <c r="O25" s="28"/>
      <c r="P25" s="28"/>
      <c r="Q25" s="28"/>
      <c r="R25" s="28"/>
      <c r="S25" s="28"/>
      <c r="T25" s="28"/>
      <c r="U25" s="28"/>
      <c r="V25" s="29"/>
      <c r="W25" s="28"/>
      <c r="AA25" s="65">
        <f ca="1">ROUND(NORMINV(RAND(), $AA$27, $AA$27*$M$7/100*0.8)/(1000*'Исход. данные'!$B$6), 4)</f>
        <v>0.10100000000000001</v>
      </c>
      <c r="AB25" s="65"/>
      <c r="AC25" s="65"/>
      <c r="AD25" s="65"/>
      <c r="AE25" s="65"/>
    </row>
    <row r="26" spans="1:31">
      <c r="A26" s="76">
        <v>10</v>
      </c>
      <c r="B26" s="85"/>
      <c r="C26" s="86"/>
      <c r="D26" s="87">
        <v>0.1007</v>
      </c>
      <c r="E26" s="93"/>
      <c r="F26" s="93"/>
      <c r="G26" s="93"/>
      <c r="H26" s="94"/>
      <c r="I26" s="90">
        <f>D26*1000*'Исход. данные'!$B$6</f>
        <v>101.01217000000001</v>
      </c>
      <c r="J26" s="95"/>
      <c r="K26" s="95"/>
      <c r="L26" s="95"/>
      <c r="M26" s="96"/>
      <c r="N26" s="28"/>
      <c r="O26" s="28"/>
      <c r="P26" s="28"/>
      <c r="Q26" s="28"/>
      <c r="R26" s="28"/>
      <c r="S26" s="28"/>
      <c r="T26" s="28"/>
      <c r="U26" s="28"/>
      <c r="V26" s="28"/>
      <c r="W26" s="28"/>
      <c r="AA26" s="65">
        <f ca="1">ROUND(NORMINV(RAND(), $AA$27, $AA$27*$M$7/100*0.8)/(1000*'Исход. данные'!$B$6), 4)</f>
        <v>0.1003</v>
      </c>
      <c r="AB26" s="65"/>
      <c r="AC26" s="65"/>
      <c r="AD26" s="65"/>
      <c r="AE26" s="65"/>
    </row>
    <row r="27" spans="1:31">
      <c r="A27" s="76" t="s">
        <v>14</v>
      </c>
      <c r="B27" s="85"/>
      <c r="C27" s="86"/>
      <c r="D27" s="87">
        <f>AVERAGE(D17:H26)</f>
        <v>0.10044</v>
      </c>
      <c r="E27" s="93"/>
      <c r="F27" s="93"/>
      <c r="G27" s="93"/>
      <c r="H27" s="94"/>
      <c r="I27" s="90">
        <f>ROUND(AVERAGE(I17:M26),2)</f>
        <v>100.75</v>
      </c>
      <c r="J27" s="95"/>
      <c r="K27" s="95"/>
      <c r="L27" s="95"/>
      <c r="M27" s="96"/>
      <c r="N27" s="47"/>
      <c r="O27" s="28"/>
      <c r="P27" s="28"/>
      <c r="Q27" s="28"/>
      <c r="R27" s="28"/>
      <c r="S27" s="28"/>
      <c r="T27" s="28"/>
      <c r="U27" s="28"/>
      <c r="V27" s="28"/>
      <c r="W27" s="28"/>
      <c r="AA27" s="66">
        <f ca="1">G7+G7*J9/100*0.9*(RAND()-RAND())</f>
        <v>100.46891335656699</v>
      </c>
      <c r="AB27" s="66"/>
      <c r="AC27" s="66"/>
      <c r="AD27" s="66"/>
      <c r="AE27" s="66"/>
    </row>
    <row r="28" spans="1:31">
      <c r="A28" s="76" t="s">
        <v>15</v>
      </c>
      <c r="B28" s="85"/>
      <c r="C28" s="86"/>
      <c r="D28" s="106" t="str">
        <f>'Исход. данные'!$B$5</f>
        <v>Пупкин В.В.</v>
      </c>
      <c r="E28" s="107"/>
      <c r="F28" s="107"/>
      <c r="G28" s="107"/>
      <c r="H28" s="107"/>
      <c r="I28" s="107"/>
      <c r="J28" s="107"/>
      <c r="K28" s="107"/>
      <c r="L28" s="107"/>
      <c r="M28" s="108"/>
      <c r="N28" s="51"/>
      <c r="O28" s="51"/>
      <c r="P28" s="51"/>
      <c r="Q28" s="51"/>
      <c r="R28" s="51"/>
      <c r="S28" s="51"/>
      <c r="T28" s="51"/>
      <c r="U28" s="28"/>
      <c r="V28" s="28"/>
      <c r="W28" s="28"/>
    </row>
    <row r="29" spans="1:31">
      <c r="A29" s="62"/>
      <c r="B29" s="62"/>
      <c r="C29" s="62"/>
      <c r="D29" s="62"/>
      <c r="E29" s="62"/>
      <c r="F29" s="62"/>
      <c r="G29" s="62"/>
      <c r="H29" s="62"/>
      <c r="I29" s="62"/>
      <c r="J29" s="62"/>
      <c r="K29" s="62"/>
      <c r="L29" s="62"/>
      <c r="M29" s="62"/>
      <c r="N29" s="62"/>
      <c r="O29" s="62"/>
      <c r="P29" s="62"/>
      <c r="Q29" s="62"/>
      <c r="R29" s="62"/>
      <c r="S29" s="62"/>
      <c r="T29" s="62"/>
      <c r="U29" s="62"/>
      <c r="V29" s="62"/>
      <c r="W29" s="62"/>
    </row>
    <row r="30" spans="1:31">
      <c r="A30" s="97" t="s">
        <v>11</v>
      </c>
      <c r="B30" s="98"/>
      <c r="C30" s="99"/>
      <c r="D30" s="76" t="str">
        <f>"Объем дозирования " &amp; G8 &amp; " мкл"</f>
        <v>Объем дозирования 1000 мкл</v>
      </c>
      <c r="E30" s="85"/>
      <c r="F30" s="85"/>
      <c r="G30" s="85"/>
      <c r="H30" s="85"/>
      <c r="I30" s="85"/>
      <c r="J30" s="85"/>
      <c r="K30" s="85"/>
      <c r="L30" s="85"/>
      <c r="M30" s="86"/>
      <c r="V30" s="18"/>
    </row>
    <row r="31" spans="1:31">
      <c r="A31" s="100"/>
      <c r="B31" s="101"/>
      <c r="C31" s="102"/>
      <c r="D31" s="76" t="s">
        <v>42</v>
      </c>
      <c r="E31" s="85"/>
      <c r="F31" s="85"/>
      <c r="G31" s="85"/>
      <c r="H31" s="86"/>
      <c r="I31" s="76" t="s">
        <v>13</v>
      </c>
      <c r="J31" s="85"/>
      <c r="K31" s="85"/>
      <c r="L31" s="85"/>
      <c r="M31" s="86"/>
      <c r="Q31" s="18"/>
      <c r="S31" s="2"/>
    </row>
    <row r="32" spans="1:31">
      <c r="A32" s="76">
        <v>1</v>
      </c>
      <c r="B32" s="85"/>
      <c r="C32" s="86"/>
      <c r="D32" s="103">
        <v>0.99870000000000003</v>
      </c>
      <c r="E32" s="104"/>
      <c r="F32" s="104"/>
      <c r="G32" s="104"/>
      <c r="H32" s="105"/>
      <c r="I32" s="90">
        <f>D32*1000*'Исход. данные'!$B$6</f>
        <v>1001.7959700000001</v>
      </c>
      <c r="J32" s="95"/>
      <c r="K32" s="95"/>
      <c r="L32" s="95"/>
      <c r="M32" s="96"/>
      <c r="Q32" s="18"/>
      <c r="AA32" s="65">
        <f ca="1">ROUND(NORMINV(RAND(), $AA$42, $AA$42*$M$8/100*0.8)/(1000*'Исход. данные'!$B$6), 4)</f>
        <v>0.99529999999999996</v>
      </c>
      <c r="AB32" s="65"/>
      <c r="AC32" s="65"/>
      <c r="AD32" s="65"/>
      <c r="AE32" s="65"/>
    </row>
    <row r="33" spans="1:31">
      <c r="A33" s="76">
        <v>2</v>
      </c>
      <c r="B33" s="85"/>
      <c r="C33" s="86"/>
      <c r="D33" s="103">
        <v>1.0004999999999999</v>
      </c>
      <c r="E33" s="104"/>
      <c r="F33" s="104"/>
      <c r="G33" s="104"/>
      <c r="H33" s="105"/>
      <c r="I33" s="90">
        <f>D33*1000*'Исход. данные'!$B$6</f>
        <v>1003.6015500000001</v>
      </c>
      <c r="J33" s="95"/>
      <c r="K33" s="95"/>
      <c r="L33" s="95"/>
      <c r="M33" s="96"/>
      <c r="Q33" s="18"/>
      <c r="S33" s="2"/>
      <c r="AA33" s="65">
        <f ca="1">ROUND(NORMINV(RAND(), $AA$42, $AA$42*$M$8/100*0.8)/(1000*'Исход. данные'!$B$6), 4)</f>
        <v>0.99550000000000005</v>
      </c>
      <c r="AB33" s="65"/>
      <c r="AC33" s="65"/>
      <c r="AD33" s="65"/>
      <c r="AE33" s="65"/>
    </row>
    <row r="34" spans="1:31">
      <c r="A34" s="76">
        <v>3</v>
      </c>
      <c r="B34" s="85"/>
      <c r="C34" s="86"/>
      <c r="D34" s="103">
        <v>1.0022</v>
      </c>
      <c r="E34" s="104"/>
      <c r="F34" s="104"/>
      <c r="G34" s="104"/>
      <c r="H34" s="105"/>
      <c r="I34" s="90">
        <f>D34*1000*'Исход. данные'!$B$6</f>
        <v>1005.30682</v>
      </c>
      <c r="J34" s="95"/>
      <c r="K34" s="95"/>
      <c r="L34" s="95"/>
      <c r="M34" s="96"/>
      <c r="Q34" s="18"/>
      <c r="AA34" s="65">
        <f ca="1">ROUND(NORMINV(RAND(), $AA$42, $AA$42*$M$8/100*0.8)/(1000*'Исход. данные'!$B$6), 4)</f>
        <v>0.99819999999999998</v>
      </c>
      <c r="AB34" s="65"/>
      <c r="AC34" s="65"/>
      <c r="AD34" s="65"/>
      <c r="AE34" s="65"/>
    </row>
    <row r="35" spans="1:31">
      <c r="A35" s="76">
        <v>4</v>
      </c>
      <c r="B35" s="85"/>
      <c r="C35" s="86"/>
      <c r="D35" s="103">
        <v>1.0014000000000001</v>
      </c>
      <c r="E35" s="104"/>
      <c r="F35" s="104"/>
      <c r="G35" s="104"/>
      <c r="H35" s="105"/>
      <c r="I35" s="90">
        <f>D35*1000*'Исход. данные'!$B$6</f>
        <v>1004.5043400000002</v>
      </c>
      <c r="J35" s="95"/>
      <c r="K35" s="95"/>
      <c r="L35" s="95"/>
      <c r="M35" s="96"/>
      <c r="Q35" s="18"/>
      <c r="AA35" s="65">
        <f ca="1">ROUND(NORMINV(RAND(), $AA$42, $AA$42*$M$8/100*0.8)/(1000*'Исход. данные'!$B$6), 4)</f>
        <v>0.99260000000000004</v>
      </c>
      <c r="AB35" s="65"/>
      <c r="AC35" s="65"/>
      <c r="AD35" s="65"/>
      <c r="AE35" s="65"/>
    </row>
    <row r="36" spans="1:31">
      <c r="A36" s="76">
        <v>5</v>
      </c>
      <c r="B36" s="85"/>
      <c r="C36" s="86"/>
      <c r="D36" s="103">
        <v>0.99839999999999995</v>
      </c>
      <c r="E36" s="104"/>
      <c r="F36" s="104"/>
      <c r="G36" s="104"/>
      <c r="H36" s="105"/>
      <c r="I36" s="90">
        <f>D36*1000*'Исход. данные'!$B$6</f>
        <v>1001.4950400000001</v>
      </c>
      <c r="J36" s="95"/>
      <c r="K36" s="95"/>
      <c r="L36" s="95"/>
      <c r="M36" s="96"/>
      <c r="Q36" s="18"/>
      <c r="AA36" s="65">
        <f ca="1">ROUND(NORMINV(RAND(), $AA$42, $AA$42*$M$8/100*0.8)/(1000*'Исход. данные'!$B$6), 4)</f>
        <v>0.99780000000000002</v>
      </c>
      <c r="AB36" s="65"/>
      <c r="AC36" s="65"/>
      <c r="AD36" s="65"/>
      <c r="AE36" s="65"/>
    </row>
    <row r="37" spans="1:31">
      <c r="A37" s="76">
        <v>6</v>
      </c>
      <c r="B37" s="85"/>
      <c r="C37" s="86"/>
      <c r="D37" s="103">
        <v>0.99809999999999999</v>
      </c>
      <c r="E37" s="104"/>
      <c r="F37" s="104"/>
      <c r="G37" s="104"/>
      <c r="H37" s="105"/>
      <c r="I37" s="90">
        <f>D37*1000*'Исход. данные'!$B$6</f>
        <v>1001.1941100000001</v>
      </c>
      <c r="J37" s="95"/>
      <c r="K37" s="95"/>
      <c r="L37" s="95"/>
      <c r="M37" s="96"/>
      <c r="Q37" s="18"/>
      <c r="Y37" s="26"/>
      <c r="AA37" s="65">
        <f ca="1">ROUND(NORMINV(RAND(), $AA$42, $AA$42*$M$8/100*0.8)/(1000*'Исход. данные'!$B$6), 4)</f>
        <v>0.999</v>
      </c>
      <c r="AB37" s="65"/>
      <c r="AC37" s="65"/>
      <c r="AD37" s="65"/>
      <c r="AE37" s="65"/>
    </row>
    <row r="38" spans="1:31">
      <c r="A38" s="76">
        <v>7</v>
      </c>
      <c r="B38" s="85"/>
      <c r="C38" s="86"/>
      <c r="D38" s="103">
        <v>0.99819999999999998</v>
      </c>
      <c r="E38" s="104"/>
      <c r="F38" s="104"/>
      <c r="G38" s="104"/>
      <c r="H38" s="105"/>
      <c r="I38" s="90">
        <f>D38*1000*'Исход. данные'!$B$6</f>
        <v>1001.2944200000001</v>
      </c>
      <c r="J38" s="95"/>
      <c r="K38" s="95"/>
      <c r="L38" s="95"/>
      <c r="M38" s="96"/>
      <c r="Q38" s="18"/>
      <c r="AA38" s="65">
        <f ca="1">ROUND(NORMINV(RAND(), $AA$42, $AA$42*$M$8/100*0.8)/(1000*'Исход. данные'!$B$6), 4)</f>
        <v>0.99180000000000001</v>
      </c>
      <c r="AB38" s="65"/>
      <c r="AC38" s="65"/>
      <c r="AD38" s="65"/>
      <c r="AE38" s="65"/>
    </row>
    <row r="39" spans="1:31">
      <c r="A39" s="76">
        <v>8</v>
      </c>
      <c r="B39" s="85"/>
      <c r="C39" s="86"/>
      <c r="D39" s="103">
        <v>0.99829999999999997</v>
      </c>
      <c r="E39" s="104"/>
      <c r="F39" s="104"/>
      <c r="G39" s="104"/>
      <c r="H39" s="105"/>
      <c r="I39" s="90">
        <f>D39*1000*'Исход. данные'!$B$6</f>
        <v>1001.3947300000001</v>
      </c>
      <c r="J39" s="95"/>
      <c r="K39" s="95"/>
      <c r="L39" s="95"/>
      <c r="M39" s="96"/>
      <c r="Q39" s="18"/>
      <c r="AA39" s="65">
        <f ca="1">ROUND(NORMINV(RAND(), $AA$42, $AA$42*$M$8/100*0.8)/(1000*'Исход. данные'!$B$6), 4)</f>
        <v>0.99470000000000003</v>
      </c>
      <c r="AB39" s="65"/>
      <c r="AC39" s="65"/>
      <c r="AD39" s="65"/>
      <c r="AE39" s="65"/>
    </row>
    <row r="40" spans="1:31">
      <c r="A40" s="76">
        <v>9</v>
      </c>
      <c r="B40" s="85"/>
      <c r="C40" s="86"/>
      <c r="D40" s="103">
        <v>1.0006999999999999</v>
      </c>
      <c r="E40" s="104"/>
      <c r="F40" s="104"/>
      <c r="G40" s="104"/>
      <c r="H40" s="105"/>
      <c r="I40" s="90">
        <f>D40*1000*'Исход. данные'!$B$6</f>
        <v>1003.80217</v>
      </c>
      <c r="J40" s="95"/>
      <c r="K40" s="95"/>
      <c r="L40" s="95"/>
      <c r="M40" s="96"/>
      <c r="Q40" s="18"/>
      <c r="AA40" s="65">
        <f ca="1">ROUND(NORMINV(RAND(), $AA$42, $AA$42*$M$8/100*0.8)/(1000*'Исход. данные'!$B$6), 4)</f>
        <v>0.99629999999999996</v>
      </c>
      <c r="AB40" s="65"/>
      <c r="AC40" s="65"/>
      <c r="AD40" s="65"/>
      <c r="AE40" s="65"/>
    </row>
    <row r="41" spans="1:31">
      <c r="A41" s="76">
        <v>10</v>
      </c>
      <c r="B41" s="85"/>
      <c r="C41" s="86"/>
      <c r="D41" s="103">
        <v>1.0004999999999999</v>
      </c>
      <c r="E41" s="104"/>
      <c r="F41" s="104"/>
      <c r="G41" s="104"/>
      <c r="H41" s="105"/>
      <c r="I41" s="90">
        <f>D41*1000*'Исход. данные'!$B$6</f>
        <v>1003.6015500000001</v>
      </c>
      <c r="J41" s="95"/>
      <c r="K41" s="95"/>
      <c r="L41" s="95"/>
      <c r="M41" s="96"/>
      <c r="Q41" s="18"/>
      <c r="AA41" s="65">
        <f ca="1">ROUND(NORMINV(RAND(), $AA$42, $AA$42*$M$8/100*0.8)/(1000*'Исход. данные'!$B$6), 4)</f>
        <v>0.99529999999999996</v>
      </c>
      <c r="AB41" s="65"/>
      <c r="AC41" s="65"/>
      <c r="AD41" s="65"/>
      <c r="AE41" s="65"/>
    </row>
    <row r="42" spans="1:31">
      <c r="A42" s="76" t="s">
        <v>14</v>
      </c>
      <c r="B42" s="85"/>
      <c r="C42" s="86"/>
      <c r="D42" s="109">
        <f>AVERAGE(D32:H41)</f>
        <v>0.99970000000000014</v>
      </c>
      <c r="E42" s="110"/>
      <c r="F42" s="110"/>
      <c r="G42" s="110"/>
      <c r="H42" s="110"/>
      <c r="I42" s="111">
        <f>ROUND(AVERAGE(I32:M41), 2)</f>
        <v>1002.8</v>
      </c>
      <c r="J42" s="111"/>
      <c r="K42" s="111"/>
      <c r="L42" s="111"/>
      <c r="M42" s="111"/>
      <c r="N42" s="8"/>
      <c r="O42" s="8"/>
      <c r="P42" s="8"/>
      <c r="Q42" s="8"/>
      <c r="R42" s="8"/>
      <c r="S42" s="8"/>
      <c r="T42" s="8"/>
      <c r="U42" s="8"/>
      <c r="V42" s="8"/>
      <c r="W42" s="8"/>
      <c r="X42" s="8"/>
      <c r="AA42" s="66">
        <f ca="1">G8+G8*J10/100*0.9*(RAND()-RAND())</f>
        <v>998.7105025175091</v>
      </c>
      <c r="AB42" s="66"/>
      <c r="AC42" s="66"/>
      <c r="AD42" s="66"/>
      <c r="AE42" s="66"/>
    </row>
    <row r="43" spans="1:31">
      <c r="A43" s="74" t="s">
        <v>15</v>
      </c>
      <c r="B43" s="74"/>
      <c r="C43" s="74"/>
      <c r="D43" s="112" t="str">
        <f>'Исход. данные'!$B$5</f>
        <v>Пупкин В.В.</v>
      </c>
      <c r="E43" s="112"/>
      <c r="F43" s="112"/>
      <c r="G43" s="112"/>
      <c r="H43" s="112"/>
      <c r="I43" s="112"/>
      <c r="J43" s="112"/>
      <c r="K43" s="112"/>
      <c r="L43" s="112"/>
      <c r="M43" s="112"/>
      <c r="N43" s="45"/>
      <c r="O43" s="45"/>
      <c r="P43" s="45"/>
      <c r="Q43" s="45"/>
      <c r="R43" s="45"/>
      <c r="S43" s="45"/>
      <c r="T43" s="8"/>
      <c r="U43" s="8"/>
      <c r="V43" s="8"/>
      <c r="W43" s="8"/>
      <c r="X43" s="8"/>
    </row>
    <row r="44" spans="1:31">
      <c r="A44" s="107" t="s">
        <v>16</v>
      </c>
      <c r="B44" s="107"/>
      <c r="C44" s="107"/>
      <c r="D44" s="107"/>
      <c r="E44" s="107"/>
      <c r="F44" s="107"/>
      <c r="G44" s="107"/>
      <c r="H44" s="107"/>
      <c r="I44" s="107"/>
      <c r="J44" s="107"/>
      <c r="K44" s="107"/>
      <c r="L44" s="107"/>
      <c r="M44" s="107"/>
      <c r="N44" s="16"/>
      <c r="O44" s="16"/>
      <c r="P44" s="16"/>
      <c r="Q44" s="16"/>
      <c r="R44" s="16"/>
      <c r="S44" s="16"/>
      <c r="T44" s="16"/>
      <c r="U44" s="16"/>
      <c r="V44" s="16"/>
      <c r="W44" s="16"/>
    </row>
    <row r="45" spans="1:31" ht="15" customHeight="1">
      <c r="A45" s="124" t="s">
        <v>5</v>
      </c>
      <c r="B45" s="125"/>
      <c r="C45" s="125"/>
      <c r="D45" s="115" t="s">
        <v>55</v>
      </c>
      <c r="E45" s="116"/>
      <c r="F45" s="116"/>
      <c r="G45" s="116"/>
      <c r="H45" s="117"/>
      <c r="I45" s="113" t="s">
        <v>57</v>
      </c>
      <c r="J45" s="113"/>
      <c r="K45" s="113"/>
      <c r="L45" s="113"/>
      <c r="M45" s="113"/>
      <c r="AA45">
        <f>IF(ABS(D46)&gt;J9, 0, IF(ABS(D47)&gt;J10, 0, IF(I46&gt;M7, 0, IF(I47&gt;M8, 0, 1))))</f>
        <v>1</v>
      </c>
    </row>
    <row r="46" spans="1:31">
      <c r="A46" s="76">
        <f>G7</f>
        <v>100</v>
      </c>
      <c r="B46" s="85"/>
      <c r="C46" s="86"/>
      <c r="D46" s="118">
        <f>ROUND(((I27-A46)/A46*100),2)</f>
        <v>0.75</v>
      </c>
      <c r="E46" s="119"/>
      <c r="F46" s="119"/>
      <c r="G46" s="119"/>
      <c r="H46" s="120"/>
      <c r="I46" s="114">
        <f>ROUND(STDEV(I17:I26)*100/I27,2)</f>
        <v>0.45</v>
      </c>
      <c r="J46" s="114"/>
      <c r="K46" s="114"/>
      <c r="L46" s="114"/>
      <c r="M46" s="114"/>
    </row>
    <row r="47" spans="1:31">
      <c r="A47" s="76">
        <f>G8</f>
        <v>1000</v>
      </c>
      <c r="B47" s="85"/>
      <c r="C47" s="86"/>
      <c r="D47" s="118">
        <f>ROUND(((I42-A47)/A47*100),2)</f>
        <v>0.28000000000000003</v>
      </c>
      <c r="E47" s="119"/>
      <c r="F47" s="119"/>
      <c r="G47" s="119"/>
      <c r="H47" s="120"/>
      <c r="I47" s="114">
        <f>ROUND(STDEV(I32:I41)*100/I42,2)</f>
        <v>0.15</v>
      </c>
      <c r="J47" s="114"/>
      <c r="K47" s="114"/>
      <c r="L47" s="114"/>
      <c r="M47" s="114"/>
      <c r="N47" s="37"/>
      <c r="Q47" s="8"/>
    </row>
    <row r="48" spans="1:31" ht="15.75">
      <c r="A48" s="121" t="s">
        <v>17</v>
      </c>
      <c r="B48" s="121"/>
      <c r="C48" s="121"/>
      <c r="D48" s="121"/>
      <c r="E48" s="121"/>
      <c r="F48" s="121"/>
      <c r="G48" s="122" t="s">
        <v>18</v>
      </c>
      <c r="H48" s="122"/>
      <c r="I48" s="122"/>
      <c r="J48" s="122"/>
      <c r="K48" s="122"/>
      <c r="L48" s="122"/>
      <c r="M48" s="122"/>
      <c r="N48" s="44"/>
      <c r="O48" s="44"/>
      <c r="P48" s="44"/>
      <c r="Q48" s="44"/>
      <c r="R48" s="44"/>
      <c r="S48" s="44"/>
      <c r="T48" s="44"/>
      <c r="U48" s="44"/>
      <c r="V48" s="44"/>
      <c r="W48" s="44"/>
      <c r="X48" s="8"/>
    </row>
    <row r="49" spans="1:24">
      <c r="A49" s="79" t="s">
        <v>15</v>
      </c>
      <c r="B49" s="79"/>
      <c r="C49" s="79"/>
      <c r="D49" s="79"/>
      <c r="E49" s="79"/>
      <c r="F49" s="79"/>
      <c r="G49" s="107" t="str">
        <f>'Исход. данные'!$B$5</f>
        <v>Пупкин В.В.</v>
      </c>
      <c r="H49" s="107"/>
      <c r="I49" s="107"/>
      <c r="J49" s="107"/>
      <c r="K49" s="107"/>
      <c r="L49" s="107"/>
      <c r="M49" s="107"/>
      <c r="N49" s="16"/>
      <c r="O49" s="16"/>
      <c r="P49" s="16"/>
      <c r="Q49" s="16"/>
      <c r="R49" s="16"/>
      <c r="S49" s="16"/>
      <c r="T49" s="16"/>
      <c r="U49" s="16"/>
      <c r="V49" s="16"/>
      <c r="W49" s="16"/>
      <c r="X49" s="8"/>
    </row>
    <row r="50" spans="1:24">
      <c r="A50" s="62"/>
      <c r="B50" s="62"/>
      <c r="C50" s="62"/>
      <c r="D50" s="62"/>
      <c r="E50" s="62"/>
      <c r="F50" s="62"/>
      <c r="G50" s="123" t="s">
        <v>58</v>
      </c>
      <c r="H50" s="123"/>
      <c r="I50" s="123"/>
      <c r="J50" s="123"/>
      <c r="K50" s="123"/>
      <c r="L50" s="123"/>
      <c r="M50" s="123"/>
      <c r="N50" s="48"/>
      <c r="O50" s="48"/>
      <c r="P50" s="48"/>
      <c r="Q50" s="63"/>
      <c r="R50" s="63"/>
      <c r="S50" s="63"/>
      <c r="T50" s="63"/>
      <c r="U50" s="63"/>
      <c r="V50" s="63"/>
      <c r="W50" s="63"/>
    </row>
  </sheetData>
  <mergeCells count="152">
    <mergeCell ref="A1:M1"/>
    <mergeCell ref="A2:M2"/>
    <mergeCell ref="A3:G3"/>
    <mergeCell ref="I3:M3"/>
    <mergeCell ref="Q3:W3"/>
    <mergeCell ref="A4:G4"/>
    <mergeCell ref="I4:M4"/>
    <mergeCell ref="Q4:W4"/>
    <mergeCell ref="A5:M5"/>
    <mergeCell ref="A6:C6"/>
    <mergeCell ref="D6:F6"/>
    <mergeCell ref="G6:I6"/>
    <mergeCell ref="J6:L6"/>
    <mergeCell ref="A7:C7"/>
    <mergeCell ref="D7:F7"/>
    <mergeCell ref="G7:I7"/>
    <mergeCell ref="J7:L7"/>
    <mergeCell ref="A10:C10"/>
    <mergeCell ref="D10:F10"/>
    <mergeCell ref="G10:I10"/>
    <mergeCell ref="J10:L10"/>
    <mergeCell ref="A11:J11"/>
    <mergeCell ref="K11:M11"/>
    <mergeCell ref="A8:C8"/>
    <mergeCell ref="D8:F8"/>
    <mergeCell ref="G8:I8"/>
    <mergeCell ref="J8:L8"/>
    <mergeCell ref="A9:C9"/>
    <mergeCell ref="D9:F9"/>
    <mergeCell ref="G9:I9"/>
    <mergeCell ref="J9:L9"/>
    <mergeCell ref="A15:C16"/>
    <mergeCell ref="D15:M15"/>
    <mergeCell ref="D16:H16"/>
    <mergeCell ref="I16:M16"/>
    <mergeCell ref="A17:C17"/>
    <mergeCell ref="D17:H17"/>
    <mergeCell ref="I17:M17"/>
    <mergeCell ref="A12:J12"/>
    <mergeCell ref="K12:M12"/>
    <mergeCell ref="A13:J13"/>
    <mergeCell ref="K13:M13"/>
    <mergeCell ref="A14:J14"/>
    <mergeCell ref="K14:M14"/>
    <mergeCell ref="AA17:AE17"/>
    <mergeCell ref="A18:C18"/>
    <mergeCell ref="D18:H18"/>
    <mergeCell ref="I18:M18"/>
    <mergeCell ref="AA18:AE18"/>
    <mergeCell ref="A19:C19"/>
    <mergeCell ref="D19:H19"/>
    <mergeCell ref="I19:M19"/>
    <mergeCell ref="AA19:AE19"/>
    <mergeCell ref="A22:C22"/>
    <mergeCell ref="D22:H22"/>
    <mergeCell ref="I22:M22"/>
    <mergeCell ref="AA22:AE22"/>
    <mergeCell ref="A23:C23"/>
    <mergeCell ref="D23:H23"/>
    <mergeCell ref="I23:M23"/>
    <mergeCell ref="AA23:AE23"/>
    <mergeCell ref="A20:C20"/>
    <mergeCell ref="D20:H20"/>
    <mergeCell ref="I20:M20"/>
    <mergeCell ref="AA20:AE20"/>
    <mergeCell ref="A21:C21"/>
    <mergeCell ref="D21:H21"/>
    <mergeCell ref="I21:M21"/>
    <mergeCell ref="AA21:AE21"/>
    <mergeCell ref="AA26:AE26"/>
    <mergeCell ref="A27:C27"/>
    <mergeCell ref="D27:H27"/>
    <mergeCell ref="I27:M27"/>
    <mergeCell ref="AA27:AE27"/>
    <mergeCell ref="A24:C24"/>
    <mergeCell ref="D24:H24"/>
    <mergeCell ref="I24:M24"/>
    <mergeCell ref="AA24:AE24"/>
    <mergeCell ref="A25:C25"/>
    <mergeCell ref="D25:H25"/>
    <mergeCell ref="I25:M25"/>
    <mergeCell ref="AA25:AE25"/>
    <mergeCell ref="A28:C28"/>
    <mergeCell ref="D28:M28"/>
    <mergeCell ref="A30:C31"/>
    <mergeCell ref="D30:M30"/>
    <mergeCell ref="D31:H31"/>
    <mergeCell ref="I31:M31"/>
    <mergeCell ref="A26:C26"/>
    <mergeCell ref="D26:H26"/>
    <mergeCell ref="I26:M26"/>
    <mergeCell ref="A34:C34"/>
    <mergeCell ref="D34:H34"/>
    <mergeCell ref="I34:M34"/>
    <mergeCell ref="AA34:AE34"/>
    <mergeCell ref="A35:C35"/>
    <mergeCell ref="D35:H35"/>
    <mergeCell ref="I35:M35"/>
    <mergeCell ref="AA35:AE35"/>
    <mergeCell ref="A32:C32"/>
    <mergeCell ref="D32:H32"/>
    <mergeCell ref="I32:M32"/>
    <mergeCell ref="AA32:AE32"/>
    <mergeCell ref="A33:C33"/>
    <mergeCell ref="D33:H33"/>
    <mergeCell ref="I33:M33"/>
    <mergeCell ref="AA33:AE33"/>
    <mergeCell ref="A38:C38"/>
    <mergeCell ref="D38:H38"/>
    <mergeCell ref="I38:M38"/>
    <mergeCell ref="AA38:AE38"/>
    <mergeCell ref="A39:C39"/>
    <mergeCell ref="D39:H39"/>
    <mergeCell ref="I39:M39"/>
    <mergeCell ref="AA39:AE39"/>
    <mergeCell ref="A36:C36"/>
    <mergeCell ref="D36:H36"/>
    <mergeCell ref="I36:M36"/>
    <mergeCell ref="AA36:AE36"/>
    <mergeCell ref="A37:C37"/>
    <mergeCell ref="D37:H37"/>
    <mergeCell ref="I37:M37"/>
    <mergeCell ref="AA37:AE37"/>
    <mergeCell ref="A42:C42"/>
    <mergeCell ref="D42:H42"/>
    <mergeCell ref="I42:M42"/>
    <mergeCell ref="AA42:AE42"/>
    <mergeCell ref="A43:C43"/>
    <mergeCell ref="D43:M43"/>
    <mergeCell ref="A40:C40"/>
    <mergeCell ref="D40:H40"/>
    <mergeCell ref="I40:M40"/>
    <mergeCell ref="AA40:AE40"/>
    <mergeCell ref="A41:C41"/>
    <mergeCell ref="D41:H41"/>
    <mergeCell ref="I41:M41"/>
    <mergeCell ref="AA41:AE41"/>
    <mergeCell ref="G50:M50"/>
    <mergeCell ref="A47:C47"/>
    <mergeCell ref="D47:H47"/>
    <mergeCell ref="I47:M47"/>
    <mergeCell ref="A48:F48"/>
    <mergeCell ref="G48:M48"/>
    <mergeCell ref="A49:F49"/>
    <mergeCell ref="G49:M49"/>
    <mergeCell ref="A44:M44"/>
    <mergeCell ref="A45:C45"/>
    <mergeCell ref="D45:H45"/>
    <mergeCell ref="I45:M45"/>
    <mergeCell ref="A46:C46"/>
    <mergeCell ref="D46:H46"/>
    <mergeCell ref="I46:M46"/>
  </mergeCells>
  <conditionalFormatting sqref="D46">
    <cfRule type="expression" dxfId="47" priority="4">
      <formula>ABS($D$46)&gt;--MID($J$7,2,5)</formula>
    </cfRule>
  </conditionalFormatting>
  <conditionalFormatting sqref="D47">
    <cfRule type="expression" dxfId="46" priority="3">
      <formula>ABS($D$47)&gt;--MID($J$8,2,5)</formula>
    </cfRule>
  </conditionalFormatting>
  <conditionalFormatting sqref="I46">
    <cfRule type="cellIs" dxfId="45" priority="2" operator="greaterThan">
      <formula>$M$7</formula>
    </cfRule>
  </conditionalFormatting>
  <conditionalFormatting sqref="I47">
    <cfRule type="cellIs" dxfId="44" priority="1" operator="greaterThan">
      <formula>$M$8</formula>
    </cfRule>
  </conditionalFormatting>
  <pageMargins left="0.7" right="0.7" top="0.75" bottom="0.75" header="0.3" footer="0.3"/>
  <pageSetup paperSize="9" orientation="portrait" r:id="rId1"/>
</worksheet>
</file>

<file path=xl/worksheets/sheet66.xml><?xml version="1.0" encoding="utf-8"?>
<worksheet xmlns="http://schemas.openxmlformats.org/spreadsheetml/2006/main" xmlns:r="http://schemas.openxmlformats.org/officeDocument/2006/relationships">
  <sheetPr codeName="Лист44">
    <tabColor rgb="FF00B0F0"/>
  </sheetPr>
  <dimension ref="A1:AE50"/>
  <sheetViews>
    <sheetView zoomScale="90" zoomScaleNormal="90" workbookViewId="0">
      <selection activeCell="D32" sqref="D32:H41"/>
    </sheetView>
  </sheetViews>
  <sheetFormatPr defaultRowHeight="15"/>
  <cols>
    <col min="1" max="1" width="6.7109375" customWidth="1"/>
    <col min="2" max="2" width="6.5703125" customWidth="1"/>
    <col min="3" max="3" width="5.5703125" customWidth="1"/>
    <col min="4" max="4" width="7" customWidth="1"/>
    <col min="5" max="7" width="3.7109375" customWidth="1"/>
    <col min="8" max="8" width="11.7109375" customWidth="1"/>
    <col min="9" max="9" width="2.7109375" customWidth="1"/>
    <col min="10" max="10" width="6.7109375" customWidth="1"/>
    <col min="11" max="12" width="3.7109375" customWidth="1"/>
    <col min="13" max="13" width="14.7109375" customWidth="1"/>
    <col min="14" max="14" width="5.7109375" customWidth="1"/>
    <col min="15" max="16" width="0" hidden="1" customWidth="1"/>
    <col min="17" max="17" width="0.42578125" customWidth="1"/>
    <col min="18" max="23" width="0" hidden="1" customWidth="1"/>
    <col min="27" max="27" width="9.28515625" hidden="1" customWidth="1"/>
    <col min="28" max="31" width="9.140625" hidden="1" customWidth="1"/>
  </cols>
  <sheetData>
    <row r="1" spans="1:24">
      <c r="A1" s="67" t="s">
        <v>32</v>
      </c>
      <c r="B1" s="67"/>
      <c r="C1" s="67"/>
      <c r="D1" s="67"/>
      <c r="E1" s="67"/>
      <c r="F1" s="67"/>
      <c r="G1" s="67"/>
      <c r="H1" s="67"/>
      <c r="I1" s="67"/>
      <c r="J1" s="67"/>
      <c r="K1" s="67"/>
      <c r="L1" s="67"/>
      <c r="M1" s="67"/>
      <c r="N1" s="38"/>
      <c r="O1" s="38"/>
      <c r="P1" s="38"/>
      <c r="Q1" s="38"/>
      <c r="R1" s="38"/>
      <c r="S1" s="38"/>
      <c r="T1" s="38"/>
      <c r="U1" s="38"/>
      <c r="V1" s="38"/>
      <c r="W1" s="28"/>
    </row>
    <row r="2" spans="1:24">
      <c r="A2" s="71" t="s">
        <v>33</v>
      </c>
      <c r="B2" s="71"/>
      <c r="C2" s="71"/>
      <c r="D2" s="71"/>
      <c r="E2" s="71"/>
      <c r="F2" s="71"/>
      <c r="G2" s="71"/>
      <c r="H2" s="71"/>
      <c r="I2" s="71"/>
      <c r="J2" s="71"/>
      <c r="K2" s="71"/>
      <c r="L2" s="71"/>
      <c r="M2" s="71"/>
      <c r="N2" s="7"/>
      <c r="O2" s="7"/>
      <c r="P2" s="7"/>
      <c r="Q2" s="7"/>
      <c r="R2" s="7"/>
      <c r="S2" s="7"/>
      <c r="T2" s="7"/>
      <c r="U2" s="7"/>
      <c r="V2" s="7"/>
      <c r="W2" s="7"/>
    </row>
    <row r="3" spans="1:24" ht="15.75">
      <c r="A3" s="68" t="s">
        <v>59</v>
      </c>
      <c r="B3" s="68"/>
      <c r="C3" s="68"/>
      <c r="D3" s="68"/>
      <c r="E3" s="68"/>
      <c r="F3" s="68"/>
      <c r="G3" s="68"/>
      <c r="H3" s="62"/>
      <c r="I3" s="72" t="s">
        <v>66</v>
      </c>
      <c r="J3" s="72"/>
      <c r="K3" s="72"/>
      <c r="L3" s="72"/>
      <c r="M3" s="72"/>
      <c r="N3" s="16"/>
      <c r="O3" s="23"/>
      <c r="P3" s="62"/>
      <c r="Q3" s="69"/>
      <c r="R3" s="69"/>
      <c r="S3" s="69"/>
      <c r="T3" s="69"/>
      <c r="U3" s="69"/>
      <c r="V3" s="69"/>
      <c r="W3" s="69"/>
    </row>
    <row r="4" spans="1:24">
      <c r="A4" s="70" t="s">
        <v>0</v>
      </c>
      <c r="B4" s="70"/>
      <c r="C4" s="70"/>
      <c r="D4" s="70"/>
      <c r="E4" s="70"/>
      <c r="F4" s="70"/>
      <c r="G4" s="70"/>
      <c r="H4" s="62"/>
      <c r="I4" s="70" t="s">
        <v>1</v>
      </c>
      <c r="J4" s="70"/>
      <c r="K4" s="70"/>
      <c r="L4" s="70"/>
      <c r="M4" s="70"/>
      <c r="N4" s="46"/>
      <c r="O4" s="42"/>
      <c r="P4" s="62"/>
      <c r="Q4" s="69"/>
      <c r="R4" s="69"/>
      <c r="S4" s="69"/>
      <c r="T4" s="69"/>
      <c r="U4" s="69"/>
      <c r="V4" s="69"/>
      <c r="W4" s="69"/>
    </row>
    <row r="5" spans="1:24">
      <c r="A5" s="73" t="s">
        <v>2</v>
      </c>
      <c r="B5" s="73"/>
      <c r="C5" s="73"/>
      <c r="D5" s="73"/>
      <c r="E5" s="73"/>
      <c r="F5" s="73"/>
      <c r="G5" s="73"/>
      <c r="H5" s="73"/>
      <c r="I5" s="73"/>
      <c r="J5" s="73"/>
      <c r="K5" s="73"/>
      <c r="L5" s="73"/>
      <c r="M5" s="73"/>
      <c r="N5" s="14"/>
      <c r="O5" s="14"/>
      <c r="P5" s="14"/>
      <c r="Q5" s="14"/>
      <c r="R5" s="14"/>
      <c r="S5" s="14"/>
      <c r="T5" s="14"/>
      <c r="U5" s="14"/>
      <c r="V5" s="14"/>
      <c r="W5" s="14"/>
    </row>
    <row r="6" spans="1:24">
      <c r="A6" s="77" t="s">
        <v>3</v>
      </c>
      <c r="B6" s="77"/>
      <c r="C6" s="77"/>
      <c r="D6" s="77" t="s">
        <v>4</v>
      </c>
      <c r="E6" s="77"/>
      <c r="F6" s="77"/>
      <c r="G6" s="77" t="s">
        <v>5</v>
      </c>
      <c r="H6" s="77"/>
      <c r="I6" s="77"/>
      <c r="J6" s="77" t="s">
        <v>55</v>
      </c>
      <c r="K6" s="77"/>
      <c r="L6" s="78"/>
      <c r="M6" s="61" t="s">
        <v>56</v>
      </c>
      <c r="N6" s="35"/>
      <c r="O6" s="31"/>
      <c r="P6" s="32"/>
      <c r="Q6" s="28"/>
      <c r="R6" s="28"/>
      <c r="S6" s="28"/>
      <c r="T6" s="28"/>
      <c r="U6" s="28"/>
      <c r="V6" s="28"/>
      <c r="W6" s="28"/>
    </row>
    <row r="7" spans="1:24">
      <c r="A7" s="74">
        <v>1</v>
      </c>
      <c r="B7" s="74"/>
      <c r="C7" s="74"/>
      <c r="D7" s="75" t="str">
        <f>G7 &amp; " - " &amp; G8</f>
        <v>5 - 50</v>
      </c>
      <c r="E7" s="75"/>
      <c r="F7" s="75"/>
      <c r="G7" s="74">
        <v>5</v>
      </c>
      <c r="H7" s="74"/>
      <c r="I7" s="74"/>
      <c r="J7" s="74" t="s">
        <v>28</v>
      </c>
      <c r="K7" s="74"/>
      <c r="L7" s="76"/>
      <c r="M7" s="64">
        <v>5</v>
      </c>
      <c r="N7" s="36"/>
      <c r="O7" s="33"/>
      <c r="P7" s="34"/>
      <c r="Q7" s="28"/>
      <c r="R7" s="28"/>
      <c r="S7" s="28"/>
      <c r="T7" s="28"/>
      <c r="U7" s="28"/>
      <c r="V7" s="28"/>
      <c r="W7" s="28"/>
    </row>
    <row r="8" spans="1:24">
      <c r="A8" s="74"/>
      <c r="B8" s="74"/>
      <c r="C8" s="74"/>
      <c r="D8" s="74"/>
      <c r="E8" s="74"/>
      <c r="F8" s="74"/>
      <c r="G8" s="74">
        <v>50</v>
      </c>
      <c r="H8" s="74"/>
      <c r="I8" s="74"/>
      <c r="J8" s="74" t="s">
        <v>6</v>
      </c>
      <c r="K8" s="74"/>
      <c r="L8" s="76"/>
      <c r="M8" s="64">
        <v>2.5</v>
      </c>
      <c r="N8" s="16"/>
      <c r="O8" s="27"/>
      <c r="P8" s="30"/>
      <c r="Q8" s="28"/>
      <c r="R8" s="28"/>
      <c r="S8" s="28"/>
      <c r="T8" s="28"/>
      <c r="U8" s="28"/>
      <c r="V8" s="28"/>
      <c r="W8" s="28"/>
    </row>
    <row r="9" spans="1:24">
      <c r="A9" s="74"/>
      <c r="B9" s="74"/>
      <c r="C9" s="74"/>
      <c r="D9" s="74"/>
      <c r="E9" s="74"/>
      <c r="F9" s="74"/>
      <c r="G9" s="74"/>
      <c r="H9" s="74"/>
      <c r="I9" s="74"/>
      <c r="J9" s="80">
        <f>--MID(J7,2,3)</f>
        <v>5</v>
      </c>
      <c r="K9" s="80"/>
      <c r="L9" s="81"/>
      <c r="M9" s="60"/>
      <c r="N9" s="16"/>
      <c r="O9" s="27"/>
      <c r="P9" s="30"/>
      <c r="Q9" s="28"/>
      <c r="R9" s="28"/>
      <c r="S9" s="28"/>
      <c r="T9" s="28"/>
      <c r="U9" s="28"/>
      <c r="V9" s="28"/>
      <c r="W9" s="28"/>
    </row>
    <row r="10" spans="1:24">
      <c r="A10" s="74"/>
      <c r="B10" s="74"/>
      <c r="C10" s="74"/>
      <c r="D10" s="74"/>
      <c r="E10" s="74"/>
      <c r="F10" s="74"/>
      <c r="G10" s="74"/>
      <c r="H10" s="74"/>
      <c r="I10" s="74"/>
      <c r="J10" s="82">
        <f>--MID(J8,2,3)</f>
        <v>2</v>
      </c>
      <c r="K10" s="82"/>
      <c r="L10" s="83"/>
      <c r="M10" s="60"/>
      <c r="N10" s="16"/>
      <c r="O10" s="52"/>
      <c r="P10" s="54"/>
      <c r="Q10" s="28"/>
      <c r="R10" s="28"/>
      <c r="S10" s="28"/>
      <c r="T10" s="28"/>
      <c r="U10" s="28"/>
      <c r="V10" s="28"/>
      <c r="W10" s="28"/>
    </row>
    <row r="11" spans="1:24">
      <c r="A11" s="79" t="s">
        <v>7</v>
      </c>
      <c r="B11" s="79"/>
      <c r="C11" s="79"/>
      <c r="D11" s="79"/>
      <c r="E11" s="79"/>
      <c r="F11" s="79"/>
      <c r="G11" s="79"/>
      <c r="H11" s="79"/>
      <c r="I11" s="79"/>
      <c r="J11" s="79"/>
      <c r="K11" s="84" t="str">
        <f>'Исход. данные'!$B$1</f>
        <v>18.10.2024г.</v>
      </c>
      <c r="L11" s="84"/>
      <c r="M11" s="84"/>
      <c r="N11" s="15"/>
      <c r="O11" s="15"/>
      <c r="P11" s="15"/>
      <c r="Q11" s="15"/>
      <c r="R11" s="15"/>
      <c r="S11" s="15"/>
      <c r="T11" s="15"/>
      <c r="U11" s="15"/>
      <c r="V11" s="15"/>
      <c r="W11" s="15"/>
      <c r="X11" s="8"/>
    </row>
    <row r="12" spans="1:24">
      <c r="A12" s="79" t="s">
        <v>8</v>
      </c>
      <c r="B12" s="79"/>
      <c r="C12" s="79"/>
      <c r="D12" s="79"/>
      <c r="E12" s="79"/>
      <c r="F12" s="79"/>
      <c r="G12" s="79"/>
      <c r="H12" s="79"/>
      <c r="I12" s="79"/>
      <c r="J12" s="79"/>
      <c r="K12" s="85" t="str">
        <f>'Исход. данные'!$B$2</f>
        <v>ВР-300S № 181024</v>
      </c>
      <c r="L12" s="85"/>
      <c r="M12" s="85"/>
      <c r="N12" s="16"/>
      <c r="O12" s="16"/>
      <c r="P12" s="16"/>
      <c r="Q12" s="16"/>
      <c r="R12" s="16"/>
      <c r="S12" s="16"/>
      <c r="T12" s="16"/>
      <c r="U12" s="16"/>
      <c r="V12" s="16"/>
      <c r="W12" s="16"/>
      <c r="X12" s="8"/>
    </row>
    <row r="13" spans="1:24">
      <c r="A13" s="79" t="s">
        <v>9</v>
      </c>
      <c r="B13" s="79"/>
      <c r="C13" s="79"/>
      <c r="D13" s="79"/>
      <c r="E13" s="79"/>
      <c r="F13" s="79"/>
      <c r="G13" s="79"/>
      <c r="H13" s="79"/>
      <c r="I13" s="79"/>
      <c r="J13" s="79"/>
      <c r="K13" s="85">
        <f>'Исход. данные'!$B$3</f>
        <v>21.2</v>
      </c>
      <c r="L13" s="85"/>
      <c r="M13" s="85"/>
      <c r="N13" s="16"/>
      <c r="O13" s="16"/>
      <c r="P13" s="16"/>
      <c r="Q13" s="16"/>
      <c r="R13" s="16"/>
      <c r="S13" s="16"/>
      <c r="T13" s="16"/>
      <c r="U13" s="16"/>
      <c r="V13" s="16"/>
      <c r="W13" s="16"/>
      <c r="X13" s="8"/>
    </row>
    <row r="14" spans="1:24">
      <c r="A14" s="79" t="s">
        <v>10</v>
      </c>
      <c r="B14" s="79"/>
      <c r="C14" s="79"/>
      <c r="D14" s="79"/>
      <c r="E14" s="79"/>
      <c r="F14" s="79"/>
      <c r="G14" s="79"/>
      <c r="H14" s="79"/>
      <c r="I14" s="79"/>
      <c r="J14" s="79"/>
      <c r="K14" s="85">
        <f>'Исход. данные'!$B$4</f>
        <v>60.7</v>
      </c>
      <c r="L14" s="85"/>
      <c r="M14" s="85"/>
      <c r="N14" s="16"/>
      <c r="O14" s="16"/>
      <c r="P14" s="16"/>
      <c r="Q14" s="16"/>
      <c r="R14" s="16"/>
      <c r="S14" s="16"/>
      <c r="T14" s="16"/>
      <c r="U14" s="16"/>
      <c r="V14" s="16"/>
      <c r="W14" s="16"/>
      <c r="X14" s="8"/>
    </row>
    <row r="15" spans="1:24">
      <c r="A15" s="97" t="s">
        <v>11</v>
      </c>
      <c r="B15" s="98"/>
      <c r="C15" s="99"/>
      <c r="D15" s="76" t="str">
        <f>"Объем дозирования " &amp; G7 &amp; " мкл"</f>
        <v>Объем дозирования 5 мкл</v>
      </c>
      <c r="E15" s="85"/>
      <c r="F15" s="85"/>
      <c r="G15" s="85"/>
      <c r="H15" s="85"/>
      <c r="I15" s="85"/>
      <c r="J15" s="85"/>
      <c r="K15" s="85"/>
      <c r="L15" s="85"/>
      <c r="M15" s="86"/>
      <c r="N15" s="47"/>
      <c r="O15" s="28"/>
      <c r="P15" s="28"/>
      <c r="Q15" s="28"/>
      <c r="R15" s="28"/>
      <c r="S15" s="28"/>
      <c r="T15" s="28"/>
      <c r="U15" s="28"/>
      <c r="V15" s="28"/>
      <c r="W15" s="28"/>
    </row>
    <row r="16" spans="1:24">
      <c r="A16" s="100"/>
      <c r="B16" s="101"/>
      <c r="C16" s="102"/>
      <c r="D16" s="76" t="s">
        <v>42</v>
      </c>
      <c r="E16" s="85"/>
      <c r="F16" s="85"/>
      <c r="G16" s="85"/>
      <c r="H16" s="86"/>
      <c r="I16" s="76" t="s">
        <v>13</v>
      </c>
      <c r="J16" s="85"/>
      <c r="K16" s="85"/>
      <c r="L16" s="85"/>
      <c r="M16" s="86"/>
      <c r="N16" s="28"/>
      <c r="O16" s="28"/>
      <c r="P16" s="28"/>
      <c r="Q16" s="28"/>
      <c r="R16" s="28"/>
      <c r="S16" s="28"/>
      <c r="T16" s="28"/>
      <c r="U16" s="28"/>
      <c r="V16" s="28"/>
      <c r="W16" s="28"/>
    </row>
    <row r="17" spans="1:31">
      <c r="A17" s="76">
        <v>1</v>
      </c>
      <c r="B17" s="85"/>
      <c r="C17" s="86"/>
      <c r="D17" s="87">
        <v>5.1000000000000004E-3</v>
      </c>
      <c r="E17" s="88"/>
      <c r="F17" s="88"/>
      <c r="G17" s="88"/>
      <c r="H17" s="89"/>
      <c r="I17" s="90">
        <f>D17*1000*'Исход. данные'!$B$6</f>
        <v>5.1158100000000006</v>
      </c>
      <c r="J17" s="91"/>
      <c r="K17" s="91"/>
      <c r="L17" s="91"/>
      <c r="M17" s="92"/>
      <c r="N17" s="28"/>
      <c r="O17" s="28"/>
      <c r="P17" s="28"/>
      <c r="Q17" s="28"/>
      <c r="R17" s="28"/>
      <c r="S17" s="28"/>
      <c r="T17" s="28"/>
      <c r="U17" s="28"/>
      <c r="V17" s="28"/>
      <c r="W17" s="28"/>
      <c r="AA17" s="65">
        <f ca="1">ROUND(NORMINV(RAND(), $AA$27, $AA$27*$M$7/100*0.8)/(1000*'Исход. данные'!$B$6), 4)</f>
        <v>5.0000000000000001E-3</v>
      </c>
      <c r="AB17" s="65"/>
      <c r="AC17" s="65"/>
      <c r="AD17" s="65"/>
      <c r="AE17" s="65"/>
    </row>
    <row r="18" spans="1:31">
      <c r="A18" s="76">
        <v>2</v>
      </c>
      <c r="B18" s="85"/>
      <c r="C18" s="86"/>
      <c r="D18" s="87">
        <v>5.3E-3</v>
      </c>
      <c r="E18" s="93"/>
      <c r="F18" s="93"/>
      <c r="G18" s="93"/>
      <c r="H18" s="94"/>
      <c r="I18" s="90">
        <f>D18*1000*'Исход. данные'!$B$6</f>
        <v>5.3164300000000004</v>
      </c>
      <c r="J18" s="95"/>
      <c r="K18" s="95"/>
      <c r="L18" s="95"/>
      <c r="M18" s="96"/>
      <c r="N18" s="28"/>
      <c r="O18" s="28"/>
      <c r="P18" s="28"/>
      <c r="Q18" s="28"/>
      <c r="R18" s="28"/>
      <c r="S18" s="28"/>
      <c r="T18" s="28"/>
      <c r="U18" s="28"/>
      <c r="V18" s="28"/>
      <c r="W18" s="28"/>
      <c r="AA18" s="65">
        <f ca="1">ROUND(NORMINV(RAND(), $AA$27, $AA$27*$M$7/100*0.8)/(1000*'Исход. данные'!$B$6), 4)</f>
        <v>5.1000000000000004E-3</v>
      </c>
      <c r="AB18" s="65"/>
      <c r="AC18" s="65"/>
      <c r="AD18" s="65"/>
      <c r="AE18" s="65"/>
    </row>
    <row r="19" spans="1:31">
      <c r="A19" s="76">
        <v>3</v>
      </c>
      <c r="B19" s="85"/>
      <c r="C19" s="86"/>
      <c r="D19" s="87">
        <v>5.0000000000000001E-3</v>
      </c>
      <c r="E19" s="93"/>
      <c r="F19" s="93"/>
      <c r="G19" s="93"/>
      <c r="H19" s="94"/>
      <c r="I19" s="90">
        <f>D19*1000*'Исход. данные'!$B$6</f>
        <v>5.0155000000000003</v>
      </c>
      <c r="J19" s="95"/>
      <c r="K19" s="95"/>
      <c r="L19" s="95"/>
      <c r="M19" s="96"/>
      <c r="N19" s="28"/>
      <c r="O19" s="28"/>
      <c r="P19" s="28"/>
      <c r="Q19" s="28"/>
      <c r="R19" s="28"/>
      <c r="S19" s="28"/>
      <c r="T19" s="28"/>
      <c r="U19" s="28"/>
      <c r="V19" s="28"/>
      <c r="W19" s="28"/>
      <c r="AA19" s="65">
        <f ca="1">ROUND(NORMINV(RAND(), $AA$27, $AA$27*$M$7/100*0.8)/(1000*'Исход. данные'!$B$6), 4)</f>
        <v>5.0000000000000001E-3</v>
      </c>
      <c r="AB19" s="65"/>
      <c r="AC19" s="65"/>
      <c r="AD19" s="65"/>
      <c r="AE19" s="65"/>
    </row>
    <row r="20" spans="1:31">
      <c r="A20" s="76">
        <v>4</v>
      </c>
      <c r="B20" s="85"/>
      <c r="C20" s="86"/>
      <c r="D20" s="87">
        <v>5.1999999999999998E-3</v>
      </c>
      <c r="E20" s="93"/>
      <c r="F20" s="93"/>
      <c r="G20" s="93"/>
      <c r="H20" s="94"/>
      <c r="I20" s="90">
        <f>D20*1000*'Исход. данные'!$B$6</f>
        <v>5.216120000000001</v>
      </c>
      <c r="J20" s="95"/>
      <c r="K20" s="95"/>
      <c r="L20" s="95"/>
      <c r="M20" s="96"/>
      <c r="N20" s="28"/>
      <c r="O20" s="28"/>
      <c r="P20" s="28"/>
      <c r="Q20" s="28"/>
      <c r="R20" s="28"/>
      <c r="S20" s="28"/>
      <c r="T20" s="28"/>
      <c r="U20" s="28"/>
      <c r="V20" s="28"/>
      <c r="W20" s="28"/>
      <c r="AA20" s="65">
        <f ca="1">ROUND(NORMINV(RAND(), $AA$27, $AA$27*$M$7/100*0.8)/(1000*'Исход. данные'!$B$6), 4)</f>
        <v>5.0000000000000001E-3</v>
      </c>
      <c r="AB20" s="65"/>
      <c r="AC20" s="65"/>
      <c r="AD20" s="65"/>
      <c r="AE20" s="65"/>
    </row>
    <row r="21" spans="1:31">
      <c r="A21" s="76">
        <v>5</v>
      </c>
      <c r="B21" s="85"/>
      <c r="C21" s="86"/>
      <c r="D21" s="87">
        <v>5.1000000000000004E-3</v>
      </c>
      <c r="E21" s="93"/>
      <c r="F21" s="93"/>
      <c r="G21" s="93"/>
      <c r="H21" s="94"/>
      <c r="I21" s="90">
        <f>D21*1000*'Исход. данные'!$B$6</f>
        <v>5.1158100000000006</v>
      </c>
      <c r="J21" s="95"/>
      <c r="K21" s="95"/>
      <c r="L21" s="95"/>
      <c r="M21" s="96"/>
      <c r="N21" s="28"/>
      <c r="O21" s="28"/>
      <c r="P21" s="28"/>
      <c r="Q21" s="28"/>
      <c r="R21" s="28"/>
      <c r="S21" s="28"/>
      <c r="T21" s="28"/>
      <c r="U21" s="28"/>
      <c r="V21" s="28"/>
      <c r="W21" s="28"/>
      <c r="AA21" s="65">
        <f ca="1">ROUND(NORMINV(RAND(), $AA$27, $AA$27*$M$7/100*0.8)/(1000*'Исход. данные'!$B$6), 4)</f>
        <v>4.7000000000000002E-3</v>
      </c>
      <c r="AB21" s="65"/>
      <c r="AC21" s="65"/>
      <c r="AD21" s="65"/>
      <c r="AE21" s="65"/>
    </row>
    <row r="22" spans="1:31">
      <c r="A22" s="76">
        <v>6</v>
      </c>
      <c r="B22" s="85"/>
      <c r="C22" s="86"/>
      <c r="D22" s="87">
        <v>5.1999999999999998E-3</v>
      </c>
      <c r="E22" s="93"/>
      <c r="F22" s="93"/>
      <c r="G22" s="93"/>
      <c r="H22" s="94"/>
      <c r="I22" s="90">
        <f>D22*1000*'Исход. данные'!$B$6</f>
        <v>5.216120000000001</v>
      </c>
      <c r="J22" s="95"/>
      <c r="K22" s="95"/>
      <c r="L22" s="95"/>
      <c r="M22" s="96"/>
      <c r="N22" s="28"/>
      <c r="O22" s="28"/>
      <c r="P22" s="28"/>
      <c r="Q22" s="28"/>
      <c r="R22" s="28"/>
      <c r="S22" s="28"/>
      <c r="T22" s="28"/>
      <c r="U22" s="28"/>
      <c r="V22" s="28"/>
      <c r="W22" s="28"/>
      <c r="Z22" s="18"/>
      <c r="AA22" s="65">
        <f ca="1">ROUND(NORMINV(RAND(), $AA$27, $AA$27*$M$7/100*0.8)/(1000*'Исход. данные'!$B$6), 4)</f>
        <v>4.7000000000000002E-3</v>
      </c>
      <c r="AB22" s="65"/>
      <c r="AC22" s="65"/>
      <c r="AD22" s="65"/>
      <c r="AE22" s="65"/>
    </row>
    <row r="23" spans="1:31">
      <c r="A23" s="76">
        <v>7</v>
      </c>
      <c r="B23" s="85"/>
      <c r="C23" s="86"/>
      <c r="D23" s="87">
        <v>5.1999999999999998E-3</v>
      </c>
      <c r="E23" s="93"/>
      <c r="F23" s="93"/>
      <c r="G23" s="93"/>
      <c r="H23" s="94"/>
      <c r="I23" s="90">
        <f>D23*1000*'Исход. данные'!$B$6</f>
        <v>5.216120000000001</v>
      </c>
      <c r="J23" s="95"/>
      <c r="K23" s="95"/>
      <c r="L23" s="95"/>
      <c r="M23" s="96"/>
      <c r="N23" s="28"/>
      <c r="O23" s="28"/>
      <c r="P23" s="28"/>
      <c r="Q23" s="28"/>
      <c r="R23" s="28"/>
      <c r="S23" s="28"/>
      <c r="T23" s="28"/>
      <c r="U23" s="28"/>
      <c r="V23" s="28"/>
      <c r="W23" s="28"/>
      <c r="Z23" s="18"/>
      <c r="AA23" s="65">
        <f ca="1">ROUND(NORMINV(RAND(), $AA$27, $AA$27*$M$7/100*0.8)/(1000*'Исход. данные'!$B$6), 4)</f>
        <v>5.1000000000000004E-3</v>
      </c>
      <c r="AB23" s="65"/>
      <c r="AC23" s="65"/>
      <c r="AD23" s="65"/>
      <c r="AE23" s="65"/>
    </row>
    <row r="24" spans="1:31">
      <c r="A24" s="76">
        <v>8</v>
      </c>
      <c r="B24" s="85"/>
      <c r="C24" s="86"/>
      <c r="D24" s="87">
        <v>5.1000000000000004E-3</v>
      </c>
      <c r="E24" s="93"/>
      <c r="F24" s="93"/>
      <c r="G24" s="93"/>
      <c r="H24" s="94"/>
      <c r="I24" s="90">
        <f>D24*1000*'Исход. данные'!$B$6</f>
        <v>5.1158100000000006</v>
      </c>
      <c r="J24" s="95"/>
      <c r="K24" s="95"/>
      <c r="L24" s="95"/>
      <c r="M24" s="96"/>
      <c r="N24" s="28"/>
      <c r="O24" s="28"/>
      <c r="P24" s="28"/>
      <c r="Q24" s="28"/>
      <c r="R24" s="28"/>
      <c r="S24" s="28"/>
      <c r="T24" s="28"/>
      <c r="U24" s="28"/>
      <c r="V24" s="28"/>
      <c r="W24" s="28"/>
      <c r="AA24" s="65">
        <f ca="1">ROUND(NORMINV(RAND(), $AA$27, $AA$27*$M$7/100*0.8)/(1000*'Исход. данные'!$B$6), 4)</f>
        <v>4.5999999999999999E-3</v>
      </c>
      <c r="AB24" s="65"/>
      <c r="AC24" s="65"/>
      <c r="AD24" s="65"/>
      <c r="AE24" s="65"/>
    </row>
    <row r="25" spans="1:31">
      <c r="A25" s="76">
        <v>9</v>
      </c>
      <c r="B25" s="85"/>
      <c r="C25" s="86"/>
      <c r="D25" s="87">
        <v>5.1999999999999998E-3</v>
      </c>
      <c r="E25" s="93"/>
      <c r="F25" s="93"/>
      <c r="G25" s="93"/>
      <c r="H25" s="94"/>
      <c r="I25" s="90">
        <f>D25*1000*'Исход. данные'!$B$6</f>
        <v>5.216120000000001</v>
      </c>
      <c r="J25" s="95"/>
      <c r="K25" s="95"/>
      <c r="L25" s="95"/>
      <c r="M25" s="96"/>
      <c r="N25" s="28"/>
      <c r="O25" s="28"/>
      <c r="P25" s="28"/>
      <c r="Q25" s="28"/>
      <c r="R25" s="28"/>
      <c r="S25" s="28"/>
      <c r="T25" s="28"/>
      <c r="U25" s="28"/>
      <c r="V25" s="29"/>
      <c r="W25" s="28"/>
      <c r="AA25" s="65">
        <f ca="1">ROUND(NORMINV(RAND(), $AA$27, $AA$27*$M$7/100*0.8)/(1000*'Исход. данные'!$B$6), 4)</f>
        <v>5.1999999999999998E-3</v>
      </c>
      <c r="AB25" s="65"/>
      <c r="AC25" s="65"/>
      <c r="AD25" s="65"/>
      <c r="AE25" s="65"/>
    </row>
    <row r="26" spans="1:31">
      <c r="A26" s="76">
        <v>10</v>
      </c>
      <c r="B26" s="85"/>
      <c r="C26" s="86"/>
      <c r="D26" s="87">
        <v>4.7999999999999996E-3</v>
      </c>
      <c r="E26" s="93"/>
      <c r="F26" s="93"/>
      <c r="G26" s="93"/>
      <c r="H26" s="94"/>
      <c r="I26" s="90">
        <f>D26*1000*'Исход. данные'!$B$6</f>
        <v>4.8148800000000005</v>
      </c>
      <c r="J26" s="95"/>
      <c r="K26" s="95"/>
      <c r="L26" s="95"/>
      <c r="M26" s="96"/>
      <c r="N26" s="28"/>
      <c r="O26" s="28"/>
      <c r="P26" s="28"/>
      <c r="Q26" s="28"/>
      <c r="R26" s="28"/>
      <c r="S26" s="28"/>
      <c r="T26" s="28"/>
      <c r="U26" s="28"/>
      <c r="V26" s="28"/>
      <c r="W26" s="28"/>
      <c r="AA26" s="65">
        <f ca="1">ROUND(NORMINV(RAND(), $AA$27, $AA$27*$M$7/100*0.8)/(1000*'Исход. данные'!$B$6), 4)</f>
        <v>5.1000000000000004E-3</v>
      </c>
      <c r="AB26" s="65"/>
      <c r="AC26" s="65"/>
      <c r="AD26" s="65"/>
      <c r="AE26" s="65"/>
    </row>
    <row r="27" spans="1:31">
      <c r="A27" s="76" t="s">
        <v>14</v>
      </c>
      <c r="B27" s="85"/>
      <c r="C27" s="86"/>
      <c r="D27" s="87">
        <f>AVERAGE(D17:H26)</f>
        <v>5.1199999999999996E-3</v>
      </c>
      <c r="E27" s="93"/>
      <c r="F27" s="93"/>
      <c r="G27" s="93"/>
      <c r="H27" s="94"/>
      <c r="I27" s="90">
        <f>ROUND(AVERAGE(I17:M26),2)</f>
        <v>5.14</v>
      </c>
      <c r="J27" s="95"/>
      <c r="K27" s="95"/>
      <c r="L27" s="95"/>
      <c r="M27" s="96"/>
      <c r="N27" s="47"/>
      <c r="O27" s="28"/>
      <c r="P27" s="28"/>
      <c r="Q27" s="28"/>
      <c r="R27" s="28"/>
      <c r="S27" s="28"/>
      <c r="T27" s="28"/>
      <c r="U27" s="28"/>
      <c r="V27" s="28"/>
      <c r="W27" s="28"/>
      <c r="AA27" s="66">
        <f ca="1">G7+G7*J9/100*0.9*(RAND()-RAND())</f>
        <v>4.9268129468567814</v>
      </c>
      <c r="AB27" s="66"/>
      <c r="AC27" s="66"/>
      <c r="AD27" s="66"/>
      <c r="AE27" s="66"/>
    </row>
    <row r="28" spans="1:31">
      <c r="A28" s="76" t="s">
        <v>15</v>
      </c>
      <c r="B28" s="85"/>
      <c r="C28" s="86"/>
      <c r="D28" s="106" t="str">
        <f>'Исход. данные'!$B$5</f>
        <v>Пупкин В.В.</v>
      </c>
      <c r="E28" s="107"/>
      <c r="F28" s="107"/>
      <c r="G28" s="107"/>
      <c r="H28" s="107"/>
      <c r="I28" s="107"/>
      <c r="J28" s="107"/>
      <c r="K28" s="107"/>
      <c r="L28" s="107"/>
      <c r="M28" s="108"/>
      <c r="N28" s="51"/>
      <c r="O28" s="51"/>
      <c r="P28" s="51"/>
      <c r="Q28" s="51"/>
      <c r="R28" s="51"/>
      <c r="S28" s="51"/>
      <c r="T28" s="51"/>
      <c r="U28" s="28"/>
      <c r="V28" s="28"/>
      <c r="W28" s="28"/>
    </row>
    <row r="29" spans="1:31">
      <c r="A29" s="62"/>
      <c r="B29" s="62"/>
      <c r="C29" s="62"/>
      <c r="D29" s="62"/>
      <c r="E29" s="62"/>
      <c r="F29" s="62"/>
      <c r="G29" s="62"/>
      <c r="H29" s="62"/>
      <c r="I29" s="62"/>
      <c r="J29" s="62"/>
      <c r="K29" s="62"/>
      <c r="L29" s="62"/>
      <c r="M29" s="62"/>
      <c r="N29" s="62"/>
      <c r="O29" s="62"/>
      <c r="P29" s="62"/>
      <c r="Q29" s="62"/>
      <c r="R29" s="62"/>
      <c r="S29" s="62"/>
      <c r="T29" s="62"/>
      <c r="U29" s="62"/>
      <c r="V29" s="62"/>
      <c r="W29" s="62"/>
    </row>
    <row r="30" spans="1:31">
      <c r="A30" s="97" t="s">
        <v>11</v>
      </c>
      <c r="B30" s="98"/>
      <c r="C30" s="99"/>
      <c r="D30" s="76" t="str">
        <f>"Объем дозирования " &amp; G8 &amp; " мкл"</f>
        <v>Объем дозирования 50 мкл</v>
      </c>
      <c r="E30" s="85"/>
      <c r="F30" s="85"/>
      <c r="G30" s="85"/>
      <c r="H30" s="85"/>
      <c r="I30" s="85"/>
      <c r="J30" s="85"/>
      <c r="K30" s="85"/>
      <c r="L30" s="85"/>
      <c r="M30" s="86"/>
      <c r="V30" s="18"/>
    </row>
    <row r="31" spans="1:31">
      <c r="A31" s="100"/>
      <c r="B31" s="101"/>
      <c r="C31" s="102"/>
      <c r="D31" s="76" t="s">
        <v>42</v>
      </c>
      <c r="E31" s="85"/>
      <c r="F31" s="85"/>
      <c r="G31" s="85"/>
      <c r="H31" s="86"/>
      <c r="I31" s="76" t="s">
        <v>13</v>
      </c>
      <c r="J31" s="85"/>
      <c r="K31" s="85"/>
      <c r="L31" s="85"/>
      <c r="M31" s="86"/>
      <c r="Q31" s="18"/>
      <c r="S31" s="2"/>
    </row>
    <row r="32" spans="1:31">
      <c r="A32" s="76">
        <v>1</v>
      </c>
      <c r="B32" s="85"/>
      <c r="C32" s="86"/>
      <c r="D32" s="103">
        <v>5.0099999999999999E-2</v>
      </c>
      <c r="E32" s="104"/>
      <c r="F32" s="104"/>
      <c r="G32" s="104"/>
      <c r="H32" s="105"/>
      <c r="I32" s="90">
        <f>D32*1000*'Исход. данные'!$B$6</f>
        <v>50.255310000000009</v>
      </c>
      <c r="J32" s="95"/>
      <c r="K32" s="95"/>
      <c r="L32" s="95"/>
      <c r="M32" s="96"/>
      <c r="Q32" s="18"/>
      <c r="AA32" s="65">
        <f ca="1">ROUND(NORMINV(RAND(), $AA$42, $AA$42*$M$8/100*0.8)/(1000*'Исход. данные'!$B$6), 4)</f>
        <v>4.99E-2</v>
      </c>
      <c r="AB32" s="65"/>
      <c r="AC32" s="65"/>
      <c r="AD32" s="65"/>
      <c r="AE32" s="65"/>
    </row>
    <row r="33" spans="1:31">
      <c r="A33" s="76">
        <v>2</v>
      </c>
      <c r="B33" s="85"/>
      <c r="C33" s="86"/>
      <c r="D33" s="103">
        <v>5.0099999999999999E-2</v>
      </c>
      <c r="E33" s="104"/>
      <c r="F33" s="104"/>
      <c r="G33" s="104"/>
      <c r="H33" s="105"/>
      <c r="I33" s="90">
        <f>D33*1000*'Исход. данные'!$B$6</f>
        <v>50.255310000000009</v>
      </c>
      <c r="J33" s="95"/>
      <c r="K33" s="95"/>
      <c r="L33" s="95"/>
      <c r="M33" s="96"/>
      <c r="Q33" s="18"/>
      <c r="S33" s="2"/>
      <c r="AA33" s="65">
        <f ca="1">ROUND(NORMINV(RAND(), $AA$42, $AA$42*$M$8/100*0.8)/(1000*'Исход. данные'!$B$6), 4)</f>
        <v>4.7699999999999999E-2</v>
      </c>
      <c r="AB33" s="65"/>
      <c r="AC33" s="65"/>
      <c r="AD33" s="65"/>
      <c r="AE33" s="65"/>
    </row>
    <row r="34" spans="1:31">
      <c r="A34" s="76">
        <v>3</v>
      </c>
      <c r="B34" s="85"/>
      <c r="C34" s="86"/>
      <c r="D34" s="103">
        <v>4.7199999999999999E-2</v>
      </c>
      <c r="E34" s="104"/>
      <c r="F34" s="104"/>
      <c r="G34" s="104"/>
      <c r="H34" s="105"/>
      <c r="I34" s="90">
        <f>D34*1000*'Исход. данные'!$B$6</f>
        <v>47.346319999999999</v>
      </c>
      <c r="J34" s="95"/>
      <c r="K34" s="95"/>
      <c r="L34" s="95"/>
      <c r="M34" s="96"/>
      <c r="Q34" s="18"/>
      <c r="AA34" s="65">
        <f ca="1">ROUND(NORMINV(RAND(), $AA$42, $AA$42*$M$8/100*0.8)/(1000*'Исход. данные'!$B$6), 4)</f>
        <v>4.9700000000000001E-2</v>
      </c>
      <c r="AB34" s="65"/>
      <c r="AC34" s="65"/>
      <c r="AD34" s="65"/>
      <c r="AE34" s="65"/>
    </row>
    <row r="35" spans="1:31">
      <c r="A35" s="76">
        <v>4</v>
      </c>
      <c r="B35" s="85"/>
      <c r="C35" s="86"/>
      <c r="D35" s="103">
        <v>4.8599999999999997E-2</v>
      </c>
      <c r="E35" s="104"/>
      <c r="F35" s="104"/>
      <c r="G35" s="104"/>
      <c r="H35" s="105"/>
      <c r="I35" s="90">
        <f>D35*1000*'Исход. данные'!$B$6</f>
        <v>48.750659999999996</v>
      </c>
      <c r="J35" s="95"/>
      <c r="K35" s="95"/>
      <c r="L35" s="95"/>
      <c r="M35" s="96"/>
      <c r="Q35" s="18"/>
      <c r="AA35" s="65">
        <f ca="1">ROUND(NORMINV(RAND(), $AA$42, $AA$42*$M$8/100*0.8)/(1000*'Исход. данные'!$B$6), 4)</f>
        <v>5.04E-2</v>
      </c>
      <c r="AB35" s="65"/>
      <c r="AC35" s="65"/>
      <c r="AD35" s="65"/>
      <c r="AE35" s="65"/>
    </row>
    <row r="36" spans="1:31">
      <c r="A36" s="76">
        <v>5</v>
      </c>
      <c r="B36" s="85"/>
      <c r="C36" s="86"/>
      <c r="D36" s="103">
        <v>4.9200000000000001E-2</v>
      </c>
      <c r="E36" s="104"/>
      <c r="F36" s="104"/>
      <c r="G36" s="104"/>
      <c r="H36" s="105"/>
      <c r="I36" s="90">
        <f>D36*1000*'Исход. данные'!$B$6</f>
        <v>49.352520000000005</v>
      </c>
      <c r="J36" s="95"/>
      <c r="K36" s="95"/>
      <c r="L36" s="95"/>
      <c r="M36" s="96"/>
      <c r="Q36" s="18"/>
      <c r="AA36" s="65">
        <f ca="1">ROUND(NORMINV(RAND(), $AA$42, $AA$42*$M$8/100*0.8)/(1000*'Исход. данные'!$B$6), 4)</f>
        <v>0.05</v>
      </c>
      <c r="AB36" s="65"/>
      <c r="AC36" s="65"/>
      <c r="AD36" s="65"/>
      <c r="AE36" s="65"/>
    </row>
    <row r="37" spans="1:31">
      <c r="A37" s="76">
        <v>6</v>
      </c>
      <c r="B37" s="85"/>
      <c r="C37" s="86"/>
      <c r="D37" s="103">
        <v>4.8300000000000003E-2</v>
      </c>
      <c r="E37" s="104"/>
      <c r="F37" s="104"/>
      <c r="G37" s="104"/>
      <c r="H37" s="105"/>
      <c r="I37" s="90">
        <f>D37*1000*'Исход. данные'!$B$6</f>
        <v>48.44973000000001</v>
      </c>
      <c r="J37" s="95"/>
      <c r="K37" s="95"/>
      <c r="L37" s="95"/>
      <c r="M37" s="96"/>
      <c r="Q37" s="18"/>
      <c r="Y37" s="26"/>
      <c r="AA37" s="65">
        <f ca="1">ROUND(NORMINV(RAND(), $AA$42, $AA$42*$M$8/100*0.8)/(1000*'Исход. данные'!$B$6), 4)</f>
        <v>4.9299999999999997E-2</v>
      </c>
      <c r="AB37" s="65"/>
      <c r="AC37" s="65"/>
      <c r="AD37" s="65"/>
      <c r="AE37" s="65"/>
    </row>
    <row r="38" spans="1:31">
      <c r="A38" s="76">
        <v>7</v>
      </c>
      <c r="B38" s="85"/>
      <c r="C38" s="86"/>
      <c r="D38" s="103">
        <v>4.8899999999999999E-2</v>
      </c>
      <c r="E38" s="104"/>
      <c r="F38" s="104"/>
      <c r="G38" s="104"/>
      <c r="H38" s="105"/>
      <c r="I38" s="90">
        <f>D38*1000*'Исход. данные'!$B$6</f>
        <v>49.051590000000004</v>
      </c>
      <c r="J38" s="95"/>
      <c r="K38" s="95"/>
      <c r="L38" s="95"/>
      <c r="M38" s="96"/>
      <c r="Q38" s="18"/>
      <c r="AA38" s="65">
        <f ca="1">ROUND(NORMINV(RAND(), $AA$42, $AA$42*$M$8/100*0.8)/(1000*'Исход. данные'!$B$6), 4)</f>
        <v>4.7899999999999998E-2</v>
      </c>
      <c r="AB38" s="65"/>
      <c r="AC38" s="65"/>
      <c r="AD38" s="65"/>
      <c r="AE38" s="65"/>
    </row>
    <row r="39" spans="1:31">
      <c r="A39" s="76">
        <v>8</v>
      </c>
      <c r="B39" s="85"/>
      <c r="C39" s="86"/>
      <c r="D39" s="103">
        <v>5.0900000000000001E-2</v>
      </c>
      <c r="E39" s="104"/>
      <c r="F39" s="104"/>
      <c r="G39" s="104"/>
      <c r="H39" s="105"/>
      <c r="I39" s="90">
        <f>D39*1000*'Исход. данные'!$B$6</f>
        <v>51.057790000000004</v>
      </c>
      <c r="J39" s="95"/>
      <c r="K39" s="95"/>
      <c r="L39" s="95"/>
      <c r="M39" s="96"/>
      <c r="Q39" s="18"/>
      <c r="AA39" s="65">
        <f ca="1">ROUND(NORMINV(RAND(), $AA$42, $AA$42*$M$8/100*0.8)/(1000*'Исход. данные'!$B$6), 4)</f>
        <v>4.8899999999999999E-2</v>
      </c>
      <c r="AB39" s="65"/>
      <c r="AC39" s="65"/>
      <c r="AD39" s="65"/>
      <c r="AE39" s="65"/>
    </row>
    <row r="40" spans="1:31">
      <c r="A40" s="76">
        <v>9</v>
      </c>
      <c r="B40" s="85"/>
      <c r="C40" s="86"/>
      <c r="D40" s="103">
        <v>5.0299999999999997E-2</v>
      </c>
      <c r="E40" s="104"/>
      <c r="F40" s="104"/>
      <c r="G40" s="104"/>
      <c r="H40" s="105"/>
      <c r="I40" s="90">
        <f>D40*1000*'Исход. данные'!$B$6</f>
        <v>50.455930000000002</v>
      </c>
      <c r="J40" s="95"/>
      <c r="K40" s="95"/>
      <c r="L40" s="95"/>
      <c r="M40" s="96"/>
      <c r="Q40" s="18"/>
      <c r="AA40" s="65">
        <f ca="1">ROUND(NORMINV(RAND(), $AA$42, $AA$42*$M$8/100*0.8)/(1000*'Исход. данные'!$B$6), 4)</f>
        <v>5.0099999999999999E-2</v>
      </c>
      <c r="AB40" s="65"/>
      <c r="AC40" s="65"/>
      <c r="AD40" s="65"/>
      <c r="AE40" s="65"/>
    </row>
    <row r="41" spans="1:31">
      <c r="A41" s="76">
        <v>10</v>
      </c>
      <c r="B41" s="85"/>
      <c r="C41" s="86"/>
      <c r="D41" s="103">
        <v>4.9599999999999998E-2</v>
      </c>
      <c r="E41" s="104"/>
      <c r="F41" s="104"/>
      <c r="G41" s="104"/>
      <c r="H41" s="105"/>
      <c r="I41" s="90">
        <f>D41*1000*'Исход. данные'!$B$6</f>
        <v>49.753760000000007</v>
      </c>
      <c r="J41" s="95"/>
      <c r="K41" s="95"/>
      <c r="L41" s="95"/>
      <c r="M41" s="96"/>
      <c r="Q41" s="18"/>
      <c r="AA41" s="65">
        <f ca="1">ROUND(NORMINV(RAND(), $AA$42, $AA$42*$M$8/100*0.8)/(1000*'Исход. данные'!$B$6), 4)</f>
        <v>4.9700000000000001E-2</v>
      </c>
      <c r="AB41" s="65"/>
      <c r="AC41" s="65"/>
      <c r="AD41" s="65"/>
      <c r="AE41" s="65"/>
    </row>
    <row r="42" spans="1:31">
      <c r="A42" s="76" t="s">
        <v>14</v>
      </c>
      <c r="B42" s="85"/>
      <c r="C42" s="86"/>
      <c r="D42" s="109">
        <f>AVERAGE(D32:H41)</f>
        <v>4.9319999999999996E-2</v>
      </c>
      <c r="E42" s="110"/>
      <c r="F42" s="110"/>
      <c r="G42" s="110"/>
      <c r="H42" s="110"/>
      <c r="I42" s="111">
        <f>ROUND(AVERAGE(I32:M41), 2)</f>
        <v>49.47</v>
      </c>
      <c r="J42" s="111"/>
      <c r="K42" s="111"/>
      <c r="L42" s="111"/>
      <c r="M42" s="111"/>
      <c r="N42" s="8"/>
      <c r="O42" s="8"/>
      <c r="P42" s="8"/>
      <c r="Q42" s="8"/>
      <c r="R42" s="8"/>
      <c r="S42" s="8"/>
      <c r="T42" s="8"/>
      <c r="U42" s="8"/>
      <c r="V42" s="8"/>
      <c r="W42" s="8"/>
      <c r="X42" s="8"/>
      <c r="AA42" s="66">
        <f ca="1">G8+G8*J10/100*0.9*(RAND()-RAND())</f>
        <v>49.469989772460316</v>
      </c>
      <c r="AB42" s="66"/>
      <c r="AC42" s="66"/>
      <c r="AD42" s="66"/>
      <c r="AE42" s="66"/>
    </row>
    <row r="43" spans="1:31">
      <c r="A43" s="74" t="s">
        <v>15</v>
      </c>
      <c r="B43" s="74"/>
      <c r="C43" s="74"/>
      <c r="D43" s="112" t="str">
        <f>'Исход. данные'!$B$5</f>
        <v>Пупкин В.В.</v>
      </c>
      <c r="E43" s="112"/>
      <c r="F43" s="112"/>
      <c r="G43" s="112"/>
      <c r="H43" s="112"/>
      <c r="I43" s="112"/>
      <c r="J43" s="112"/>
      <c r="K43" s="112"/>
      <c r="L43" s="112"/>
      <c r="M43" s="112"/>
      <c r="N43" s="45"/>
      <c r="O43" s="45"/>
      <c r="P43" s="45"/>
      <c r="Q43" s="45"/>
      <c r="R43" s="45"/>
      <c r="S43" s="45"/>
      <c r="T43" s="8"/>
      <c r="U43" s="8"/>
      <c r="V43" s="8"/>
      <c r="W43" s="8"/>
      <c r="X43" s="8"/>
    </row>
    <row r="44" spans="1:31">
      <c r="A44" s="107" t="s">
        <v>16</v>
      </c>
      <c r="B44" s="107"/>
      <c r="C44" s="107"/>
      <c r="D44" s="107"/>
      <c r="E44" s="107"/>
      <c r="F44" s="107"/>
      <c r="G44" s="107"/>
      <c r="H44" s="107"/>
      <c r="I44" s="107"/>
      <c r="J44" s="107"/>
      <c r="K44" s="107"/>
      <c r="L44" s="107"/>
      <c r="M44" s="107"/>
      <c r="N44" s="16"/>
      <c r="O44" s="16"/>
      <c r="P44" s="16"/>
      <c r="Q44" s="16"/>
      <c r="R44" s="16"/>
      <c r="S44" s="16"/>
      <c r="T44" s="16"/>
      <c r="U44" s="16"/>
      <c r="V44" s="16"/>
      <c r="W44" s="16"/>
    </row>
    <row r="45" spans="1:31" ht="15" customHeight="1">
      <c r="A45" s="124" t="s">
        <v>5</v>
      </c>
      <c r="B45" s="125"/>
      <c r="C45" s="125"/>
      <c r="D45" s="115" t="s">
        <v>55</v>
      </c>
      <c r="E45" s="116"/>
      <c r="F45" s="116"/>
      <c r="G45" s="116"/>
      <c r="H45" s="117"/>
      <c r="I45" s="113" t="s">
        <v>57</v>
      </c>
      <c r="J45" s="113"/>
      <c r="K45" s="113"/>
      <c r="L45" s="113"/>
      <c r="M45" s="113"/>
      <c r="AA45">
        <f>IF(ABS(D46)&gt;J9, 0, IF(ABS(D47)&gt;J10, 0, IF(I46&gt;M7, 0, IF(I47&gt;M8, 0, 1))))</f>
        <v>1</v>
      </c>
    </row>
    <row r="46" spans="1:31">
      <c r="A46" s="76">
        <f>G7</f>
        <v>5</v>
      </c>
      <c r="B46" s="85"/>
      <c r="C46" s="86"/>
      <c r="D46" s="118">
        <f>ROUND(((I27-A46)/A46*100),2)</f>
        <v>2.8</v>
      </c>
      <c r="E46" s="119"/>
      <c r="F46" s="119"/>
      <c r="G46" s="119"/>
      <c r="H46" s="120"/>
      <c r="I46" s="114">
        <f>ROUND(STDEV(I17:I26)*100/I27,2)</f>
        <v>2.73</v>
      </c>
      <c r="J46" s="114"/>
      <c r="K46" s="114"/>
      <c r="L46" s="114"/>
      <c r="M46" s="114"/>
    </row>
    <row r="47" spans="1:31">
      <c r="A47" s="76">
        <f>G8</f>
        <v>50</v>
      </c>
      <c r="B47" s="85"/>
      <c r="C47" s="86"/>
      <c r="D47" s="118">
        <f>ROUND(((I42-A47)/A47*100),2)</f>
        <v>-1.06</v>
      </c>
      <c r="E47" s="119"/>
      <c r="F47" s="119"/>
      <c r="G47" s="119"/>
      <c r="H47" s="120"/>
      <c r="I47" s="114">
        <f>ROUND(STDEV(I32:I41)*100/I42,2)</f>
        <v>2.2400000000000002</v>
      </c>
      <c r="J47" s="114"/>
      <c r="K47" s="114"/>
      <c r="L47" s="114"/>
      <c r="M47" s="114"/>
      <c r="N47" s="37"/>
      <c r="Q47" s="8"/>
    </row>
    <row r="48" spans="1:31" ht="15.75">
      <c r="A48" s="121" t="s">
        <v>17</v>
      </c>
      <c r="B48" s="121"/>
      <c r="C48" s="121"/>
      <c r="D48" s="121"/>
      <c r="E48" s="121"/>
      <c r="F48" s="121"/>
      <c r="G48" s="122" t="s">
        <v>18</v>
      </c>
      <c r="H48" s="122"/>
      <c r="I48" s="122"/>
      <c r="J48" s="122"/>
      <c r="K48" s="122"/>
      <c r="L48" s="122"/>
      <c r="M48" s="122"/>
      <c r="N48" s="44"/>
      <c r="O48" s="44"/>
      <c r="P48" s="44"/>
      <c r="Q48" s="44"/>
      <c r="R48" s="44"/>
      <c r="S48" s="44"/>
      <c r="T48" s="44"/>
      <c r="U48" s="44"/>
      <c r="V48" s="44"/>
      <c r="W48" s="44"/>
      <c r="X48" s="8"/>
    </row>
    <row r="49" spans="1:24">
      <c r="A49" s="79" t="s">
        <v>15</v>
      </c>
      <c r="B49" s="79"/>
      <c r="C49" s="79"/>
      <c r="D49" s="79"/>
      <c r="E49" s="79"/>
      <c r="F49" s="79"/>
      <c r="G49" s="107" t="str">
        <f>'Исход. данные'!$B$5</f>
        <v>Пупкин В.В.</v>
      </c>
      <c r="H49" s="107"/>
      <c r="I49" s="107"/>
      <c r="J49" s="107"/>
      <c r="K49" s="107"/>
      <c r="L49" s="107"/>
      <c r="M49" s="107"/>
      <c r="N49" s="16"/>
      <c r="O49" s="16"/>
      <c r="P49" s="16"/>
      <c r="Q49" s="16"/>
      <c r="R49" s="16"/>
      <c r="S49" s="16"/>
      <c r="T49" s="16"/>
      <c r="U49" s="16"/>
      <c r="V49" s="16"/>
      <c r="W49" s="16"/>
      <c r="X49" s="8"/>
    </row>
    <row r="50" spans="1:24">
      <c r="A50" s="62"/>
      <c r="B50" s="62"/>
      <c r="C50" s="62"/>
      <c r="D50" s="62"/>
      <c r="E50" s="62"/>
      <c r="F50" s="62"/>
      <c r="G50" s="123" t="s">
        <v>58</v>
      </c>
      <c r="H50" s="123"/>
      <c r="I50" s="123"/>
      <c r="J50" s="123"/>
      <c r="K50" s="123"/>
      <c r="L50" s="123"/>
      <c r="M50" s="123"/>
      <c r="N50" s="48"/>
      <c r="O50" s="48"/>
      <c r="P50" s="48"/>
      <c r="Q50" s="63"/>
      <c r="R50" s="63"/>
      <c r="S50" s="63"/>
      <c r="T50" s="63"/>
      <c r="U50" s="63"/>
      <c r="V50" s="63"/>
      <c r="W50" s="63"/>
    </row>
  </sheetData>
  <mergeCells count="152">
    <mergeCell ref="A1:M1"/>
    <mergeCell ref="A2:M2"/>
    <mergeCell ref="A3:G3"/>
    <mergeCell ref="I3:M3"/>
    <mergeCell ref="Q3:W3"/>
    <mergeCell ref="A4:G4"/>
    <mergeCell ref="I4:M4"/>
    <mergeCell ref="Q4:W4"/>
    <mergeCell ref="A5:M5"/>
    <mergeCell ref="A6:C6"/>
    <mergeCell ref="D6:F6"/>
    <mergeCell ref="G6:I6"/>
    <mergeCell ref="J6:L6"/>
    <mergeCell ref="A7:C7"/>
    <mergeCell ref="D7:F7"/>
    <mergeCell ref="G7:I7"/>
    <mergeCell ref="J7:L7"/>
    <mergeCell ref="A10:C10"/>
    <mergeCell ref="D10:F10"/>
    <mergeCell ref="G10:I10"/>
    <mergeCell ref="J10:L10"/>
    <mergeCell ref="A11:J11"/>
    <mergeCell ref="K11:M11"/>
    <mergeCell ref="A8:C8"/>
    <mergeCell ref="D8:F8"/>
    <mergeCell ref="G8:I8"/>
    <mergeCell ref="J8:L8"/>
    <mergeCell ref="A9:C9"/>
    <mergeCell ref="D9:F9"/>
    <mergeCell ref="G9:I9"/>
    <mergeCell ref="J9:L9"/>
    <mergeCell ref="A15:C16"/>
    <mergeCell ref="D15:M15"/>
    <mergeCell ref="D16:H16"/>
    <mergeCell ref="I16:M16"/>
    <mergeCell ref="A17:C17"/>
    <mergeCell ref="D17:H17"/>
    <mergeCell ref="I17:M17"/>
    <mergeCell ref="A12:J12"/>
    <mergeCell ref="K12:M12"/>
    <mergeCell ref="A13:J13"/>
    <mergeCell ref="K13:M13"/>
    <mergeCell ref="A14:J14"/>
    <mergeCell ref="K14:M14"/>
    <mergeCell ref="AA17:AE17"/>
    <mergeCell ref="A18:C18"/>
    <mergeCell ref="D18:H18"/>
    <mergeCell ref="I18:M18"/>
    <mergeCell ref="AA18:AE18"/>
    <mergeCell ref="A19:C19"/>
    <mergeCell ref="D19:H19"/>
    <mergeCell ref="I19:M19"/>
    <mergeCell ref="AA19:AE19"/>
    <mergeCell ref="A22:C22"/>
    <mergeCell ref="D22:H22"/>
    <mergeCell ref="I22:M22"/>
    <mergeCell ref="AA22:AE22"/>
    <mergeCell ref="A23:C23"/>
    <mergeCell ref="D23:H23"/>
    <mergeCell ref="I23:M23"/>
    <mergeCell ref="AA23:AE23"/>
    <mergeCell ref="A20:C20"/>
    <mergeCell ref="D20:H20"/>
    <mergeCell ref="I20:M20"/>
    <mergeCell ref="AA20:AE20"/>
    <mergeCell ref="A21:C21"/>
    <mergeCell ref="D21:H21"/>
    <mergeCell ref="I21:M21"/>
    <mergeCell ref="AA21:AE21"/>
    <mergeCell ref="AA26:AE26"/>
    <mergeCell ref="A27:C27"/>
    <mergeCell ref="D27:H27"/>
    <mergeCell ref="I27:M27"/>
    <mergeCell ref="AA27:AE27"/>
    <mergeCell ref="A24:C24"/>
    <mergeCell ref="D24:H24"/>
    <mergeCell ref="I24:M24"/>
    <mergeCell ref="AA24:AE24"/>
    <mergeCell ref="A25:C25"/>
    <mergeCell ref="D25:H25"/>
    <mergeCell ref="I25:M25"/>
    <mergeCell ref="AA25:AE25"/>
    <mergeCell ref="A28:C28"/>
    <mergeCell ref="D28:M28"/>
    <mergeCell ref="A30:C31"/>
    <mergeCell ref="D30:M30"/>
    <mergeCell ref="D31:H31"/>
    <mergeCell ref="I31:M31"/>
    <mergeCell ref="A26:C26"/>
    <mergeCell ref="D26:H26"/>
    <mergeCell ref="I26:M26"/>
    <mergeCell ref="A34:C34"/>
    <mergeCell ref="D34:H34"/>
    <mergeCell ref="I34:M34"/>
    <mergeCell ref="AA34:AE34"/>
    <mergeCell ref="A35:C35"/>
    <mergeCell ref="D35:H35"/>
    <mergeCell ref="I35:M35"/>
    <mergeCell ref="AA35:AE35"/>
    <mergeCell ref="A32:C32"/>
    <mergeCell ref="D32:H32"/>
    <mergeCell ref="I32:M32"/>
    <mergeCell ref="AA32:AE32"/>
    <mergeCell ref="A33:C33"/>
    <mergeCell ref="D33:H33"/>
    <mergeCell ref="I33:M33"/>
    <mergeCell ref="AA33:AE33"/>
    <mergeCell ref="A38:C38"/>
    <mergeCell ref="D38:H38"/>
    <mergeCell ref="I38:M38"/>
    <mergeCell ref="AA38:AE38"/>
    <mergeCell ref="A39:C39"/>
    <mergeCell ref="D39:H39"/>
    <mergeCell ref="I39:M39"/>
    <mergeCell ref="AA39:AE39"/>
    <mergeCell ref="A36:C36"/>
    <mergeCell ref="D36:H36"/>
    <mergeCell ref="I36:M36"/>
    <mergeCell ref="AA36:AE36"/>
    <mergeCell ref="A37:C37"/>
    <mergeCell ref="D37:H37"/>
    <mergeCell ref="I37:M37"/>
    <mergeCell ref="AA37:AE37"/>
    <mergeCell ref="A42:C42"/>
    <mergeCell ref="D42:H42"/>
    <mergeCell ref="I42:M42"/>
    <mergeCell ref="AA42:AE42"/>
    <mergeCell ref="A43:C43"/>
    <mergeCell ref="D43:M43"/>
    <mergeCell ref="A40:C40"/>
    <mergeCell ref="D40:H40"/>
    <mergeCell ref="I40:M40"/>
    <mergeCell ref="AA40:AE40"/>
    <mergeCell ref="A41:C41"/>
    <mergeCell ref="D41:H41"/>
    <mergeCell ref="I41:M41"/>
    <mergeCell ref="AA41:AE41"/>
    <mergeCell ref="G50:M50"/>
    <mergeCell ref="A47:C47"/>
    <mergeCell ref="D47:H47"/>
    <mergeCell ref="I47:M47"/>
    <mergeCell ref="A48:F48"/>
    <mergeCell ref="G48:M48"/>
    <mergeCell ref="A49:F49"/>
    <mergeCell ref="G49:M49"/>
    <mergeCell ref="A44:M44"/>
    <mergeCell ref="A45:C45"/>
    <mergeCell ref="D45:H45"/>
    <mergeCell ref="I45:M45"/>
    <mergeCell ref="A46:C46"/>
    <mergeCell ref="D46:H46"/>
    <mergeCell ref="I46:M46"/>
  </mergeCells>
  <conditionalFormatting sqref="D46">
    <cfRule type="expression" dxfId="43" priority="4">
      <formula>ABS($D$46)&gt;--MID($J$7,2,5)</formula>
    </cfRule>
  </conditionalFormatting>
  <conditionalFormatting sqref="D47">
    <cfRule type="expression" dxfId="42" priority="3">
      <formula>ABS($D$47)&gt;--MID($J$8,2,5)</formula>
    </cfRule>
  </conditionalFormatting>
  <conditionalFormatting sqref="I46">
    <cfRule type="cellIs" dxfId="41" priority="2" operator="greaterThan">
      <formula>$M$7</formula>
    </cfRule>
  </conditionalFormatting>
  <conditionalFormatting sqref="I47">
    <cfRule type="cellIs" dxfId="40" priority="1" operator="greaterThan">
      <formula>$M$8</formula>
    </cfRule>
  </conditionalFormatting>
  <pageMargins left="0.7" right="0.7" top="0.75" bottom="0.75" header="0.3" footer="0.3"/>
  <pageSetup paperSize="9" orientation="portrait" r:id="rId1"/>
</worksheet>
</file>

<file path=xl/worksheets/sheet67.xml><?xml version="1.0" encoding="utf-8"?>
<worksheet xmlns="http://schemas.openxmlformats.org/spreadsheetml/2006/main" xmlns:r="http://schemas.openxmlformats.org/officeDocument/2006/relationships">
  <sheetPr codeName="Лист99">
    <tabColor rgb="FF00B0F0"/>
  </sheetPr>
  <dimension ref="A1:AE50"/>
  <sheetViews>
    <sheetView zoomScale="90" zoomScaleNormal="90" workbookViewId="0">
      <selection activeCell="D32" sqref="D32:H41"/>
    </sheetView>
  </sheetViews>
  <sheetFormatPr defaultRowHeight="15"/>
  <cols>
    <col min="1" max="1" width="6.7109375" customWidth="1"/>
    <col min="2" max="2" width="6.5703125" customWidth="1"/>
    <col min="3" max="3" width="5.5703125" customWidth="1"/>
    <col min="4" max="4" width="7" customWidth="1"/>
    <col min="5" max="7" width="3.7109375" customWidth="1"/>
    <col min="8" max="8" width="11.7109375" customWidth="1"/>
    <col min="9" max="9" width="2.7109375" customWidth="1"/>
    <col min="10" max="10" width="6.7109375" customWidth="1"/>
    <col min="11" max="12" width="3.7109375" customWidth="1"/>
    <col min="13" max="13" width="14.7109375" customWidth="1"/>
    <col min="14" max="14" width="5.7109375" customWidth="1"/>
    <col min="15" max="16" width="0" hidden="1" customWidth="1"/>
    <col min="17" max="17" width="0.42578125" customWidth="1"/>
    <col min="18" max="23" width="0" hidden="1" customWidth="1"/>
    <col min="27" max="27" width="9.28515625" hidden="1" customWidth="1"/>
    <col min="28" max="31" width="9.140625" hidden="1" customWidth="1"/>
  </cols>
  <sheetData>
    <row r="1" spans="1:24">
      <c r="A1" s="67" t="s">
        <v>32</v>
      </c>
      <c r="B1" s="67"/>
      <c r="C1" s="67"/>
      <c r="D1" s="67"/>
      <c r="E1" s="67"/>
      <c r="F1" s="67"/>
      <c r="G1" s="67"/>
      <c r="H1" s="67"/>
      <c r="I1" s="67"/>
      <c r="J1" s="67"/>
      <c r="K1" s="67"/>
      <c r="L1" s="67"/>
      <c r="M1" s="67"/>
      <c r="N1" s="38"/>
      <c r="O1" s="38"/>
      <c r="P1" s="38"/>
      <c r="Q1" s="38"/>
      <c r="R1" s="38"/>
      <c r="S1" s="38"/>
      <c r="T1" s="38"/>
      <c r="U1" s="38"/>
      <c r="V1" s="38"/>
      <c r="W1" s="28"/>
    </row>
    <row r="2" spans="1:24">
      <c r="A2" s="71" t="s">
        <v>33</v>
      </c>
      <c r="B2" s="71"/>
      <c r="C2" s="71"/>
      <c r="D2" s="71"/>
      <c r="E2" s="71"/>
      <c r="F2" s="71"/>
      <c r="G2" s="71"/>
      <c r="H2" s="71"/>
      <c r="I2" s="71"/>
      <c r="J2" s="71"/>
      <c r="K2" s="71"/>
      <c r="L2" s="71"/>
      <c r="M2" s="71"/>
      <c r="N2" s="7"/>
      <c r="O2" s="7"/>
      <c r="P2" s="7"/>
      <c r="Q2" s="7"/>
      <c r="R2" s="7"/>
      <c r="S2" s="7"/>
      <c r="T2" s="7"/>
      <c r="U2" s="7"/>
      <c r="V2" s="7"/>
      <c r="W2" s="7"/>
    </row>
    <row r="3" spans="1:24" ht="15.75">
      <c r="A3" s="68" t="s">
        <v>25</v>
      </c>
      <c r="B3" s="68"/>
      <c r="C3" s="68"/>
      <c r="D3" s="68"/>
      <c r="E3" s="68"/>
      <c r="F3" s="68"/>
      <c r="G3" s="68"/>
      <c r="H3" s="62"/>
      <c r="I3" s="72">
        <v>43288778</v>
      </c>
      <c r="J3" s="72"/>
      <c r="K3" s="72"/>
      <c r="L3" s="72"/>
      <c r="M3" s="72"/>
      <c r="N3" s="16"/>
      <c r="O3" s="23"/>
      <c r="P3" s="62"/>
      <c r="Q3" s="69"/>
      <c r="R3" s="69"/>
      <c r="S3" s="69"/>
      <c r="T3" s="69"/>
      <c r="U3" s="69"/>
      <c r="V3" s="69"/>
      <c r="W3" s="69"/>
    </row>
    <row r="4" spans="1:24">
      <c r="A4" s="70" t="s">
        <v>0</v>
      </c>
      <c r="B4" s="70"/>
      <c r="C4" s="70"/>
      <c r="D4" s="70"/>
      <c r="E4" s="70"/>
      <c r="F4" s="70"/>
      <c r="G4" s="70"/>
      <c r="H4" s="62"/>
      <c r="I4" s="70" t="s">
        <v>1</v>
      </c>
      <c r="J4" s="70"/>
      <c r="K4" s="70"/>
      <c r="L4" s="70"/>
      <c r="M4" s="70"/>
      <c r="N4" s="46"/>
      <c r="O4" s="42"/>
      <c r="P4" s="62"/>
      <c r="Q4" s="69"/>
      <c r="R4" s="69"/>
      <c r="S4" s="69"/>
      <c r="T4" s="69"/>
      <c r="U4" s="69"/>
      <c r="V4" s="69"/>
      <c r="W4" s="69"/>
    </row>
    <row r="5" spans="1:24">
      <c r="A5" s="73" t="s">
        <v>2</v>
      </c>
      <c r="B5" s="73"/>
      <c r="C5" s="73"/>
      <c r="D5" s="73"/>
      <c r="E5" s="73"/>
      <c r="F5" s="73"/>
      <c r="G5" s="73"/>
      <c r="H5" s="73"/>
      <c r="I5" s="73"/>
      <c r="J5" s="73"/>
      <c r="K5" s="73"/>
      <c r="L5" s="73"/>
      <c r="M5" s="73"/>
      <c r="N5" s="14"/>
      <c r="O5" s="14"/>
      <c r="P5" s="14"/>
      <c r="Q5" s="14"/>
      <c r="R5" s="14"/>
      <c r="S5" s="14"/>
      <c r="T5" s="14"/>
      <c r="U5" s="14"/>
      <c r="V5" s="14"/>
      <c r="W5" s="14"/>
    </row>
    <row r="6" spans="1:24">
      <c r="A6" s="77" t="s">
        <v>3</v>
      </c>
      <c r="B6" s="77"/>
      <c r="C6" s="77"/>
      <c r="D6" s="77" t="s">
        <v>4</v>
      </c>
      <c r="E6" s="77"/>
      <c r="F6" s="77"/>
      <c r="G6" s="77" t="s">
        <v>5</v>
      </c>
      <c r="H6" s="77"/>
      <c r="I6" s="77"/>
      <c r="J6" s="77" t="s">
        <v>55</v>
      </c>
      <c r="K6" s="77"/>
      <c r="L6" s="78"/>
      <c r="M6" s="61" t="s">
        <v>56</v>
      </c>
      <c r="N6" s="35"/>
      <c r="O6" s="31"/>
      <c r="P6" s="32"/>
      <c r="Q6" s="28"/>
      <c r="R6" s="28"/>
      <c r="S6" s="28"/>
      <c r="T6" s="28"/>
      <c r="U6" s="28"/>
      <c r="V6" s="28"/>
      <c r="W6" s="28"/>
    </row>
    <row r="7" spans="1:24">
      <c r="A7" s="74">
        <v>1</v>
      </c>
      <c r="B7" s="74"/>
      <c r="C7" s="74"/>
      <c r="D7" s="75" t="str">
        <f>G7 &amp; " - " &amp; G8</f>
        <v>20 - 200</v>
      </c>
      <c r="E7" s="75"/>
      <c r="F7" s="75"/>
      <c r="G7" s="74">
        <v>20</v>
      </c>
      <c r="H7" s="74"/>
      <c r="I7" s="74"/>
      <c r="J7" s="74" t="s">
        <v>24</v>
      </c>
      <c r="K7" s="74"/>
      <c r="L7" s="76"/>
      <c r="M7" s="64">
        <v>8</v>
      </c>
      <c r="N7" s="36"/>
      <c r="O7" s="33"/>
      <c r="P7" s="34"/>
      <c r="Q7" s="28"/>
      <c r="R7" s="28"/>
      <c r="S7" s="28"/>
      <c r="T7" s="28"/>
      <c r="U7" s="28"/>
      <c r="V7" s="28"/>
      <c r="W7" s="28"/>
    </row>
    <row r="8" spans="1:24">
      <c r="A8" s="74"/>
      <c r="B8" s="74"/>
      <c r="C8" s="74"/>
      <c r="D8" s="74"/>
      <c r="E8" s="74"/>
      <c r="F8" s="74"/>
      <c r="G8" s="74">
        <v>200</v>
      </c>
      <c r="H8" s="74"/>
      <c r="I8" s="74"/>
      <c r="J8" s="74" t="s">
        <v>23</v>
      </c>
      <c r="K8" s="74"/>
      <c r="L8" s="76"/>
      <c r="M8" s="64">
        <v>0.3</v>
      </c>
      <c r="N8" s="16"/>
      <c r="O8" s="27"/>
      <c r="P8" s="30"/>
      <c r="Q8" s="28"/>
      <c r="R8" s="28"/>
      <c r="S8" s="28"/>
      <c r="T8" s="28"/>
      <c r="U8" s="28"/>
      <c r="V8" s="28"/>
      <c r="W8" s="28"/>
    </row>
    <row r="9" spans="1:24">
      <c r="A9" s="74"/>
      <c r="B9" s="74"/>
      <c r="C9" s="74"/>
      <c r="D9" s="74"/>
      <c r="E9" s="74"/>
      <c r="F9" s="74"/>
      <c r="G9" s="74"/>
      <c r="H9" s="74"/>
      <c r="I9" s="74"/>
      <c r="J9" s="80">
        <f>--MID(J7,2,3)</f>
        <v>2.5</v>
      </c>
      <c r="K9" s="80"/>
      <c r="L9" s="81"/>
      <c r="M9" s="60"/>
      <c r="N9" s="16"/>
      <c r="O9" s="27"/>
      <c r="P9" s="30"/>
      <c r="Q9" s="28"/>
      <c r="R9" s="28"/>
      <c r="S9" s="28"/>
      <c r="T9" s="28"/>
      <c r="U9" s="28"/>
      <c r="V9" s="28"/>
      <c r="W9" s="28"/>
    </row>
    <row r="10" spans="1:24">
      <c r="A10" s="74"/>
      <c r="B10" s="74"/>
      <c r="C10" s="74"/>
      <c r="D10" s="74"/>
      <c r="E10" s="74"/>
      <c r="F10" s="74"/>
      <c r="G10" s="74"/>
      <c r="H10" s="74"/>
      <c r="I10" s="74"/>
      <c r="J10" s="82">
        <f>--MID(J8,2,3)</f>
        <v>0.6</v>
      </c>
      <c r="K10" s="82"/>
      <c r="L10" s="83"/>
      <c r="M10" s="60"/>
      <c r="N10" s="16"/>
      <c r="O10" s="52"/>
      <c r="P10" s="54"/>
      <c r="Q10" s="28"/>
      <c r="R10" s="28"/>
      <c r="S10" s="28"/>
      <c r="T10" s="28"/>
      <c r="U10" s="28"/>
      <c r="V10" s="28"/>
      <c r="W10" s="28"/>
    </row>
    <row r="11" spans="1:24">
      <c r="A11" s="79" t="s">
        <v>7</v>
      </c>
      <c r="B11" s="79"/>
      <c r="C11" s="79"/>
      <c r="D11" s="79"/>
      <c r="E11" s="79"/>
      <c r="F11" s="79"/>
      <c r="G11" s="79"/>
      <c r="H11" s="79"/>
      <c r="I11" s="79"/>
      <c r="J11" s="79"/>
      <c r="K11" s="84" t="str">
        <f>'Исход. данные'!$B$1</f>
        <v>18.10.2024г.</v>
      </c>
      <c r="L11" s="84"/>
      <c r="M11" s="84"/>
      <c r="N11" s="15"/>
      <c r="O11" s="15"/>
      <c r="P11" s="15"/>
      <c r="Q11" s="15"/>
      <c r="R11" s="15"/>
      <c r="S11" s="15"/>
      <c r="T11" s="15"/>
      <c r="U11" s="15"/>
      <c r="V11" s="15"/>
      <c r="W11" s="15"/>
      <c r="X11" s="8"/>
    </row>
    <row r="12" spans="1:24">
      <c r="A12" s="79" t="s">
        <v>8</v>
      </c>
      <c r="B12" s="79"/>
      <c r="C12" s="79"/>
      <c r="D12" s="79"/>
      <c r="E12" s="79"/>
      <c r="F12" s="79"/>
      <c r="G12" s="79"/>
      <c r="H12" s="79"/>
      <c r="I12" s="79"/>
      <c r="J12" s="79"/>
      <c r="K12" s="85" t="str">
        <f>'Исход. данные'!$B$2</f>
        <v>ВР-300S № 181024</v>
      </c>
      <c r="L12" s="85"/>
      <c r="M12" s="85"/>
      <c r="N12" s="16"/>
      <c r="O12" s="16"/>
      <c r="P12" s="16"/>
      <c r="Q12" s="16"/>
      <c r="R12" s="16"/>
      <c r="S12" s="16"/>
      <c r="T12" s="16"/>
      <c r="U12" s="16"/>
      <c r="V12" s="16"/>
      <c r="W12" s="16"/>
      <c r="X12" s="8"/>
    </row>
    <row r="13" spans="1:24">
      <c r="A13" s="79" t="s">
        <v>9</v>
      </c>
      <c r="B13" s="79"/>
      <c r="C13" s="79"/>
      <c r="D13" s="79"/>
      <c r="E13" s="79"/>
      <c r="F13" s="79"/>
      <c r="G13" s="79"/>
      <c r="H13" s="79"/>
      <c r="I13" s="79"/>
      <c r="J13" s="79"/>
      <c r="K13" s="85">
        <f>'Исход. данные'!$B$3</f>
        <v>21.2</v>
      </c>
      <c r="L13" s="85"/>
      <c r="M13" s="85"/>
      <c r="N13" s="16"/>
      <c r="O13" s="16"/>
      <c r="P13" s="16"/>
      <c r="Q13" s="16"/>
      <c r="R13" s="16"/>
      <c r="S13" s="16"/>
      <c r="T13" s="16"/>
      <c r="U13" s="16"/>
      <c r="V13" s="16"/>
      <c r="W13" s="16"/>
      <c r="X13" s="8"/>
    </row>
    <row r="14" spans="1:24">
      <c r="A14" s="79" t="s">
        <v>10</v>
      </c>
      <c r="B14" s="79"/>
      <c r="C14" s="79"/>
      <c r="D14" s="79"/>
      <c r="E14" s="79"/>
      <c r="F14" s="79"/>
      <c r="G14" s="79"/>
      <c r="H14" s="79"/>
      <c r="I14" s="79"/>
      <c r="J14" s="79"/>
      <c r="K14" s="85">
        <f>'Исход. данные'!$B$4</f>
        <v>60.7</v>
      </c>
      <c r="L14" s="85"/>
      <c r="M14" s="85"/>
      <c r="N14" s="16"/>
      <c r="O14" s="16"/>
      <c r="P14" s="16"/>
      <c r="Q14" s="16"/>
      <c r="R14" s="16"/>
      <c r="S14" s="16"/>
      <c r="T14" s="16"/>
      <c r="U14" s="16"/>
      <c r="V14" s="16"/>
      <c r="W14" s="16"/>
      <c r="X14" s="8"/>
    </row>
    <row r="15" spans="1:24">
      <c r="A15" s="97" t="s">
        <v>11</v>
      </c>
      <c r="B15" s="98"/>
      <c r="C15" s="99"/>
      <c r="D15" s="76" t="str">
        <f>"Объем дозирования " &amp; G7 &amp; " мкл"</f>
        <v>Объем дозирования 20 мкл</v>
      </c>
      <c r="E15" s="85"/>
      <c r="F15" s="85"/>
      <c r="G15" s="85"/>
      <c r="H15" s="85"/>
      <c r="I15" s="85"/>
      <c r="J15" s="85"/>
      <c r="K15" s="85"/>
      <c r="L15" s="85"/>
      <c r="M15" s="86"/>
      <c r="N15" s="47"/>
      <c r="O15" s="28"/>
      <c r="P15" s="28"/>
      <c r="Q15" s="28"/>
      <c r="R15" s="28"/>
      <c r="S15" s="28"/>
      <c r="T15" s="28"/>
      <c r="U15" s="28"/>
      <c r="V15" s="28"/>
      <c r="W15" s="28"/>
    </row>
    <row r="16" spans="1:24">
      <c r="A16" s="100"/>
      <c r="B16" s="101"/>
      <c r="C16" s="102"/>
      <c r="D16" s="76" t="s">
        <v>42</v>
      </c>
      <c r="E16" s="85"/>
      <c r="F16" s="85"/>
      <c r="G16" s="85"/>
      <c r="H16" s="86"/>
      <c r="I16" s="76" t="s">
        <v>13</v>
      </c>
      <c r="J16" s="85"/>
      <c r="K16" s="85"/>
      <c r="L16" s="85"/>
      <c r="M16" s="86"/>
      <c r="N16" s="28"/>
      <c r="O16" s="28"/>
      <c r="P16" s="28"/>
      <c r="Q16" s="28"/>
      <c r="R16" s="28"/>
      <c r="S16" s="28"/>
      <c r="T16" s="28"/>
      <c r="U16" s="28"/>
      <c r="V16" s="28"/>
      <c r="W16" s="28"/>
    </row>
    <row r="17" spans="1:31">
      <c r="A17" s="76">
        <v>1</v>
      </c>
      <c r="B17" s="85"/>
      <c r="C17" s="86"/>
      <c r="D17" s="87">
        <v>2.0299999999999999E-2</v>
      </c>
      <c r="E17" s="88"/>
      <c r="F17" s="88"/>
      <c r="G17" s="88"/>
      <c r="H17" s="89"/>
      <c r="I17" s="90">
        <f>D17*1000*'Исход. данные'!$B$6</f>
        <v>20.362929999999999</v>
      </c>
      <c r="J17" s="91"/>
      <c r="K17" s="91"/>
      <c r="L17" s="91"/>
      <c r="M17" s="92"/>
      <c r="N17" s="28"/>
      <c r="O17" s="28"/>
      <c r="P17" s="28"/>
      <c r="Q17" s="28"/>
      <c r="R17" s="28"/>
      <c r="S17" s="28"/>
      <c r="T17" s="28"/>
      <c r="U17" s="28"/>
      <c r="V17" s="28"/>
      <c r="W17" s="28"/>
      <c r="AA17" s="65">
        <f ca="1">ROUND(NORMINV(RAND(), $AA$27, $AA$27*$M$7/100*0.8)/(1000*'Исход. данные'!$B$6), 4)</f>
        <v>0.02</v>
      </c>
      <c r="AB17" s="65"/>
      <c r="AC17" s="65"/>
      <c r="AD17" s="65"/>
      <c r="AE17" s="65"/>
    </row>
    <row r="18" spans="1:31">
      <c r="A18" s="76">
        <v>2</v>
      </c>
      <c r="B18" s="85"/>
      <c r="C18" s="86"/>
      <c r="D18" s="87">
        <v>1.9599999999999999E-2</v>
      </c>
      <c r="E18" s="93"/>
      <c r="F18" s="93"/>
      <c r="G18" s="93"/>
      <c r="H18" s="94"/>
      <c r="I18" s="90">
        <f>D18*1000*'Исход. данные'!$B$6</f>
        <v>19.66076</v>
      </c>
      <c r="J18" s="95"/>
      <c r="K18" s="95"/>
      <c r="L18" s="95"/>
      <c r="M18" s="96"/>
      <c r="N18" s="28"/>
      <c r="O18" s="28"/>
      <c r="P18" s="28"/>
      <c r="Q18" s="28"/>
      <c r="R18" s="28"/>
      <c r="S18" s="28"/>
      <c r="T18" s="28"/>
      <c r="U18" s="28"/>
      <c r="V18" s="28"/>
      <c r="W18" s="28"/>
      <c r="AA18" s="65">
        <f ca="1">ROUND(NORMINV(RAND(), $AA$27, $AA$27*$M$7/100*0.8)/(1000*'Исход. данные'!$B$6), 4)</f>
        <v>1.9199999999999998E-2</v>
      </c>
      <c r="AB18" s="65"/>
      <c r="AC18" s="65"/>
      <c r="AD18" s="65"/>
      <c r="AE18" s="65"/>
    </row>
    <row r="19" spans="1:31">
      <c r="A19" s="76">
        <v>3</v>
      </c>
      <c r="B19" s="85"/>
      <c r="C19" s="86"/>
      <c r="D19" s="87">
        <v>1.9199999999999998E-2</v>
      </c>
      <c r="E19" s="93"/>
      <c r="F19" s="93"/>
      <c r="G19" s="93"/>
      <c r="H19" s="94"/>
      <c r="I19" s="90">
        <f>D19*1000*'Исход. данные'!$B$6</f>
        <v>19.259520000000002</v>
      </c>
      <c r="J19" s="95"/>
      <c r="K19" s="95"/>
      <c r="L19" s="95"/>
      <c r="M19" s="96"/>
      <c r="N19" s="28"/>
      <c r="O19" s="28"/>
      <c r="P19" s="28"/>
      <c r="Q19" s="28"/>
      <c r="R19" s="28"/>
      <c r="S19" s="28"/>
      <c r="T19" s="28"/>
      <c r="U19" s="28"/>
      <c r="V19" s="28"/>
      <c r="W19" s="28"/>
      <c r="AA19" s="65">
        <f ca="1">ROUND(NORMINV(RAND(), $AA$27, $AA$27*$M$7/100*0.8)/(1000*'Исход. данные'!$B$6), 4)</f>
        <v>1.9400000000000001E-2</v>
      </c>
      <c r="AB19" s="65"/>
      <c r="AC19" s="65"/>
      <c r="AD19" s="65"/>
      <c r="AE19" s="65"/>
    </row>
    <row r="20" spans="1:31">
      <c r="A20" s="76">
        <v>4</v>
      </c>
      <c r="B20" s="85"/>
      <c r="C20" s="86"/>
      <c r="D20" s="87">
        <v>1.9599999999999999E-2</v>
      </c>
      <c r="E20" s="93"/>
      <c r="F20" s="93"/>
      <c r="G20" s="93"/>
      <c r="H20" s="94"/>
      <c r="I20" s="90">
        <f>D20*1000*'Исход. данные'!$B$6</f>
        <v>19.66076</v>
      </c>
      <c r="J20" s="95"/>
      <c r="K20" s="95"/>
      <c r="L20" s="95"/>
      <c r="M20" s="96"/>
      <c r="N20" s="28"/>
      <c r="O20" s="28"/>
      <c r="P20" s="28"/>
      <c r="Q20" s="28"/>
      <c r="R20" s="28"/>
      <c r="S20" s="28"/>
      <c r="T20" s="28"/>
      <c r="U20" s="28"/>
      <c r="V20" s="28"/>
      <c r="W20" s="28"/>
      <c r="AA20" s="65">
        <f ca="1">ROUND(NORMINV(RAND(), $AA$27, $AA$27*$M$7/100*0.8)/(1000*'Исход. данные'!$B$6), 4)</f>
        <v>1.9900000000000001E-2</v>
      </c>
      <c r="AB20" s="65"/>
      <c r="AC20" s="65"/>
      <c r="AD20" s="65"/>
      <c r="AE20" s="65"/>
    </row>
    <row r="21" spans="1:31">
      <c r="A21" s="76">
        <v>5</v>
      </c>
      <c r="B21" s="85"/>
      <c r="C21" s="86"/>
      <c r="D21" s="87">
        <v>1.9099999999999999E-2</v>
      </c>
      <c r="E21" s="93"/>
      <c r="F21" s="93"/>
      <c r="G21" s="93"/>
      <c r="H21" s="94"/>
      <c r="I21" s="90">
        <f>D21*1000*'Исход. данные'!$B$6</f>
        <v>19.159209999999998</v>
      </c>
      <c r="J21" s="95"/>
      <c r="K21" s="95"/>
      <c r="L21" s="95"/>
      <c r="M21" s="96"/>
      <c r="N21" s="28"/>
      <c r="O21" s="28"/>
      <c r="P21" s="28"/>
      <c r="Q21" s="28"/>
      <c r="R21" s="28"/>
      <c r="S21" s="28"/>
      <c r="T21" s="28"/>
      <c r="U21" s="28"/>
      <c r="V21" s="28"/>
      <c r="W21" s="28"/>
      <c r="AA21" s="65">
        <f ca="1">ROUND(NORMINV(RAND(), $AA$27, $AA$27*$M$7/100*0.8)/(1000*'Исход. данные'!$B$6), 4)</f>
        <v>2.1700000000000001E-2</v>
      </c>
      <c r="AB21" s="65"/>
      <c r="AC21" s="65"/>
      <c r="AD21" s="65"/>
      <c r="AE21" s="65"/>
    </row>
    <row r="22" spans="1:31">
      <c r="A22" s="76">
        <v>6</v>
      </c>
      <c r="B22" s="85"/>
      <c r="C22" s="86"/>
      <c r="D22" s="87">
        <v>1.9099999999999999E-2</v>
      </c>
      <c r="E22" s="93"/>
      <c r="F22" s="93"/>
      <c r="G22" s="93"/>
      <c r="H22" s="94"/>
      <c r="I22" s="90">
        <f>D22*1000*'Исход. данные'!$B$6</f>
        <v>19.159209999999998</v>
      </c>
      <c r="J22" s="95"/>
      <c r="K22" s="95"/>
      <c r="L22" s="95"/>
      <c r="M22" s="96"/>
      <c r="N22" s="28"/>
      <c r="O22" s="28"/>
      <c r="P22" s="28"/>
      <c r="Q22" s="28"/>
      <c r="R22" s="28"/>
      <c r="S22" s="28"/>
      <c r="T22" s="28"/>
      <c r="U22" s="28"/>
      <c r="V22" s="28"/>
      <c r="W22" s="28"/>
      <c r="Z22" s="18"/>
      <c r="AA22" s="65">
        <f ca="1">ROUND(NORMINV(RAND(), $AA$27, $AA$27*$M$7/100*0.8)/(1000*'Исход. данные'!$B$6), 4)</f>
        <v>1.8200000000000001E-2</v>
      </c>
      <c r="AB22" s="65"/>
      <c r="AC22" s="65"/>
      <c r="AD22" s="65"/>
      <c r="AE22" s="65"/>
    </row>
    <row r="23" spans="1:31">
      <c r="A23" s="76">
        <v>7</v>
      </c>
      <c r="B23" s="85"/>
      <c r="C23" s="86"/>
      <c r="D23" s="87">
        <v>2.1399999999999999E-2</v>
      </c>
      <c r="E23" s="93"/>
      <c r="F23" s="93"/>
      <c r="G23" s="93"/>
      <c r="H23" s="94"/>
      <c r="I23" s="90">
        <f>D23*1000*'Исход. данные'!$B$6</f>
        <v>21.466340000000002</v>
      </c>
      <c r="J23" s="95"/>
      <c r="K23" s="95"/>
      <c r="L23" s="95"/>
      <c r="M23" s="96"/>
      <c r="N23" s="28"/>
      <c r="O23" s="28"/>
      <c r="P23" s="28"/>
      <c r="Q23" s="28"/>
      <c r="R23" s="28"/>
      <c r="S23" s="28"/>
      <c r="T23" s="28"/>
      <c r="U23" s="28"/>
      <c r="V23" s="28"/>
      <c r="W23" s="28"/>
      <c r="Z23" s="18"/>
      <c r="AA23" s="65">
        <f ca="1">ROUND(NORMINV(RAND(), $AA$27, $AA$27*$M$7/100*0.8)/(1000*'Исход. данные'!$B$6), 4)</f>
        <v>1.9E-2</v>
      </c>
      <c r="AB23" s="65"/>
      <c r="AC23" s="65"/>
      <c r="AD23" s="65"/>
      <c r="AE23" s="65"/>
    </row>
    <row r="24" spans="1:31">
      <c r="A24" s="76">
        <v>8</v>
      </c>
      <c r="B24" s="85"/>
      <c r="C24" s="86"/>
      <c r="D24" s="87">
        <v>1.9599999999999999E-2</v>
      </c>
      <c r="E24" s="93"/>
      <c r="F24" s="93"/>
      <c r="G24" s="93"/>
      <c r="H24" s="94"/>
      <c r="I24" s="90">
        <f>D24*1000*'Исход. данные'!$B$6</f>
        <v>19.66076</v>
      </c>
      <c r="J24" s="95"/>
      <c r="K24" s="95"/>
      <c r="L24" s="95"/>
      <c r="M24" s="96"/>
      <c r="N24" s="28"/>
      <c r="O24" s="28"/>
      <c r="P24" s="28"/>
      <c r="Q24" s="28"/>
      <c r="R24" s="28"/>
      <c r="S24" s="28"/>
      <c r="T24" s="28"/>
      <c r="U24" s="28"/>
      <c r="V24" s="28"/>
      <c r="W24" s="28"/>
      <c r="AA24" s="65">
        <f ca="1">ROUND(NORMINV(RAND(), $AA$27, $AA$27*$M$7/100*0.8)/(1000*'Исход. данные'!$B$6), 4)</f>
        <v>2.01E-2</v>
      </c>
      <c r="AB24" s="65"/>
      <c r="AC24" s="65"/>
      <c r="AD24" s="65"/>
      <c r="AE24" s="65"/>
    </row>
    <row r="25" spans="1:31">
      <c r="A25" s="76">
        <v>9</v>
      </c>
      <c r="B25" s="85"/>
      <c r="C25" s="86"/>
      <c r="D25" s="87">
        <v>2.06E-2</v>
      </c>
      <c r="E25" s="93"/>
      <c r="F25" s="93"/>
      <c r="G25" s="93"/>
      <c r="H25" s="94"/>
      <c r="I25" s="90">
        <f>D25*1000*'Исход. данные'!$B$6</f>
        <v>20.663860000000003</v>
      </c>
      <c r="J25" s="95"/>
      <c r="K25" s="95"/>
      <c r="L25" s="95"/>
      <c r="M25" s="96"/>
      <c r="N25" s="28"/>
      <c r="O25" s="28"/>
      <c r="P25" s="28"/>
      <c r="Q25" s="28"/>
      <c r="R25" s="28"/>
      <c r="S25" s="28"/>
      <c r="T25" s="28"/>
      <c r="U25" s="28"/>
      <c r="V25" s="29"/>
      <c r="W25" s="28"/>
      <c r="AA25" s="65">
        <f ca="1">ROUND(NORMINV(RAND(), $AA$27, $AA$27*$M$7/100*0.8)/(1000*'Исход. данные'!$B$6), 4)</f>
        <v>1.8800000000000001E-2</v>
      </c>
      <c r="AB25" s="65"/>
      <c r="AC25" s="65"/>
      <c r="AD25" s="65"/>
      <c r="AE25" s="65"/>
    </row>
    <row r="26" spans="1:31">
      <c r="A26" s="76">
        <v>10</v>
      </c>
      <c r="B26" s="85"/>
      <c r="C26" s="86"/>
      <c r="D26" s="87">
        <v>1.9400000000000001E-2</v>
      </c>
      <c r="E26" s="93"/>
      <c r="F26" s="93"/>
      <c r="G26" s="93"/>
      <c r="H26" s="94"/>
      <c r="I26" s="90">
        <f>D26*1000*'Исход. данные'!$B$6</f>
        <v>19.460140000000003</v>
      </c>
      <c r="J26" s="95"/>
      <c r="K26" s="95"/>
      <c r="L26" s="95"/>
      <c r="M26" s="96"/>
      <c r="N26" s="28"/>
      <c r="O26" s="28"/>
      <c r="P26" s="28"/>
      <c r="Q26" s="28"/>
      <c r="R26" s="28"/>
      <c r="S26" s="28"/>
      <c r="T26" s="28"/>
      <c r="U26" s="28"/>
      <c r="V26" s="28"/>
      <c r="W26" s="28"/>
      <c r="AA26" s="65">
        <f ca="1">ROUND(NORMINV(RAND(), $AA$27, $AA$27*$M$7/100*0.8)/(1000*'Исход. данные'!$B$6), 4)</f>
        <v>1.7399999999999999E-2</v>
      </c>
      <c r="AB26" s="65"/>
      <c r="AC26" s="65"/>
      <c r="AD26" s="65"/>
      <c r="AE26" s="65"/>
    </row>
    <row r="27" spans="1:31">
      <c r="A27" s="76" t="s">
        <v>14</v>
      </c>
      <c r="B27" s="85"/>
      <c r="C27" s="86"/>
      <c r="D27" s="87">
        <f>AVERAGE(D17:H26)</f>
        <v>1.9790000000000002E-2</v>
      </c>
      <c r="E27" s="93"/>
      <c r="F27" s="93"/>
      <c r="G27" s="93"/>
      <c r="H27" s="94"/>
      <c r="I27" s="90">
        <f>ROUND(AVERAGE(I17:M26),2)</f>
        <v>19.850000000000001</v>
      </c>
      <c r="J27" s="95"/>
      <c r="K27" s="95"/>
      <c r="L27" s="95"/>
      <c r="M27" s="96"/>
      <c r="N27" s="47"/>
      <c r="O27" s="28"/>
      <c r="P27" s="28"/>
      <c r="Q27" s="28"/>
      <c r="R27" s="28"/>
      <c r="S27" s="28"/>
      <c r="T27" s="28"/>
      <c r="U27" s="28"/>
      <c r="V27" s="28"/>
      <c r="W27" s="28"/>
      <c r="AA27" s="66">
        <f ca="1">G7+G7*J9/100*0.9*(RAND()-RAND())</f>
        <v>19.67274914194121</v>
      </c>
      <c r="AB27" s="66"/>
      <c r="AC27" s="66"/>
      <c r="AD27" s="66"/>
      <c r="AE27" s="66"/>
    </row>
    <row r="28" spans="1:31">
      <c r="A28" s="76" t="s">
        <v>15</v>
      </c>
      <c r="B28" s="85"/>
      <c r="C28" s="86"/>
      <c r="D28" s="106" t="str">
        <f>'Исход. данные'!$B$5</f>
        <v>Пупкин В.В.</v>
      </c>
      <c r="E28" s="107"/>
      <c r="F28" s="107"/>
      <c r="G28" s="107"/>
      <c r="H28" s="107"/>
      <c r="I28" s="107"/>
      <c r="J28" s="107"/>
      <c r="K28" s="107"/>
      <c r="L28" s="107"/>
      <c r="M28" s="108"/>
      <c r="N28" s="51"/>
      <c r="O28" s="51"/>
      <c r="P28" s="51"/>
      <c r="Q28" s="51"/>
      <c r="R28" s="51"/>
      <c r="S28" s="51"/>
      <c r="T28" s="51"/>
      <c r="U28" s="28"/>
      <c r="V28" s="28"/>
      <c r="W28" s="28"/>
    </row>
    <row r="29" spans="1:31">
      <c r="A29" s="62"/>
      <c r="B29" s="62"/>
      <c r="C29" s="62"/>
      <c r="D29" s="62"/>
      <c r="E29" s="62"/>
      <c r="F29" s="62"/>
      <c r="G29" s="62"/>
      <c r="H29" s="62"/>
      <c r="I29" s="62"/>
      <c r="J29" s="62"/>
      <c r="K29" s="62"/>
      <c r="L29" s="62"/>
      <c r="M29" s="62"/>
      <c r="N29" s="62"/>
      <c r="O29" s="62"/>
      <c r="P29" s="62"/>
      <c r="Q29" s="62"/>
      <c r="R29" s="62"/>
      <c r="S29" s="62"/>
      <c r="T29" s="62"/>
      <c r="U29" s="62"/>
      <c r="V29" s="62"/>
      <c r="W29" s="62"/>
    </row>
    <row r="30" spans="1:31">
      <c r="A30" s="97" t="s">
        <v>11</v>
      </c>
      <c r="B30" s="98"/>
      <c r="C30" s="99"/>
      <c r="D30" s="76" t="str">
        <f>"Объем дозирования " &amp; G8 &amp; " мкл"</f>
        <v>Объем дозирования 200 мкл</v>
      </c>
      <c r="E30" s="85"/>
      <c r="F30" s="85"/>
      <c r="G30" s="85"/>
      <c r="H30" s="85"/>
      <c r="I30" s="85"/>
      <c r="J30" s="85"/>
      <c r="K30" s="85"/>
      <c r="L30" s="85"/>
      <c r="M30" s="86"/>
      <c r="V30" s="18"/>
    </row>
    <row r="31" spans="1:31">
      <c r="A31" s="100"/>
      <c r="B31" s="101"/>
      <c r="C31" s="102"/>
      <c r="D31" s="76" t="s">
        <v>42</v>
      </c>
      <c r="E31" s="85"/>
      <c r="F31" s="85"/>
      <c r="G31" s="85"/>
      <c r="H31" s="86"/>
      <c r="I31" s="76" t="s">
        <v>13</v>
      </c>
      <c r="J31" s="85"/>
      <c r="K31" s="85"/>
      <c r="L31" s="85"/>
      <c r="M31" s="86"/>
      <c r="Q31" s="18"/>
      <c r="S31" s="2"/>
    </row>
    <row r="32" spans="1:31">
      <c r="A32" s="76">
        <v>1</v>
      </c>
      <c r="B32" s="85"/>
      <c r="C32" s="86"/>
      <c r="D32" s="103">
        <v>0.19989999999999999</v>
      </c>
      <c r="E32" s="104"/>
      <c r="F32" s="104"/>
      <c r="G32" s="104"/>
      <c r="H32" s="105"/>
      <c r="I32" s="90">
        <f>D32*1000*'Исход. данные'!$B$6</f>
        <v>200.51969000000003</v>
      </c>
      <c r="J32" s="95"/>
      <c r="K32" s="95"/>
      <c r="L32" s="95"/>
      <c r="M32" s="96"/>
      <c r="Q32" s="18"/>
      <c r="AA32" s="65">
        <f ca="1">ROUND(NORMINV(RAND(), $AA$42, $AA$42*$M$8/100*0.8)/(1000*'Исход. данные'!$B$6), 4)</f>
        <v>0.19980000000000001</v>
      </c>
      <c r="AB32" s="65"/>
      <c r="AC32" s="65"/>
      <c r="AD32" s="65"/>
      <c r="AE32" s="65"/>
    </row>
    <row r="33" spans="1:31">
      <c r="A33" s="76">
        <v>2</v>
      </c>
      <c r="B33" s="85"/>
      <c r="C33" s="86"/>
      <c r="D33" s="103">
        <v>0.19950000000000001</v>
      </c>
      <c r="E33" s="104"/>
      <c r="F33" s="104"/>
      <c r="G33" s="104"/>
      <c r="H33" s="105"/>
      <c r="I33" s="90">
        <f>D33*1000*'Исход. данные'!$B$6</f>
        <v>200.11845000000002</v>
      </c>
      <c r="J33" s="95"/>
      <c r="K33" s="95"/>
      <c r="L33" s="95"/>
      <c r="M33" s="96"/>
      <c r="Q33" s="18"/>
      <c r="S33" s="2"/>
      <c r="AA33" s="65">
        <f ca="1">ROUND(NORMINV(RAND(), $AA$42, $AA$42*$M$8/100*0.8)/(1000*'Исход. данные'!$B$6), 4)</f>
        <v>0.1988</v>
      </c>
      <c r="AB33" s="65"/>
      <c r="AC33" s="65"/>
      <c r="AD33" s="65"/>
      <c r="AE33" s="65"/>
    </row>
    <row r="34" spans="1:31">
      <c r="A34" s="76">
        <v>3</v>
      </c>
      <c r="B34" s="85"/>
      <c r="C34" s="86"/>
      <c r="D34" s="103">
        <v>0.1996</v>
      </c>
      <c r="E34" s="104"/>
      <c r="F34" s="104"/>
      <c r="G34" s="104"/>
      <c r="H34" s="105"/>
      <c r="I34" s="90">
        <f>D34*1000*'Исход. данные'!$B$6</f>
        <v>200.21876</v>
      </c>
      <c r="J34" s="95"/>
      <c r="K34" s="95"/>
      <c r="L34" s="95"/>
      <c r="M34" s="96"/>
      <c r="Q34" s="18"/>
      <c r="AA34" s="65">
        <f ca="1">ROUND(NORMINV(RAND(), $AA$42, $AA$42*$M$8/100*0.8)/(1000*'Исход. данные'!$B$6), 4)</f>
        <v>0.19889999999999999</v>
      </c>
      <c r="AB34" s="65"/>
      <c r="AC34" s="65"/>
      <c r="AD34" s="65"/>
      <c r="AE34" s="65"/>
    </row>
    <row r="35" spans="1:31">
      <c r="A35" s="76">
        <v>4</v>
      </c>
      <c r="B35" s="85"/>
      <c r="C35" s="86"/>
      <c r="D35" s="103">
        <v>0.1993</v>
      </c>
      <c r="E35" s="104"/>
      <c r="F35" s="104"/>
      <c r="G35" s="104"/>
      <c r="H35" s="105"/>
      <c r="I35" s="90">
        <f>D35*1000*'Исход. данные'!$B$6</f>
        <v>199.91783000000004</v>
      </c>
      <c r="J35" s="95"/>
      <c r="K35" s="95"/>
      <c r="L35" s="95"/>
      <c r="M35" s="96"/>
      <c r="Q35" s="18"/>
      <c r="AA35" s="65">
        <f ca="1">ROUND(NORMINV(RAND(), $AA$42, $AA$42*$M$8/100*0.8)/(1000*'Исход. данные'!$B$6), 4)</f>
        <v>0.1991</v>
      </c>
      <c r="AB35" s="65"/>
      <c r="AC35" s="65"/>
      <c r="AD35" s="65"/>
      <c r="AE35" s="65"/>
    </row>
    <row r="36" spans="1:31">
      <c r="A36" s="76">
        <v>5</v>
      </c>
      <c r="B36" s="85"/>
      <c r="C36" s="86"/>
      <c r="D36" s="103">
        <v>0.1991</v>
      </c>
      <c r="E36" s="104"/>
      <c r="F36" s="104"/>
      <c r="G36" s="104"/>
      <c r="H36" s="105"/>
      <c r="I36" s="90">
        <f>D36*1000*'Исход. данные'!$B$6</f>
        <v>199.71721000000002</v>
      </c>
      <c r="J36" s="95"/>
      <c r="K36" s="95"/>
      <c r="L36" s="95"/>
      <c r="M36" s="96"/>
      <c r="Q36" s="18"/>
      <c r="AA36" s="65">
        <f ca="1">ROUND(NORMINV(RAND(), $AA$42, $AA$42*$M$8/100*0.8)/(1000*'Исход. данные'!$B$6), 4)</f>
        <v>0.2</v>
      </c>
      <c r="AB36" s="65"/>
      <c r="AC36" s="65"/>
      <c r="AD36" s="65"/>
      <c r="AE36" s="65"/>
    </row>
    <row r="37" spans="1:31">
      <c r="A37" s="76">
        <v>6</v>
      </c>
      <c r="B37" s="85"/>
      <c r="C37" s="86"/>
      <c r="D37" s="103">
        <v>0.1996</v>
      </c>
      <c r="E37" s="104"/>
      <c r="F37" s="104"/>
      <c r="G37" s="104"/>
      <c r="H37" s="105"/>
      <c r="I37" s="90">
        <f>D37*1000*'Исход. данные'!$B$6</f>
        <v>200.21876</v>
      </c>
      <c r="J37" s="95"/>
      <c r="K37" s="95"/>
      <c r="L37" s="95"/>
      <c r="M37" s="96"/>
      <c r="Q37" s="18"/>
      <c r="Y37" s="26"/>
      <c r="AA37" s="65">
        <f ca="1">ROUND(NORMINV(RAND(), $AA$42, $AA$42*$M$8/100*0.8)/(1000*'Исход. данные'!$B$6), 4)</f>
        <v>0.19919999999999999</v>
      </c>
      <c r="AB37" s="65"/>
      <c r="AC37" s="65"/>
      <c r="AD37" s="65"/>
      <c r="AE37" s="65"/>
    </row>
    <row r="38" spans="1:31">
      <c r="A38" s="76">
        <v>7</v>
      </c>
      <c r="B38" s="85"/>
      <c r="C38" s="86"/>
      <c r="D38" s="103">
        <v>0.19950000000000001</v>
      </c>
      <c r="E38" s="104"/>
      <c r="F38" s="104"/>
      <c r="G38" s="104"/>
      <c r="H38" s="105"/>
      <c r="I38" s="90">
        <f>D38*1000*'Исход. данные'!$B$6</f>
        <v>200.11845000000002</v>
      </c>
      <c r="J38" s="95"/>
      <c r="K38" s="95"/>
      <c r="L38" s="95"/>
      <c r="M38" s="96"/>
      <c r="Q38" s="18"/>
      <c r="AA38" s="65">
        <f ca="1">ROUND(NORMINV(RAND(), $AA$42, $AA$42*$M$8/100*0.8)/(1000*'Исход. данные'!$B$6), 4)</f>
        <v>0.19950000000000001</v>
      </c>
      <c r="AB38" s="65"/>
      <c r="AC38" s="65"/>
      <c r="AD38" s="65"/>
      <c r="AE38" s="65"/>
    </row>
    <row r="39" spans="1:31">
      <c r="A39" s="76">
        <v>8</v>
      </c>
      <c r="B39" s="85"/>
      <c r="C39" s="86"/>
      <c r="D39" s="103">
        <v>0.1993</v>
      </c>
      <c r="E39" s="104"/>
      <c r="F39" s="104"/>
      <c r="G39" s="104"/>
      <c r="H39" s="105"/>
      <c r="I39" s="90">
        <f>D39*1000*'Исход. данные'!$B$6</f>
        <v>199.91783000000004</v>
      </c>
      <c r="J39" s="95"/>
      <c r="K39" s="95"/>
      <c r="L39" s="95"/>
      <c r="M39" s="96"/>
      <c r="Q39" s="18"/>
      <c r="AA39" s="65">
        <f ca="1">ROUND(NORMINV(RAND(), $AA$42, $AA$42*$M$8/100*0.8)/(1000*'Исход. данные'!$B$6), 4)</f>
        <v>0.1991</v>
      </c>
      <c r="AB39" s="65"/>
      <c r="AC39" s="65"/>
      <c r="AD39" s="65"/>
      <c r="AE39" s="65"/>
    </row>
    <row r="40" spans="1:31">
      <c r="A40" s="76">
        <v>9</v>
      </c>
      <c r="B40" s="85"/>
      <c r="C40" s="86"/>
      <c r="D40" s="103">
        <v>0.1996</v>
      </c>
      <c r="E40" s="104"/>
      <c r="F40" s="104"/>
      <c r="G40" s="104"/>
      <c r="H40" s="105"/>
      <c r="I40" s="90">
        <f>D40*1000*'Исход. данные'!$B$6</f>
        <v>200.21876</v>
      </c>
      <c r="J40" s="95"/>
      <c r="K40" s="95"/>
      <c r="L40" s="95"/>
      <c r="M40" s="96"/>
      <c r="Q40" s="18"/>
      <c r="AA40" s="65">
        <f ca="1">ROUND(NORMINV(RAND(), $AA$42, $AA$42*$M$8/100*0.8)/(1000*'Исход. данные'!$B$6), 4)</f>
        <v>0.19969999999999999</v>
      </c>
      <c r="AB40" s="65"/>
      <c r="AC40" s="65"/>
      <c r="AD40" s="65"/>
      <c r="AE40" s="65"/>
    </row>
    <row r="41" spans="1:31">
      <c r="A41" s="76">
        <v>10</v>
      </c>
      <c r="B41" s="85"/>
      <c r="C41" s="86"/>
      <c r="D41" s="103">
        <v>0.1993</v>
      </c>
      <c r="E41" s="104"/>
      <c r="F41" s="104"/>
      <c r="G41" s="104"/>
      <c r="H41" s="105"/>
      <c r="I41" s="90">
        <f>D41*1000*'Исход. данные'!$B$6</f>
        <v>199.91783000000004</v>
      </c>
      <c r="J41" s="95"/>
      <c r="K41" s="95"/>
      <c r="L41" s="95"/>
      <c r="M41" s="96"/>
      <c r="Q41" s="18"/>
      <c r="AA41" s="65">
        <f ca="1">ROUND(NORMINV(RAND(), $AA$42, $AA$42*$M$8/100*0.8)/(1000*'Исход. данные'!$B$6), 4)</f>
        <v>0.1996</v>
      </c>
      <c r="AB41" s="65"/>
      <c r="AC41" s="65"/>
      <c r="AD41" s="65"/>
      <c r="AE41" s="65"/>
    </row>
    <row r="42" spans="1:31">
      <c r="A42" s="76" t="s">
        <v>14</v>
      </c>
      <c r="B42" s="85"/>
      <c r="C42" s="86"/>
      <c r="D42" s="109">
        <f>AVERAGE(D32:H41)</f>
        <v>0.19947000000000001</v>
      </c>
      <c r="E42" s="110"/>
      <c r="F42" s="110"/>
      <c r="G42" s="110"/>
      <c r="H42" s="110"/>
      <c r="I42" s="111">
        <f>ROUND(AVERAGE(I32:M41), 2)</f>
        <v>200.09</v>
      </c>
      <c r="J42" s="111"/>
      <c r="K42" s="111"/>
      <c r="L42" s="111"/>
      <c r="M42" s="111"/>
      <c r="N42" s="8"/>
      <c r="O42" s="8"/>
      <c r="P42" s="8"/>
      <c r="Q42" s="8"/>
      <c r="R42" s="8"/>
      <c r="S42" s="8"/>
      <c r="T42" s="8"/>
      <c r="U42" s="8"/>
      <c r="V42" s="8"/>
      <c r="W42" s="8"/>
      <c r="X42" s="8"/>
      <c r="AA42" s="66">
        <f ca="1">G8+G8*J10/100*0.9*(RAND()-RAND())</f>
        <v>200.00351662727476</v>
      </c>
      <c r="AB42" s="66"/>
      <c r="AC42" s="66"/>
      <c r="AD42" s="66"/>
      <c r="AE42" s="66"/>
    </row>
    <row r="43" spans="1:31">
      <c r="A43" s="74" t="s">
        <v>15</v>
      </c>
      <c r="B43" s="74"/>
      <c r="C43" s="74"/>
      <c r="D43" s="112" t="str">
        <f>'Исход. данные'!$B$5</f>
        <v>Пупкин В.В.</v>
      </c>
      <c r="E43" s="112"/>
      <c r="F43" s="112"/>
      <c r="G43" s="112"/>
      <c r="H43" s="112"/>
      <c r="I43" s="112"/>
      <c r="J43" s="112"/>
      <c r="K43" s="112"/>
      <c r="L43" s="112"/>
      <c r="M43" s="112"/>
      <c r="N43" s="45"/>
      <c r="O43" s="45"/>
      <c r="P43" s="45"/>
      <c r="Q43" s="45"/>
      <c r="R43" s="45"/>
      <c r="S43" s="45"/>
      <c r="T43" s="8"/>
      <c r="U43" s="8"/>
      <c r="V43" s="8"/>
      <c r="W43" s="8"/>
      <c r="X43" s="8"/>
    </row>
    <row r="44" spans="1:31">
      <c r="A44" s="107" t="s">
        <v>16</v>
      </c>
      <c r="B44" s="107"/>
      <c r="C44" s="107"/>
      <c r="D44" s="107"/>
      <c r="E44" s="107"/>
      <c r="F44" s="107"/>
      <c r="G44" s="107"/>
      <c r="H44" s="107"/>
      <c r="I44" s="107"/>
      <c r="J44" s="107"/>
      <c r="K44" s="107"/>
      <c r="L44" s="107"/>
      <c r="M44" s="107"/>
      <c r="N44" s="16"/>
      <c r="O44" s="16"/>
      <c r="P44" s="16"/>
      <c r="Q44" s="16"/>
      <c r="R44" s="16"/>
      <c r="S44" s="16"/>
      <c r="T44" s="16"/>
      <c r="U44" s="16"/>
      <c r="V44" s="16"/>
      <c r="W44" s="16"/>
    </row>
    <row r="45" spans="1:31" ht="15" customHeight="1">
      <c r="A45" s="124" t="s">
        <v>5</v>
      </c>
      <c r="B45" s="125"/>
      <c r="C45" s="125"/>
      <c r="D45" s="115" t="s">
        <v>55</v>
      </c>
      <c r="E45" s="116"/>
      <c r="F45" s="116"/>
      <c r="G45" s="116"/>
      <c r="H45" s="117"/>
      <c r="I45" s="113" t="s">
        <v>57</v>
      </c>
      <c r="J45" s="113"/>
      <c r="K45" s="113"/>
      <c r="L45" s="113"/>
      <c r="M45" s="113"/>
      <c r="AA45">
        <f>IF(ABS(D46)&gt;J9, 0, IF(ABS(D47)&gt;J10, 0, IF(I46&gt;M7, 0, IF(I47&gt;M8, 0, 1))))</f>
        <v>1</v>
      </c>
    </row>
    <row r="46" spans="1:31">
      <c r="A46" s="76">
        <f>G7</f>
        <v>20</v>
      </c>
      <c r="B46" s="85"/>
      <c r="C46" s="86"/>
      <c r="D46" s="118">
        <f>ROUND(((I27-A46)/A46*100),2)</f>
        <v>-0.75</v>
      </c>
      <c r="E46" s="119"/>
      <c r="F46" s="119"/>
      <c r="G46" s="119"/>
      <c r="H46" s="120"/>
      <c r="I46" s="114">
        <f>ROUND(STDEV(I17:I26)*100/I27,2)</f>
        <v>3.79</v>
      </c>
      <c r="J46" s="114"/>
      <c r="K46" s="114"/>
      <c r="L46" s="114"/>
      <c r="M46" s="114"/>
    </row>
    <row r="47" spans="1:31">
      <c r="A47" s="76">
        <f>G8</f>
        <v>200</v>
      </c>
      <c r="B47" s="85"/>
      <c r="C47" s="86"/>
      <c r="D47" s="118">
        <f>ROUND(((I42-A47)/A47*100),2)</f>
        <v>0.05</v>
      </c>
      <c r="E47" s="119"/>
      <c r="F47" s="119"/>
      <c r="G47" s="119"/>
      <c r="H47" s="120"/>
      <c r="I47" s="114">
        <f>ROUND(STDEV(I32:I41)*100/I42,2)</f>
        <v>0.11</v>
      </c>
      <c r="J47" s="114"/>
      <c r="K47" s="114"/>
      <c r="L47" s="114"/>
      <c r="M47" s="114"/>
      <c r="N47" s="37"/>
      <c r="Q47" s="8"/>
    </row>
    <row r="48" spans="1:31" ht="15.75">
      <c r="A48" s="121" t="s">
        <v>17</v>
      </c>
      <c r="B48" s="121"/>
      <c r="C48" s="121"/>
      <c r="D48" s="121"/>
      <c r="E48" s="121"/>
      <c r="F48" s="121"/>
      <c r="G48" s="122" t="s">
        <v>18</v>
      </c>
      <c r="H48" s="122"/>
      <c r="I48" s="122"/>
      <c r="J48" s="122"/>
      <c r="K48" s="122"/>
      <c r="L48" s="122"/>
      <c r="M48" s="122"/>
      <c r="N48" s="44"/>
      <c r="O48" s="44"/>
      <c r="P48" s="44"/>
      <c r="Q48" s="44"/>
      <c r="R48" s="44"/>
      <c r="S48" s="44"/>
      <c r="T48" s="44"/>
      <c r="U48" s="44"/>
      <c r="V48" s="44"/>
      <c r="W48" s="44"/>
      <c r="X48" s="8"/>
    </row>
    <row r="49" spans="1:24">
      <c r="A49" s="79" t="s">
        <v>15</v>
      </c>
      <c r="B49" s="79"/>
      <c r="C49" s="79"/>
      <c r="D49" s="79"/>
      <c r="E49" s="79"/>
      <c r="F49" s="79"/>
      <c r="G49" s="107" t="str">
        <f>'Исход. данные'!$B$5</f>
        <v>Пупкин В.В.</v>
      </c>
      <c r="H49" s="107"/>
      <c r="I49" s="107"/>
      <c r="J49" s="107"/>
      <c r="K49" s="107"/>
      <c r="L49" s="107"/>
      <c r="M49" s="107"/>
      <c r="N49" s="16"/>
      <c r="O49" s="16"/>
      <c r="P49" s="16"/>
      <c r="Q49" s="16"/>
      <c r="R49" s="16"/>
      <c r="S49" s="16"/>
      <c r="T49" s="16"/>
      <c r="U49" s="16"/>
      <c r="V49" s="16"/>
      <c r="W49" s="16"/>
      <c r="X49" s="8"/>
    </row>
    <row r="50" spans="1:24">
      <c r="A50" s="62"/>
      <c r="B50" s="62"/>
      <c r="C50" s="62"/>
      <c r="D50" s="62"/>
      <c r="E50" s="62"/>
      <c r="F50" s="62"/>
      <c r="G50" s="123" t="s">
        <v>58</v>
      </c>
      <c r="H50" s="123"/>
      <c r="I50" s="123"/>
      <c r="J50" s="123"/>
      <c r="K50" s="123"/>
      <c r="L50" s="123"/>
      <c r="M50" s="123"/>
      <c r="N50" s="48"/>
      <c r="O50" s="48"/>
      <c r="P50" s="48"/>
      <c r="Q50" s="63"/>
      <c r="R50" s="63"/>
      <c r="S50" s="63"/>
      <c r="T50" s="63"/>
      <c r="U50" s="63"/>
      <c r="V50" s="63"/>
      <c r="W50" s="63"/>
    </row>
  </sheetData>
  <mergeCells count="152">
    <mergeCell ref="A1:M1"/>
    <mergeCell ref="A2:M2"/>
    <mergeCell ref="A3:G3"/>
    <mergeCell ref="I3:M3"/>
    <mergeCell ref="Q3:W3"/>
    <mergeCell ref="A4:G4"/>
    <mergeCell ref="I4:M4"/>
    <mergeCell ref="Q4:W4"/>
    <mergeCell ref="A5:M5"/>
    <mergeCell ref="A6:C6"/>
    <mergeCell ref="D6:F6"/>
    <mergeCell ref="G6:I6"/>
    <mergeCell ref="J6:L6"/>
    <mergeCell ref="A7:C7"/>
    <mergeCell ref="D7:F7"/>
    <mergeCell ref="G7:I7"/>
    <mergeCell ref="J7:L7"/>
    <mergeCell ref="A10:C10"/>
    <mergeCell ref="D10:F10"/>
    <mergeCell ref="G10:I10"/>
    <mergeCell ref="J10:L10"/>
    <mergeCell ref="A11:J11"/>
    <mergeCell ref="K11:M11"/>
    <mergeCell ref="A8:C8"/>
    <mergeCell ref="D8:F8"/>
    <mergeCell ref="G8:I8"/>
    <mergeCell ref="J8:L8"/>
    <mergeCell ref="A9:C9"/>
    <mergeCell ref="D9:F9"/>
    <mergeCell ref="G9:I9"/>
    <mergeCell ref="J9:L9"/>
    <mergeCell ref="A15:C16"/>
    <mergeCell ref="D15:M15"/>
    <mergeCell ref="D16:H16"/>
    <mergeCell ref="I16:M16"/>
    <mergeCell ref="A17:C17"/>
    <mergeCell ref="D17:H17"/>
    <mergeCell ref="I17:M17"/>
    <mergeCell ref="A12:J12"/>
    <mergeCell ref="K12:M12"/>
    <mergeCell ref="A13:J13"/>
    <mergeCell ref="K13:M13"/>
    <mergeCell ref="A14:J14"/>
    <mergeCell ref="K14:M14"/>
    <mergeCell ref="AA17:AE17"/>
    <mergeCell ref="A18:C18"/>
    <mergeCell ref="D18:H18"/>
    <mergeCell ref="I18:M18"/>
    <mergeCell ref="AA18:AE18"/>
    <mergeCell ref="A19:C19"/>
    <mergeCell ref="D19:H19"/>
    <mergeCell ref="I19:M19"/>
    <mergeCell ref="AA19:AE19"/>
    <mergeCell ref="A22:C22"/>
    <mergeCell ref="D22:H22"/>
    <mergeCell ref="I22:M22"/>
    <mergeCell ref="AA22:AE22"/>
    <mergeCell ref="A23:C23"/>
    <mergeCell ref="D23:H23"/>
    <mergeCell ref="I23:M23"/>
    <mergeCell ref="AA23:AE23"/>
    <mergeCell ref="A20:C20"/>
    <mergeCell ref="D20:H20"/>
    <mergeCell ref="I20:M20"/>
    <mergeCell ref="AA20:AE20"/>
    <mergeCell ref="A21:C21"/>
    <mergeCell ref="D21:H21"/>
    <mergeCell ref="I21:M21"/>
    <mergeCell ref="AA21:AE21"/>
    <mergeCell ref="AA26:AE26"/>
    <mergeCell ref="A27:C27"/>
    <mergeCell ref="D27:H27"/>
    <mergeCell ref="I27:M27"/>
    <mergeCell ref="AA27:AE27"/>
    <mergeCell ref="A24:C24"/>
    <mergeCell ref="D24:H24"/>
    <mergeCell ref="I24:M24"/>
    <mergeCell ref="AA24:AE24"/>
    <mergeCell ref="A25:C25"/>
    <mergeCell ref="D25:H25"/>
    <mergeCell ref="I25:M25"/>
    <mergeCell ref="AA25:AE25"/>
    <mergeCell ref="A28:C28"/>
    <mergeCell ref="D28:M28"/>
    <mergeCell ref="A30:C31"/>
    <mergeCell ref="D30:M30"/>
    <mergeCell ref="D31:H31"/>
    <mergeCell ref="I31:M31"/>
    <mergeCell ref="A26:C26"/>
    <mergeCell ref="D26:H26"/>
    <mergeCell ref="I26:M26"/>
    <mergeCell ref="A34:C34"/>
    <mergeCell ref="D34:H34"/>
    <mergeCell ref="I34:M34"/>
    <mergeCell ref="AA34:AE34"/>
    <mergeCell ref="A35:C35"/>
    <mergeCell ref="D35:H35"/>
    <mergeCell ref="I35:M35"/>
    <mergeCell ref="AA35:AE35"/>
    <mergeCell ref="A32:C32"/>
    <mergeCell ref="D32:H32"/>
    <mergeCell ref="I32:M32"/>
    <mergeCell ref="AA32:AE32"/>
    <mergeCell ref="A33:C33"/>
    <mergeCell ref="D33:H33"/>
    <mergeCell ref="I33:M33"/>
    <mergeCell ref="AA33:AE33"/>
    <mergeCell ref="A38:C38"/>
    <mergeCell ref="D38:H38"/>
    <mergeCell ref="I38:M38"/>
    <mergeCell ref="AA38:AE38"/>
    <mergeCell ref="A39:C39"/>
    <mergeCell ref="D39:H39"/>
    <mergeCell ref="I39:M39"/>
    <mergeCell ref="AA39:AE39"/>
    <mergeCell ref="A36:C36"/>
    <mergeCell ref="D36:H36"/>
    <mergeCell ref="I36:M36"/>
    <mergeCell ref="AA36:AE36"/>
    <mergeCell ref="A37:C37"/>
    <mergeCell ref="D37:H37"/>
    <mergeCell ref="I37:M37"/>
    <mergeCell ref="AA37:AE37"/>
    <mergeCell ref="A42:C42"/>
    <mergeCell ref="D42:H42"/>
    <mergeCell ref="I42:M42"/>
    <mergeCell ref="AA42:AE42"/>
    <mergeCell ref="A43:C43"/>
    <mergeCell ref="D43:M43"/>
    <mergeCell ref="A40:C40"/>
    <mergeCell ref="D40:H40"/>
    <mergeCell ref="I40:M40"/>
    <mergeCell ref="AA40:AE40"/>
    <mergeCell ref="A41:C41"/>
    <mergeCell ref="D41:H41"/>
    <mergeCell ref="I41:M41"/>
    <mergeCell ref="AA41:AE41"/>
    <mergeCell ref="G50:M50"/>
    <mergeCell ref="A47:C47"/>
    <mergeCell ref="D47:H47"/>
    <mergeCell ref="I47:M47"/>
    <mergeCell ref="A48:F48"/>
    <mergeCell ref="G48:M48"/>
    <mergeCell ref="A49:F49"/>
    <mergeCell ref="G49:M49"/>
    <mergeCell ref="A44:M44"/>
    <mergeCell ref="A45:C45"/>
    <mergeCell ref="D45:H45"/>
    <mergeCell ref="I45:M45"/>
    <mergeCell ref="A46:C46"/>
    <mergeCell ref="D46:H46"/>
    <mergeCell ref="I46:M46"/>
  </mergeCells>
  <conditionalFormatting sqref="D46">
    <cfRule type="expression" dxfId="39" priority="4">
      <formula>ABS($D$46)&gt;--MID($J$7,2,5)</formula>
    </cfRule>
  </conditionalFormatting>
  <conditionalFormatting sqref="D47">
    <cfRule type="expression" dxfId="38" priority="3">
      <formula>ABS($D$47)&gt;--MID($J$8,2,5)</formula>
    </cfRule>
  </conditionalFormatting>
  <conditionalFormatting sqref="I46">
    <cfRule type="cellIs" dxfId="37" priority="2" operator="greaterThan">
      <formula>$M$7</formula>
    </cfRule>
  </conditionalFormatting>
  <conditionalFormatting sqref="I47">
    <cfRule type="cellIs" dxfId="36" priority="1" operator="greaterThan">
      <formula>$M$8</formula>
    </cfRule>
  </conditionalFormatting>
  <pageMargins left="0.7" right="0.7" top="0.75" bottom="0.75" header="0.3" footer="0.3"/>
  <pageSetup paperSize="9" orientation="portrait" r:id="rId1"/>
</worksheet>
</file>

<file path=xl/worksheets/sheet68.xml><?xml version="1.0" encoding="utf-8"?>
<worksheet xmlns="http://schemas.openxmlformats.org/spreadsheetml/2006/main" xmlns:r="http://schemas.openxmlformats.org/officeDocument/2006/relationships">
  <sheetPr codeName="Лист100">
    <tabColor rgb="FF00B0F0"/>
  </sheetPr>
  <dimension ref="A1:AE50"/>
  <sheetViews>
    <sheetView zoomScale="90" zoomScaleNormal="90" workbookViewId="0">
      <selection activeCell="D32" sqref="D32:H41"/>
    </sheetView>
  </sheetViews>
  <sheetFormatPr defaultRowHeight="15"/>
  <cols>
    <col min="1" max="1" width="6.7109375" customWidth="1"/>
    <col min="2" max="2" width="6.5703125" customWidth="1"/>
    <col min="3" max="3" width="5.5703125" customWidth="1"/>
    <col min="4" max="4" width="7" customWidth="1"/>
    <col min="5" max="7" width="3.7109375" customWidth="1"/>
    <col min="8" max="8" width="11.7109375" customWidth="1"/>
    <col min="9" max="9" width="2.7109375" customWidth="1"/>
    <col min="10" max="10" width="6.7109375" customWidth="1"/>
    <col min="11" max="12" width="3.7109375" customWidth="1"/>
    <col min="13" max="13" width="14.7109375" customWidth="1"/>
    <col min="14" max="14" width="5.7109375" customWidth="1"/>
    <col min="15" max="16" width="0" hidden="1" customWidth="1"/>
    <col min="17" max="17" width="0.42578125" customWidth="1"/>
    <col min="18" max="23" width="0" hidden="1" customWidth="1"/>
    <col min="27" max="27" width="9.28515625" hidden="1" customWidth="1"/>
    <col min="28" max="31" width="9.140625" hidden="1" customWidth="1"/>
  </cols>
  <sheetData>
    <row r="1" spans="1:24">
      <c r="A1" s="67" t="s">
        <v>32</v>
      </c>
      <c r="B1" s="67"/>
      <c r="C1" s="67"/>
      <c r="D1" s="67"/>
      <c r="E1" s="67"/>
      <c r="F1" s="67"/>
      <c r="G1" s="67"/>
      <c r="H1" s="67"/>
      <c r="I1" s="67"/>
      <c r="J1" s="67"/>
      <c r="K1" s="67"/>
      <c r="L1" s="67"/>
      <c r="M1" s="67"/>
      <c r="N1" s="38"/>
      <c r="O1" s="38"/>
      <c r="P1" s="38"/>
      <c r="Q1" s="38"/>
      <c r="R1" s="38"/>
      <c r="S1" s="38"/>
      <c r="T1" s="38"/>
      <c r="U1" s="38"/>
      <c r="V1" s="38"/>
      <c r="W1" s="28"/>
    </row>
    <row r="2" spans="1:24">
      <c r="A2" s="71" t="s">
        <v>33</v>
      </c>
      <c r="B2" s="71"/>
      <c r="C2" s="71"/>
      <c r="D2" s="71"/>
      <c r="E2" s="71"/>
      <c r="F2" s="71"/>
      <c r="G2" s="71"/>
      <c r="H2" s="71"/>
      <c r="I2" s="71"/>
      <c r="J2" s="71"/>
      <c r="K2" s="71"/>
      <c r="L2" s="71"/>
      <c r="M2" s="71"/>
      <c r="N2" s="7"/>
      <c r="O2" s="7"/>
      <c r="P2" s="7"/>
      <c r="Q2" s="7"/>
      <c r="R2" s="7"/>
      <c r="S2" s="7"/>
      <c r="T2" s="7"/>
      <c r="U2" s="7"/>
      <c r="V2" s="7"/>
      <c r="W2" s="7"/>
    </row>
    <row r="3" spans="1:24" ht="15.75">
      <c r="A3" s="68" t="s">
        <v>25</v>
      </c>
      <c r="B3" s="68"/>
      <c r="C3" s="68"/>
      <c r="D3" s="68"/>
      <c r="E3" s="68"/>
      <c r="F3" s="68"/>
      <c r="G3" s="68"/>
      <c r="H3" s="62"/>
      <c r="I3" s="72">
        <v>4543200594</v>
      </c>
      <c r="J3" s="72"/>
      <c r="K3" s="72"/>
      <c r="L3" s="72"/>
      <c r="M3" s="72"/>
      <c r="N3" s="16"/>
      <c r="O3" s="23"/>
      <c r="P3" s="62"/>
      <c r="Q3" s="69"/>
      <c r="R3" s="69"/>
      <c r="S3" s="69"/>
      <c r="T3" s="69"/>
      <c r="U3" s="69"/>
      <c r="V3" s="69"/>
      <c r="W3" s="69"/>
    </row>
    <row r="4" spans="1:24">
      <c r="A4" s="70" t="s">
        <v>0</v>
      </c>
      <c r="B4" s="70"/>
      <c r="C4" s="70"/>
      <c r="D4" s="70"/>
      <c r="E4" s="70"/>
      <c r="F4" s="70"/>
      <c r="G4" s="70"/>
      <c r="H4" s="62"/>
      <c r="I4" s="70" t="s">
        <v>1</v>
      </c>
      <c r="J4" s="70"/>
      <c r="K4" s="70"/>
      <c r="L4" s="70"/>
      <c r="M4" s="70"/>
      <c r="N4" s="46"/>
      <c r="O4" s="42"/>
      <c r="P4" s="62"/>
      <c r="Q4" s="69"/>
      <c r="R4" s="69"/>
      <c r="S4" s="69"/>
      <c r="T4" s="69"/>
      <c r="U4" s="69"/>
      <c r="V4" s="69"/>
      <c r="W4" s="69"/>
    </row>
    <row r="5" spans="1:24">
      <c r="A5" s="73" t="s">
        <v>2</v>
      </c>
      <c r="B5" s="73"/>
      <c r="C5" s="73"/>
      <c r="D5" s="73"/>
      <c r="E5" s="73"/>
      <c r="F5" s="73"/>
      <c r="G5" s="73"/>
      <c r="H5" s="73"/>
      <c r="I5" s="73"/>
      <c r="J5" s="73"/>
      <c r="K5" s="73"/>
      <c r="L5" s="73"/>
      <c r="M5" s="73"/>
      <c r="N5" s="14"/>
      <c r="O5" s="14"/>
      <c r="P5" s="14"/>
      <c r="Q5" s="14"/>
      <c r="R5" s="14"/>
      <c r="S5" s="14"/>
      <c r="T5" s="14"/>
      <c r="U5" s="14"/>
      <c r="V5" s="14"/>
      <c r="W5" s="14"/>
    </row>
    <row r="6" spans="1:24">
      <c r="A6" s="77" t="s">
        <v>3</v>
      </c>
      <c r="B6" s="77"/>
      <c r="C6" s="77"/>
      <c r="D6" s="77" t="s">
        <v>4</v>
      </c>
      <c r="E6" s="77"/>
      <c r="F6" s="77"/>
      <c r="G6" s="77" t="s">
        <v>5</v>
      </c>
      <c r="H6" s="77"/>
      <c r="I6" s="77"/>
      <c r="J6" s="77" t="s">
        <v>55</v>
      </c>
      <c r="K6" s="77"/>
      <c r="L6" s="78"/>
      <c r="M6" s="61" t="s">
        <v>56</v>
      </c>
      <c r="N6" s="35"/>
      <c r="O6" s="31"/>
      <c r="P6" s="32"/>
      <c r="Q6" s="28"/>
      <c r="R6" s="28"/>
      <c r="S6" s="28"/>
      <c r="T6" s="28"/>
      <c r="U6" s="28"/>
      <c r="V6" s="28"/>
      <c r="W6" s="28"/>
    </row>
    <row r="7" spans="1:24">
      <c r="A7" s="74">
        <v>1</v>
      </c>
      <c r="B7" s="74"/>
      <c r="C7" s="74"/>
      <c r="D7" s="75" t="str">
        <f>G7 &amp; " - " &amp; G8</f>
        <v>0,5 - 10</v>
      </c>
      <c r="E7" s="75"/>
      <c r="F7" s="75"/>
      <c r="G7" s="74">
        <v>0.5</v>
      </c>
      <c r="H7" s="74"/>
      <c r="I7" s="74"/>
      <c r="J7" s="74" t="s">
        <v>28</v>
      </c>
      <c r="K7" s="74"/>
      <c r="L7" s="76"/>
      <c r="M7" s="64">
        <v>4</v>
      </c>
      <c r="N7" s="36"/>
      <c r="O7" s="33"/>
      <c r="P7" s="34"/>
      <c r="Q7" s="28"/>
      <c r="R7" s="28"/>
      <c r="S7" s="28"/>
      <c r="T7" s="28"/>
      <c r="U7" s="28"/>
      <c r="V7" s="28"/>
      <c r="W7" s="28"/>
    </row>
    <row r="8" spans="1:24">
      <c r="A8" s="74"/>
      <c r="B8" s="74"/>
      <c r="C8" s="74"/>
      <c r="D8" s="74"/>
      <c r="E8" s="74"/>
      <c r="F8" s="74"/>
      <c r="G8" s="74">
        <v>10</v>
      </c>
      <c r="H8" s="74"/>
      <c r="I8" s="74"/>
      <c r="J8" s="74" t="s">
        <v>35</v>
      </c>
      <c r="K8" s="74"/>
      <c r="L8" s="76"/>
      <c r="M8" s="64">
        <v>0.8</v>
      </c>
      <c r="N8" s="16"/>
      <c r="O8" s="27"/>
      <c r="P8" s="30"/>
      <c r="Q8" s="28"/>
      <c r="R8" s="28"/>
      <c r="S8" s="28"/>
      <c r="T8" s="28"/>
      <c r="U8" s="28"/>
      <c r="V8" s="28"/>
      <c r="W8" s="28"/>
    </row>
    <row r="9" spans="1:24">
      <c r="A9" s="74"/>
      <c r="B9" s="74"/>
      <c r="C9" s="74"/>
      <c r="D9" s="74"/>
      <c r="E9" s="74"/>
      <c r="F9" s="74"/>
      <c r="G9" s="74"/>
      <c r="H9" s="74"/>
      <c r="I9" s="74"/>
      <c r="J9" s="80">
        <f>--MID(J7,2,3)</f>
        <v>5</v>
      </c>
      <c r="K9" s="80"/>
      <c r="L9" s="81"/>
      <c r="M9" s="60"/>
      <c r="N9" s="16"/>
      <c r="O9" s="27"/>
      <c r="P9" s="30"/>
      <c r="Q9" s="28"/>
      <c r="R9" s="28"/>
      <c r="S9" s="28"/>
      <c r="T9" s="28"/>
      <c r="U9" s="28"/>
      <c r="V9" s="28"/>
      <c r="W9" s="28"/>
    </row>
    <row r="10" spans="1:24">
      <c r="A10" s="74"/>
      <c r="B10" s="74"/>
      <c r="C10" s="74"/>
      <c r="D10" s="74"/>
      <c r="E10" s="74"/>
      <c r="F10" s="74"/>
      <c r="G10" s="74"/>
      <c r="H10" s="74"/>
      <c r="I10" s="74"/>
      <c r="J10" s="82">
        <f>--MID(J8,2,3)</f>
        <v>1</v>
      </c>
      <c r="K10" s="82"/>
      <c r="L10" s="83"/>
      <c r="M10" s="60"/>
      <c r="N10" s="16"/>
      <c r="O10" s="52"/>
      <c r="P10" s="54"/>
      <c r="Q10" s="28"/>
      <c r="R10" s="28"/>
      <c r="S10" s="28"/>
      <c r="T10" s="28"/>
      <c r="U10" s="28"/>
      <c r="V10" s="28"/>
      <c r="W10" s="28"/>
    </row>
    <row r="11" spans="1:24">
      <c r="A11" s="79" t="s">
        <v>7</v>
      </c>
      <c r="B11" s="79"/>
      <c r="C11" s="79"/>
      <c r="D11" s="79"/>
      <c r="E11" s="79"/>
      <c r="F11" s="79"/>
      <c r="G11" s="79"/>
      <c r="H11" s="79"/>
      <c r="I11" s="79"/>
      <c r="J11" s="79"/>
      <c r="K11" s="84" t="str">
        <f>'Исход. данные'!$B$1</f>
        <v>18.10.2024г.</v>
      </c>
      <c r="L11" s="84"/>
      <c r="M11" s="84"/>
      <c r="N11" s="15"/>
      <c r="O11" s="15"/>
      <c r="P11" s="15"/>
      <c r="Q11" s="15"/>
      <c r="R11" s="15"/>
      <c r="S11" s="15"/>
      <c r="T11" s="15"/>
      <c r="U11" s="15"/>
      <c r="V11" s="15"/>
      <c r="W11" s="15"/>
      <c r="X11" s="8"/>
    </row>
    <row r="12" spans="1:24">
      <c r="A12" s="79" t="s">
        <v>8</v>
      </c>
      <c r="B12" s="79"/>
      <c r="C12" s="79"/>
      <c r="D12" s="79"/>
      <c r="E12" s="79"/>
      <c r="F12" s="79"/>
      <c r="G12" s="79"/>
      <c r="H12" s="79"/>
      <c r="I12" s="79"/>
      <c r="J12" s="79"/>
      <c r="K12" s="85" t="str">
        <f>'Исход. данные'!$B$2</f>
        <v>ВР-300S № 181024</v>
      </c>
      <c r="L12" s="85"/>
      <c r="M12" s="85"/>
      <c r="N12" s="16"/>
      <c r="O12" s="16"/>
      <c r="P12" s="16"/>
      <c r="Q12" s="16"/>
      <c r="R12" s="16"/>
      <c r="S12" s="16"/>
      <c r="T12" s="16"/>
      <c r="U12" s="16"/>
      <c r="V12" s="16"/>
      <c r="W12" s="16"/>
      <c r="X12" s="8"/>
    </row>
    <row r="13" spans="1:24">
      <c r="A13" s="79" t="s">
        <v>9</v>
      </c>
      <c r="B13" s="79"/>
      <c r="C13" s="79"/>
      <c r="D13" s="79"/>
      <c r="E13" s="79"/>
      <c r="F13" s="79"/>
      <c r="G13" s="79"/>
      <c r="H13" s="79"/>
      <c r="I13" s="79"/>
      <c r="J13" s="79"/>
      <c r="K13" s="85">
        <f>'Исход. данные'!$B$3</f>
        <v>21.2</v>
      </c>
      <c r="L13" s="85"/>
      <c r="M13" s="85"/>
      <c r="N13" s="16"/>
      <c r="O13" s="16"/>
      <c r="P13" s="16"/>
      <c r="Q13" s="16"/>
      <c r="R13" s="16"/>
      <c r="S13" s="16"/>
      <c r="T13" s="16"/>
      <c r="U13" s="16"/>
      <c r="V13" s="16"/>
      <c r="W13" s="16"/>
      <c r="X13" s="8"/>
    </row>
    <row r="14" spans="1:24">
      <c r="A14" s="79" t="s">
        <v>10</v>
      </c>
      <c r="B14" s="79"/>
      <c r="C14" s="79"/>
      <c r="D14" s="79"/>
      <c r="E14" s="79"/>
      <c r="F14" s="79"/>
      <c r="G14" s="79"/>
      <c r="H14" s="79"/>
      <c r="I14" s="79"/>
      <c r="J14" s="79"/>
      <c r="K14" s="85">
        <f>'Исход. данные'!$B$4</f>
        <v>60.7</v>
      </c>
      <c r="L14" s="85"/>
      <c r="M14" s="85"/>
      <c r="N14" s="16"/>
      <c r="O14" s="16"/>
      <c r="P14" s="16"/>
      <c r="Q14" s="16"/>
      <c r="R14" s="16"/>
      <c r="S14" s="16"/>
      <c r="T14" s="16"/>
      <c r="U14" s="16"/>
      <c r="V14" s="16"/>
      <c r="W14" s="16"/>
      <c r="X14" s="8"/>
    </row>
    <row r="15" spans="1:24">
      <c r="A15" s="97" t="s">
        <v>11</v>
      </c>
      <c r="B15" s="98"/>
      <c r="C15" s="99"/>
      <c r="D15" s="76" t="str">
        <f>"Объем дозирования " &amp; G7 &amp; " мкл"</f>
        <v>Объем дозирования 0,5 мкл</v>
      </c>
      <c r="E15" s="85"/>
      <c r="F15" s="85"/>
      <c r="G15" s="85"/>
      <c r="H15" s="85"/>
      <c r="I15" s="85"/>
      <c r="J15" s="85"/>
      <c r="K15" s="85"/>
      <c r="L15" s="85"/>
      <c r="M15" s="86"/>
      <c r="N15" s="47"/>
      <c r="O15" s="28"/>
      <c r="P15" s="28"/>
      <c r="Q15" s="28"/>
      <c r="R15" s="28"/>
      <c r="S15" s="28"/>
      <c r="T15" s="28"/>
      <c r="U15" s="28"/>
      <c r="V15" s="28"/>
      <c r="W15" s="28"/>
    </row>
    <row r="16" spans="1:24">
      <c r="A16" s="100"/>
      <c r="B16" s="101"/>
      <c r="C16" s="102"/>
      <c r="D16" s="76" t="s">
        <v>42</v>
      </c>
      <c r="E16" s="85"/>
      <c r="F16" s="85"/>
      <c r="G16" s="85"/>
      <c r="H16" s="86"/>
      <c r="I16" s="76" t="s">
        <v>13</v>
      </c>
      <c r="J16" s="85"/>
      <c r="K16" s="85"/>
      <c r="L16" s="85"/>
      <c r="M16" s="86"/>
      <c r="N16" s="28"/>
      <c r="O16" s="28"/>
      <c r="P16" s="28"/>
      <c r="Q16" s="28"/>
      <c r="R16" s="28"/>
      <c r="S16" s="28"/>
      <c r="T16" s="28"/>
      <c r="U16" s="28"/>
      <c r="V16" s="28"/>
      <c r="W16" s="28"/>
    </row>
    <row r="17" spans="1:31">
      <c r="A17" s="76">
        <v>1</v>
      </c>
      <c r="B17" s="85"/>
      <c r="C17" s="86"/>
      <c r="D17" s="87">
        <v>5.0000000000000001E-4</v>
      </c>
      <c r="E17" s="88"/>
      <c r="F17" s="88"/>
      <c r="G17" s="88"/>
      <c r="H17" s="89"/>
      <c r="I17" s="90">
        <f>D17*1000*'Исход. данные'!$B$6</f>
        <v>0.50155000000000005</v>
      </c>
      <c r="J17" s="91"/>
      <c r="K17" s="91"/>
      <c r="L17" s="91"/>
      <c r="M17" s="92"/>
      <c r="N17" s="28"/>
      <c r="O17" s="28"/>
      <c r="P17" s="28"/>
      <c r="Q17" s="28"/>
      <c r="R17" s="28"/>
      <c r="S17" s="28"/>
      <c r="T17" s="28"/>
      <c r="U17" s="28"/>
      <c r="V17" s="28"/>
      <c r="W17" s="28"/>
      <c r="AA17" s="65">
        <f ca="1">ROUND(NORMINV(RAND(), $AA$27, $AA$27*$M$7/100*0.8)/(1000*'Исход. данные'!$B$6), 4)</f>
        <v>5.0000000000000001E-4</v>
      </c>
      <c r="AB17" s="65"/>
      <c r="AC17" s="65"/>
      <c r="AD17" s="65"/>
      <c r="AE17" s="65"/>
    </row>
    <row r="18" spans="1:31">
      <c r="A18" s="76">
        <v>2</v>
      </c>
      <c r="B18" s="85"/>
      <c r="C18" s="86"/>
      <c r="D18" s="87">
        <v>5.0000000000000001E-4</v>
      </c>
      <c r="E18" s="93"/>
      <c r="F18" s="93"/>
      <c r="G18" s="93"/>
      <c r="H18" s="94"/>
      <c r="I18" s="90">
        <f>D18*1000*'Исход. данные'!$B$6</f>
        <v>0.50155000000000005</v>
      </c>
      <c r="J18" s="95"/>
      <c r="K18" s="95"/>
      <c r="L18" s="95"/>
      <c r="M18" s="96"/>
      <c r="N18" s="28"/>
      <c r="O18" s="28"/>
      <c r="P18" s="28"/>
      <c r="Q18" s="28"/>
      <c r="R18" s="28"/>
      <c r="S18" s="28"/>
      <c r="T18" s="28"/>
      <c r="U18" s="28"/>
      <c r="V18" s="28"/>
      <c r="W18" s="28"/>
      <c r="AA18" s="65">
        <f ca="1">ROUND(NORMINV(RAND(), $AA$27, $AA$27*$M$7/100*0.8)/(1000*'Исход. данные'!$B$6), 4)</f>
        <v>5.0000000000000001E-4</v>
      </c>
      <c r="AB18" s="65"/>
      <c r="AC18" s="65"/>
      <c r="AD18" s="65"/>
      <c r="AE18" s="65"/>
    </row>
    <row r="19" spans="1:31">
      <c r="A19" s="76">
        <v>3</v>
      </c>
      <c r="B19" s="85"/>
      <c r="C19" s="86"/>
      <c r="D19" s="87">
        <v>5.0000000000000001E-4</v>
      </c>
      <c r="E19" s="93"/>
      <c r="F19" s="93"/>
      <c r="G19" s="93"/>
      <c r="H19" s="94"/>
      <c r="I19" s="90">
        <f>D19*1000*'Исход. данные'!$B$6</f>
        <v>0.50155000000000005</v>
      </c>
      <c r="J19" s="95"/>
      <c r="K19" s="95"/>
      <c r="L19" s="95"/>
      <c r="M19" s="96"/>
      <c r="N19" s="28"/>
      <c r="O19" s="28"/>
      <c r="P19" s="28"/>
      <c r="Q19" s="28"/>
      <c r="R19" s="28"/>
      <c r="S19" s="28"/>
      <c r="T19" s="28"/>
      <c r="U19" s="28"/>
      <c r="V19" s="28"/>
      <c r="W19" s="28"/>
      <c r="AA19" s="65">
        <f ca="1">ROUND(NORMINV(RAND(), $AA$27, $AA$27*$M$7/100*0.8)/(1000*'Исход. данные'!$B$6), 4)</f>
        <v>5.0000000000000001E-4</v>
      </c>
      <c r="AB19" s="65"/>
      <c r="AC19" s="65"/>
      <c r="AD19" s="65"/>
      <c r="AE19" s="65"/>
    </row>
    <row r="20" spans="1:31">
      <c r="A20" s="76">
        <v>4</v>
      </c>
      <c r="B20" s="85"/>
      <c r="C20" s="86"/>
      <c r="D20" s="87">
        <v>5.0000000000000001E-4</v>
      </c>
      <c r="E20" s="93"/>
      <c r="F20" s="93"/>
      <c r="G20" s="93"/>
      <c r="H20" s="94"/>
      <c r="I20" s="90">
        <f>D20*1000*'Исход. данные'!$B$6</f>
        <v>0.50155000000000005</v>
      </c>
      <c r="J20" s="95"/>
      <c r="K20" s="95"/>
      <c r="L20" s="95"/>
      <c r="M20" s="96"/>
      <c r="N20" s="28"/>
      <c r="O20" s="28"/>
      <c r="P20" s="28"/>
      <c r="Q20" s="28"/>
      <c r="R20" s="28"/>
      <c r="S20" s="28"/>
      <c r="T20" s="28"/>
      <c r="U20" s="28"/>
      <c r="V20" s="28"/>
      <c r="W20" s="28"/>
      <c r="AA20" s="65">
        <f ca="1">ROUND(NORMINV(RAND(), $AA$27, $AA$27*$M$7/100*0.8)/(1000*'Исход. данные'!$B$6), 4)</f>
        <v>5.0000000000000001E-4</v>
      </c>
      <c r="AB20" s="65"/>
      <c r="AC20" s="65"/>
      <c r="AD20" s="65"/>
      <c r="AE20" s="65"/>
    </row>
    <row r="21" spans="1:31">
      <c r="A21" s="76">
        <v>5</v>
      </c>
      <c r="B21" s="85"/>
      <c r="C21" s="86"/>
      <c r="D21" s="87">
        <v>5.0000000000000001E-4</v>
      </c>
      <c r="E21" s="93"/>
      <c r="F21" s="93"/>
      <c r="G21" s="93"/>
      <c r="H21" s="94"/>
      <c r="I21" s="90">
        <f>D21*1000*'Исход. данные'!$B$6</f>
        <v>0.50155000000000005</v>
      </c>
      <c r="J21" s="95"/>
      <c r="K21" s="95"/>
      <c r="L21" s="95"/>
      <c r="M21" s="96"/>
      <c r="N21" s="28"/>
      <c r="O21" s="28"/>
      <c r="P21" s="28"/>
      <c r="Q21" s="28"/>
      <c r="R21" s="28"/>
      <c r="S21" s="28"/>
      <c r="T21" s="28"/>
      <c r="U21" s="28"/>
      <c r="V21" s="28"/>
      <c r="W21" s="28"/>
      <c r="AA21" s="65">
        <f ca="1">ROUND(NORMINV(RAND(), $AA$27, $AA$27*$M$7/100*0.8)/(1000*'Исход. данные'!$B$6), 4)</f>
        <v>5.0000000000000001E-4</v>
      </c>
      <c r="AB21" s="65"/>
      <c r="AC21" s="65"/>
      <c r="AD21" s="65"/>
      <c r="AE21" s="65"/>
    </row>
    <row r="22" spans="1:31">
      <c r="A22" s="76">
        <v>6</v>
      </c>
      <c r="B22" s="85"/>
      <c r="C22" s="86"/>
      <c r="D22" s="87">
        <v>5.0000000000000001E-4</v>
      </c>
      <c r="E22" s="93"/>
      <c r="F22" s="93"/>
      <c r="G22" s="93"/>
      <c r="H22" s="94"/>
      <c r="I22" s="90">
        <f>D22*1000*'Исход. данные'!$B$6</f>
        <v>0.50155000000000005</v>
      </c>
      <c r="J22" s="95"/>
      <c r="K22" s="95"/>
      <c r="L22" s="95"/>
      <c r="M22" s="96"/>
      <c r="N22" s="28"/>
      <c r="O22" s="28"/>
      <c r="P22" s="28"/>
      <c r="Q22" s="28"/>
      <c r="R22" s="28"/>
      <c r="S22" s="28"/>
      <c r="T22" s="28"/>
      <c r="U22" s="28"/>
      <c r="V22" s="28"/>
      <c r="W22" s="28"/>
      <c r="Z22" s="18"/>
      <c r="AA22" s="65">
        <f ca="1">ROUND(NORMINV(RAND(), $AA$27, $AA$27*$M$7/100*0.8)/(1000*'Исход. данные'!$B$6), 4)</f>
        <v>5.0000000000000001E-4</v>
      </c>
      <c r="AB22" s="65"/>
      <c r="AC22" s="65"/>
      <c r="AD22" s="65"/>
      <c r="AE22" s="65"/>
    </row>
    <row r="23" spans="1:31">
      <c r="A23" s="76">
        <v>7</v>
      </c>
      <c r="B23" s="85"/>
      <c r="C23" s="86"/>
      <c r="D23" s="87">
        <v>5.0000000000000001E-4</v>
      </c>
      <c r="E23" s="93"/>
      <c r="F23" s="93"/>
      <c r="G23" s="93"/>
      <c r="H23" s="94"/>
      <c r="I23" s="90">
        <f>D23*1000*'Исход. данные'!$B$6</f>
        <v>0.50155000000000005</v>
      </c>
      <c r="J23" s="95"/>
      <c r="K23" s="95"/>
      <c r="L23" s="95"/>
      <c r="M23" s="96"/>
      <c r="N23" s="28"/>
      <c r="O23" s="28"/>
      <c r="P23" s="28"/>
      <c r="Q23" s="28"/>
      <c r="R23" s="28"/>
      <c r="S23" s="28"/>
      <c r="T23" s="28"/>
      <c r="U23" s="28"/>
      <c r="V23" s="28"/>
      <c r="W23" s="28"/>
      <c r="Z23" s="18"/>
      <c r="AA23" s="65">
        <f ca="1">ROUND(NORMINV(RAND(), $AA$27, $AA$27*$M$7/100*0.8)/(1000*'Исход. данные'!$B$6), 4)</f>
        <v>5.0000000000000001E-4</v>
      </c>
      <c r="AB23" s="65"/>
      <c r="AC23" s="65"/>
      <c r="AD23" s="65"/>
      <c r="AE23" s="65"/>
    </row>
    <row r="24" spans="1:31">
      <c r="A24" s="76">
        <v>8</v>
      </c>
      <c r="B24" s="85"/>
      <c r="C24" s="86"/>
      <c r="D24" s="87">
        <v>5.0000000000000001E-4</v>
      </c>
      <c r="E24" s="93"/>
      <c r="F24" s="93"/>
      <c r="G24" s="93"/>
      <c r="H24" s="94"/>
      <c r="I24" s="90">
        <f>D24*1000*'Исход. данные'!$B$6</f>
        <v>0.50155000000000005</v>
      </c>
      <c r="J24" s="95"/>
      <c r="K24" s="95"/>
      <c r="L24" s="95"/>
      <c r="M24" s="96"/>
      <c r="N24" s="28"/>
      <c r="O24" s="28"/>
      <c r="P24" s="28"/>
      <c r="Q24" s="28"/>
      <c r="R24" s="28"/>
      <c r="S24" s="28"/>
      <c r="T24" s="28"/>
      <c r="U24" s="28"/>
      <c r="V24" s="28"/>
      <c r="W24" s="28"/>
      <c r="AA24" s="65">
        <f ca="1">ROUND(NORMINV(RAND(), $AA$27, $AA$27*$M$7/100*0.8)/(1000*'Исход. данные'!$B$6), 4)</f>
        <v>5.0000000000000001E-4</v>
      </c>
      <c r="AB24" s="65"/>
      <c r="AC24" s="65"/>
      <c r="AD24" s="65"/>
      <c r="AE24" s="65"/>
    </row>
    <row r="25" spans="1:31">
      <c r="A25" s="76">
        <v>9</v>
      </c>
      <c r="B25" s="85"/>
      <c r="C25" s="86"/>
      <c r="D25" s="87">
        <v>5.0000000000000001E-4</v>
      </c>
      <c r="E25" s="93"/>
      <c r="F25" s="93"/>
      <c r="G25" s="93"/>
      <c r="H25" s="94"/>
      <c r="I25" s="90">
        <f>D25*1000*'Исход. данные'!$B$6</f>
        <v>0.50155000000000005</v>
      </c>
      <c r="J25" s="95"/>
      <c r="K25" s="95"/>
      <c r="L25" s="95"/>
      <c r="M25" s="96"/>
      <c r="N25" s="28"/>
      <c r="O25" s="28"/>
      <c r="P25" s="28"/>
      <c r="Q25" s="28"/>
      <c r="R25" s="28"/>
      <c r="S25" s="28"/>
      <c r="T25" s="28"/>
      <c r="U25" s="28"/>
      <c r="V25" s="29"/>
      <c r="W25" s="28"/>
      <c r="AA25" s="65">
        <f ca="1">ROUND(NORMINV(RAND(), $AA$27, $AA$27*$M$7/100*0.8)/(1000*'Исход. данные'!$B$6), 4)</f>
        <v>5.0000000000000001E-4</v>
      </c>
      <c r="AB25" s="65"/>
      <c r="AC25" s="65"/>
      <c r="AD25" s="65"/>
      <c r="AE25" s="65"/>
    </row>
    <row r="26" spans="1:31">
      <c r="A26" s="76">
        <v>10</v>
      </c>
      <c r="B26" s="85"/>
      <c r="C26" s="86"/>
      <c r="D26" s="87">
        <v>5.0000000000000001E-4</v>
      </c>
      <c r="E26" s="93"/>
      <c r="F26" s="93"/>
      <c r="G26" s="93"/>
      <c r="H26" s="94"/>
      <c r="I26" s="90">
        <f>D26*1000*'Исход. данные'!$B$6</f>
        <v>0.50155000000000005</v>
      </c>
      <c r="J26" s="95"/>
      <c r="K26" s="95"/>
      <c r="L26" s="95"/>
      <c r="M26" s="96"/>
      <c r="N26" s="28"/>
      <c r="O26" s="28"/>
      <c r="P26" s="28"/>
      <c r="Q26" s="28"/>
      <c r="R26" s="28"/>
      <c r="S26" s="28"/>
      <c r="T26" s="28"/>
      <c r="U26" s="28"/>
      <c r="V26" s="28"/>
      <c r="W26" s="28"/>
      <c r="AA26" s="65">
        <f ca="1">ROUND(NORMINV(RAND(), $AA$27, $AA$27*$M$7/100*0.8)/(1000*'Исход. данные'!$B$6), 4)</f>
        <v>5.0000000000000001E-4</v>
      </c>
      <c r="AB26" s="65"/>
      <c r="AC26" s="65"/>
      <c r="AD26" s="65"/>
      <c r="AE26" s="65"/>
    </row>
    <row r="27" spans="1:31">
      <c r="A27" s="76" t="s">
        <v>14</v>
      </c>
      <c r="B27" s="85"/>
      <c r="C27" s="86"/>
      <c r="D27" s="87">
        <f>AVERAGE(D17:H26)</f>
        <v>5.0000000000000012E-4</v>
      </c>
      <c r="E27" s="93"/>
      <c r="F27" s="93"/>
      <c r="G27" s="93"/>
      <c r="H27" s="94"/>
      <c r="I27" s="90">
        <f>ROUND(AVERAGE(I17:M26),2)</f>
        <v>0.5</v>
      </c>
      <c r="J27" s="95"/>
      <c r="K27" s="95"/>
      <c r="L27" s="95"/>
      <c r="M27" s="96"/>
      <c r="N27" s="47"/>
      <c r="O27" s="28"/>
      <c r="P27" s="28"/>
      <c r="Q27" s="28"/>
      <c r="R27" s="28"/>
      <c r="S27" s="28"/>
      <c r="T27" s="28"/>
      <c r="U27" s="28"/>
      <c r="V27" s="28"/>
      <c r="W27" s="28"/>
      <c r="AA27" s="66">
        <f ca="1">G7+G7*J9/100*0.9*(RAND()-RAND())</f>
        <v>0.49451221150914526</v>
      </c>
      <c r="AB27" s="66"/>
      <c r="AC27" s="66"/>
      <c r="AD27" s="66"/>
      <c r="AE27" s="66"/>
    </row>
    <row r="28" spans="1:31">
      <c r="A28" s="76" t="s">
        <v>15</v>
      </c>
      <c r="B28" s="85"/>
      <c r="C28" s="86"/>
      <c r="D28" s="106" t="str">
        <f>'Исход. данные'!$B$5</f>
        <v>Пупкин В.В.</v>
      </c>
      <c r="E28" s="107"/>
      <c r="F28" s="107"/>
      <c r="G28" s="107"/>
      <c r="H28" s="107"/>
      <c r="I28" s="107"/>
      <c r="J28" s="107"/>
      <c r="K28" s="107"/>
      <c r="L28" s="107"/>
      <c r="M28" s="108"/>
      <c r="N28" s="51"/>
      <c r="O28" s="51"/>
      <c r="P28" s="51"/>
      <c r="Q28" s="51"/>
      <c r="R28" s="51"/>
      <c r="S28" s="51"/>
      <c r="T28" s="51"/>
      <c r="U28" s="28"/>
      <c r="V28" s="28"/>
      <c r="W28" s="28"/>
    </row>
    <row r="29" spans="1:31">
      <c r="A29" s="62"/>
      <c r="B29" s="62"/>
      <c r="C29" s="62"/>
      <c r="D29" s="62"/>
      <c r="E29" s="62"/>
      <c r="F29" s="62"/>
      <c r="G29" s="62"/>
      <c r="H29" s="62"/>
      <c r="I29" s="62"/>
      <c r="J29" s="62"/>
      <c r="K29" s="62"/>
      <c r="L29" s="62"/>
      <c r="M29" s="62"/>
      <c r="N29" s="62"/>
      <c r="O29" s="62"/>
      <c r="P29" s="62"/>
      <c r="Q29" s="62"/>
      <c r="R29" s="62"/>
      <c r="S29" s="62"/>
      <c r="T29" s="62"/>
      <c r="U29" s="62"/>
      <c r="V29" s="62"/>
      <c r="W29" s="62"/>
    </row>
    <row r="30" spans="1:31">
      <c r="A30" s="97" t="s">
        <v>11</v>
      </c>
      <c r="B30" s="98"/>
      <c r="C30" s="99"/>
      <c r="D30" s="76" t="str">
        <f>"Объем дозирования " &amp; G8 &amp; " мкл"</f>
        <v>Объем дозирования 10 мкл</v>
      </c>
      <c r="E30" s="85"/>
      <c r="F30" s="85"/>
      <c r="G30" s="85"/>
      <c r="H30" s="85"/>
      <c r="I30" s="85"/>
      <c r="J30" s="85"/>
      <c r="K30" s="85"/>
      <c r="L30" s="85"/>
      <c r="M30" s="86"/>
      <c r="V30" s="18"/>
    </row>
    <row r="31" spans="1:31">
      <c r="A31" s="100"/>
      <c r="B31" s="101"/>
      <c r="C31" s="102"/>
      <c r="D31" s="76" t="s">
        <v>42</v>
      </c>
      <c r="E31" s="85"/>
      <c r="F31" s="85"/>
      <c r="G31" s="85"/>
      <c r="H31" s="86"/>
      <c r="I31" s="76" t="s">
        <v>13</v>
      </c>
      <c r="J31" s="85"/>
      <c r="K31" s="85"/>
      <c r="L31" s="85"/>
      <c r="M31" s="86"/>
      <c r="Q31" s="18"/>
      <c r="S31" s="2"/>
    </row>
    <row r="32" spans="1:31">
      <c r="A32" s="76">
        <v>1</v>
      </c>
      <c r="B32" s="85"/>
      <c r="C32" s="86"/>
      <c r="D32" s="103">
        <v>0.01</v>
      </c>
      <c r="E32" s="104"/>
      <c r="F32" s="104"/>
      <c r="G32" s="104"/>
      <c r="H32" s="105"/>
      <c r="I32" s="90">
        <f>D32*1000*'Исход. данные'!$B$6</f>
        <v>10.031000000000001</v>
      </c>
      <c r="J32" s="95"/>
      <c r="K32" s="95"/>
      <c r="L32" s="95"/>
      <c r="M32" s="96"/>
      <c r="Q32" s="18"/>
      <c r="AA32" s="65">
        <f ca="1">ROUND(NORMINV(RAND(), $AA$42, $AA$42*$M$8/100*0.8)/(1000*'Исход. данные'!$B$6), 4)</f>
        <v>1.01E-2</v>
      </c>
      <c r="AB32" s="65"/>
      <c r="AC32" s="65"/>
      <c r="AD32" s="65"/>
      <c r="AE32" s="65"/>
    </row>
    <row r="33" spans="1:31">
      <c r="A33" s="76">
        <v>2</v>
      </c>
      <c r="B33" s="85"/>
      <c r="C33" s="86"/>
      <c r="D33" s="103">
        <v>9.9000000000000008E-3</v>
      </c>
      <c r="E33" s="104"/>
      <c r="F33" s="104"/>
      <c r="G33" s="104"/>
      <c r="H33" s="105"/>
      <c r="I33" s="90">
        <f>D33*1000*'Исход. данные'!$B$6</f>
        <v>9.930690000000002</v>
      </c>
      <c r="J33" s="95"/>
      <c r="K33" s="95"/>
      <c r="L33" s="95"/>
      <c r="M33" s="96"/>
      <c r="Q33" s="18"/>
      <c r="S33" s="2"/>
      <c r="AA33" s="65">
        <f ca="1">ROUND(NORMINV(RAND(), $AA$42, $AA$42*$M$8/100*0.8)/(1000*'Исход. данные'!$B$6), 4)</f>
        <v>0.01</v>
      </c>
      <c r="AB33" s="65"/>
      <c r="AC33" s="65"/>
      <c r="AD33" s="65"/>
      <c r="AE33" s="65"/>
    </row>
    <row r="34" spans="1:31">
      <c r="A34" s="76">
        <v>3</v>
      </c>
      <c r="B34" s="85"/>
      <c r="C34" s="86"/>
      <c r="D34" s="103">
        <v>0.01</v>
      </c>
      <c r="E34" s="104"/>
      <c r="F34" s="104"/>
      <c r="G34" s="104"/>
      <c r="H34" s="105"/>
      <c r="I34" s="90">
        <f>D34*1000*'Исход. данные'!$B$6</f>
        <v>10.031000000000001</v>
      </c>
      <c r="J34" s="95"/>
      <c r="K34" s="95"/>
      <c r="L34" s="95"/>
      <c r="M34" s="96"/>
      <c r="Q34" s="18"/>
      <c r="AA34" s="65">
        <f ca="1">ROUND(NORMINV(RAND(), $AA$42, $AA$42*$M$8/100*0.8)/(1000*'Исход. данные'!$B$6), 4)</f>
        <v>0.01</v>
      </c>
      <c r="AB34" s="65"/>
      <c r="AC34" s="65"/>
      <c r="AD34" s="65"/>
      <c r="AE34" s="65"/>
    </row>
    <row r="35" spans="1:31">
      <c r="A35" s="76">
        <v>4</v>
      </c>
      <c r="B35" s="85"/>
      <c r="C35" s="86"/>
      <c r="D35" s="103">
        <v>9.9000000000000008E-3</v>
      </c>
      <c r="E35" s="104"/>
      <c r="F35" s="104"/>
      <c r="G35" s="104"/>
      <c r="H35" s="105"/>
      <c r="I35" s="90">
        <f>D35*1000*'Исход. данные'!$B$6</f>
        <v>9.930690000000002</v>
      </c>
      <c r="J35" s="95"/>
      <c r="K35" s="95"/>
      <c r="L35" s="95"/>
      <c r="M35" s="96"/>
      <c r="Q35" s="18"/>
      <c r="AA35" s="65">
        <f ca="1">ROUND(NORMINV(RAND(), $AA$42, $AA$42*$M$8/100*0.8)/(1000*'Исход. данные'!$B$6), 4)</f>
        <v>0.01</v>
      </c>
      <c r="AB35" s="65"/>
      <c r="AC35" s="65"/>
      <c r="AD35" s="65"/>
      <c r="AE35" s="65"/>
    </row>
    <row r="36" spans="1:31">
      <c r="A36" s="76">
        <v>5</v>
      </c>
      <c r="B36" s="85"/>
      <c r="C36" s="86"/>
      <c r="D36" s="103">
        <v>9.9000000000000008E-3</v>
      </c>
      <c r="E36" s="104"/>
      <c r="F36" s="104"/>
      <c r="G36" s="104"/>
      <c r="H36" s="105"/>
      <c r="I36" s="90">
        <f>D36*1000*'Исход. данные'!$B$6</f>
        <v>9.930690000000002</v>
      </c>
      <c r="J36" s="95"/>
      <c r="K36" s="95"/>
      <c r="L36" s="95"/>
      <c r="M36" s="96"/>
      <c r="Q36" s="18"/>
      <c r="AA36" s="65">
        <f ca="1">ROUND(NORMINV(RAND(), $AA$42, $AA$42*$M$8/100*0.8)/(1000*'Исход. данные'!$B$6), 4)</f>
        <v>0.01</v>
      </c>
      <c r="AB36" s="65"/>
      <c r="AC36" s="65"/>
      <c r="AD36" s="65"/>
      <c r="AE36" s="65"/>
    </row>
    <row r="37" spans="1:31">
      <c r="A37" s="76">
        <v>6</v>
      </c>
      <c r="B37" s="85"/>
      <c r="C37" s="86"/>
      <c r="D37" s="103">
        <v>0.01</v>
      </c>
      <c r="E37" s="104"/>
      <c r="F37" s="104"/>
      <c r="G37" s="104"/>
      <c r="H37" s="105"/>
      <c r="I37" s="90">
        <f>D37*1000*'Исход. данные'!$B$6</f>
        <v>10.031000000000001</v>
      </c>
      <c r="J37" s="95"/>
      <c r="K37" s="95"/>
      <c r="L37" s="95"/>
      <c r="M37" s="96"/>
      <c r="Q37" s="18"/>
      <c r="Y37" s="26"/>
      <c r="AA37" s="65">
        <f ca="1">ROUND(NORMINV(RAND(), $AA$42, $AA$42*$M$8/100*0.8)/(1000*'Исход. данные'!$B$6), 4)</f>
        <v>0.01</v>
      </c>
      <c r="AB37" s="65"/>
      <c r="AC37" s="65"/>
      <c r="AD37" s="65"/>
      <c r="AE37" s="65"/>
    </row>
    <row r="38" spans="1:31">
      <c r="A38" s="76">
        <v>7</v>
      </c>
      <c r="B38" s="85"/>
      <c r="C38" s="86"/>
      <c r="D38" s="103">
        <v>9.9000000000000008E-3</v>
      </c>
      <c r="E38" s="104"/>
      <c r="F38" s="104"/>
      <c r="G38" s="104"/>
      <c r="H38" s="105"/>
      <c r="I38" s="90">
        <f>D38*1000*'Исход. данные'!$B$6</f>
        <v>9.930690000000002</v>
      </c>
      <c r="J38" s="95"/>
      <c r="K38" s="95"/>
      <c r="L38" s="95"/>
      <c r="M38" s="96"/>
      <c r="Q38" s="18"/>
      <c r="AA38" s="65">
        <f ca="1">ROUND(NORMINV(RAND(), $AA$42, $AA$42*$M$8/100*0.8)/(1000*'Исход. данные'!$B$6), 4)</f>
        <v>0.01</v>
      </c>
      <c r="AB38" s="65"/>
      <c r="AC38" s="65"/>
      <c r="AD38" s="65"/>
      <c r="AE38" s="65"/>
    </row>
    <row r="39" spans="1:31">
      <c r="A39" s="76">
        <v>8</v>
      </c>
      <c r="B39" s="85"/>
      <c r="C39" s="86"/>
      <c r="D39" s="103">
        <v>9.9000000000000008E-3</v>
      </c>
      <c r="E39" s="104"/>
      <c r="F39" s="104"/>
      <c r="G39" s="104"/>
      <c r="H39" s="105"/>
      <c r="I39" s="90">
        <f>D39*1000*'Исход. данные'!$B$6</f>
        <v>9.930690000000002</v>
      </c>
      <c r="J39" s="95"/>
      <c r="K39" s="95"/>
      <c r="L39" s="95"/>
      <c r="M39" s="96"/>
      <c r="Q39" s="18"/>
      <c r="AA39" s="65">
        <f ca="1">ROUND(NORMINV(RAND(), $AA$42, $AA$42*$M$8/100*0.8)/(1000*'Исход. данные'!$B$6), 4)</f>
        <v>0.01</v>
      </c>
      <c r="AB39" s="65"/>
      <c r="AC39" s="65"/>
      <c r="AD39" s="65"/>
      <c r="AE39" s="65"/>
    </row>
    <row r="40" spans="1:31">
      <c r="A40" s="76">
        <v>9</v>
      </c>
      <c r="B40" s="85"/>
      <c r="C40" s="86"/>
      <c r="D40" s="103">
        <v>0.01</v>
      </c>
      <c r="E40" s="104"/>
      <c r="F40" s="104"/>
      <c r="G40" s="104"/>
      <c r="H40" s="105"/>
      <c r="I40" s="90">
        <f>D40*1000*'Исход. данные'!$B$6</f>
        <v>10.031000000000001</v>
      </c>
      <c r="J40" s="95"/>
      <c r="K40" s="95"/>
      <c r="L40" s="95"/>
      <c r="M40" s="96"/>
      <c r="Q40" s="18"/>
      <c r="AA40" s="65">
        <f ca="1">ROUND(NORMINV(RAND(), $AA$42, $AA$42*$M$8/100*0.8)/(1000*'Исход. данные'!$B$6), 4)</f>
        <v>9.9000000000000008E-3</v>
      </c>
      <c r="AB40" s="65"/>
      <c r="AC40" s="65"/>
      <c r="AD40" s="65"/>
      <c r="AE40" s="65"/>
    </row>
    <row r="41" spans="1:31">
      <c r="A41" s="76">
        <v>10</v>
      </c>
      <c r="B41" s="85"/>
      <c r="C41" s="86"/>
      <c r="D41" s="103">
        <v>0.01</v>
      </c>
      <c r="E41" s="104"/>
      <c r="F41" s="104"/>
      <c r="G41" s="104"/>
      <c r="H41" s="105"/>
      <c r="I41" s="90">
        <f>D41*1000*'Исход. данные'!$B$6</f>
        <v>10.031000000000001</v>
      </c>
      <c r="J41" s="95"/>
      <c r="K41" s="95"/>
      <c r="L41" s="95"/>
      <c r="M41" s="96"/>
      <c r="Q41" s="18"/>
      <c r="AA41" s="65">
        <f ca="1">ROUND(NORMINV(RAND(), $AA$42, $AA$42*$M$8/100*0.8)/(1000*'Исход. данные'!$B$6), 4)</f>
        <v>0.01</v>
      </c>
      <c r="AB41" s="65"/>
      <c r="AC41" s="65"/>
      <c r="AD41" s="65"/>
      <c r="AE41" s="65"/>
    </row>
    <row r="42" spans="1:31">
      <c r="A42" s="76" t="s">
        <v>14</v>
      </c>
      <c r="B42" s="85"/>
      <c r="C42" s="86"/>
      <c r="D42" s="109">
        <f>AVERAGE(D32:H41)</f>
        <v>9.9500000000000005E-3</v>
      </c>
      <c r="E42" s="110"/>
      <c r="F42" s="110"/>
      <c r="G42" s="110"/>
      <c r="H42" s="110"/>
      <c r="I42" s="111">
        <f>ROUND(AVERAGE(I32:M41), 2)</f>
        <v>9.98</v>
      </c>
      <c r="J42" s="111"/>
      <c r="K42" s="111"/>
      <c r="L42" s="111"/>
      <c r="M42" s="111"/>
      <c r="N42" s="8"/>
      <c r="O42" s="8"/>
      <c r="P42" s="8"/>
      <c r="Q42" s="8"/>
      <c r="R42" s="8"/>
      <c r="S42" s="8"/>
      <c r="T42" s="8"/>
      <c r="U42" s="8"/>
      <c r="V42" s="8"/>
      <c r="W42" s="8"/>
      <c r="X42" s="8"/>
      <c r="AA42" s="66">
        <f ca="1">G8+G8*J10/100*0.9*(RAND()-RAND())</f>
        <v>9.9890286315417232</v>
      </c>
      <c r="AB42" s="66"/>
      <c r="AC42" s="66"/>
      <c r="AD42" s="66"/>
      <c r="AE42" s="66"/>
    </row>
    <row r="43" spans="1:31">
      <c r="A43" s="74" t="s">
        <v>15</v>
      </c>
      <c r="B43" s="74"/>
      <c r="C43" s="74"/>
      <c r="D43" s="112" t="str">
        <f>'Исход. данные'!$B$5</f>
        <v>Пупкин В.В.</v>
      </c>
      <c r="E43" s="112"/>
      <c r="F43" s="112"/>
      <c r="G43" s="112"/>
      <c r="H43" s="112"/>
      <c r="I43" s="112"/>
      <c r="J43" s="112"/>
      <c r="K43" s="112"/>
      <c r="L43" s="112"/>
      <c r="M43" s="112"/>
      <c r="N43" s="45"/>
      <c r="O43" s="45"/>
      <c r="P43" s="45"/>
      <c r="Q43" s="45"/>
      <c r="R43" s="45"/>
      <c r="S43" s="45"/>
      <c r="T43" s="8"/>
      <c r="U43" s="8"/>
      <c r="V43" s="8"/>
      <c r="W43" s="8"/>
      <c r="X43" s="8"/>
    </row>
    <row r="44" spans="1:31">
      <c r="A44" s="107" t="s">
        <v>16</v>
      </c>
      <c r="B44" s="107"/>
      <c r="C44" s="107"/>
      <c r="D44" s="107"/>
      <c r="E44" s="107"/>
      <c r="F44" s="107"/>
      <c r="G44" s="107"/>
      <c r="H44" s="107"/>
      <c r="I44" s="107"/>
      <c r="J44" s="107"/>
      <c r="K44" s="107"/>
      <c r="L44" s="107"/>
      <c r="M44" s="107"/>
      <c r="N44" s="16"/>
      <c r="O44" s="16"/>
      <c r="P44" s="16"/>
      <c r="Q44" s="16"/>
      <c r="R44" s="16"/>
      <c r="S44" s="16"/>
      <c r="T44" s="16"/>
      <c r="U44" s="16"/>
      <c r="V44" s="16"/>
      <c r="W44" s="16"/>
    </row>
    <row r="45" spans="1:31" ht="15" customHeight="1">
      <c r="A45" s="124" t="s">
        <v>5</v>
      </c>
      <c r="B45" s="125"/>
      <c r="C45" s="125"/>
      <c r="D45" s="115" t="s">
        <v>55</v>
      </c>
      <c r="E45" s="116"/>
      <c r="F45" s="116"/>
      <c r="G45" s="116"/>
      <c r="H45" s="117"/>
      <c r="I45" s="113" t="s">
        <v>57</v>
      </c>
      <c r="J45" s="113"/>
      <c r="K45" s="113"/>
      <c r="L45" s="113"/>
      <c r="M45" s="113"/>
      <c r="AA45">
        <f>IF(ABS(D46)&gt;J9, 0, IF(ABS(D47)&gt;J10, 0, IF(I46&gt;M7, 0, IF(I47&gt;M8, 0, 1))))</f>
        <v>1</v>
      </c>
    </row>
    <row r="46" spans="1:31">
      <c r="A46" s="76">
        <f>G7</f>
        <v>0.5</v>
      </c>
      <c r="B46" s="85"/>
      <c r="C46" s="86"/>
      <c r="D46" s="118">
        <f>ROUND(((I27-A46)/A46*100),2)</f>
        <v>0</v>
      </c>
      <c r="E46" s="119"/>
      <c r="F46" s="119"/>
      <c r="G46" s="119"/>
      <c r="H46" s="120"/>
      <c r="I46" s="114">
        <f>ROUND(STDEV(I17:I26)*100/I27,2)</f>
        <v>0</v>
      </c>
      <c r="J46" s="114"/>
      <c r="K46" s="114"/>
      <c r="L46" s="114"/>
      <c r="M46" s="114"/>
    </row>
    <row r="47" spans="1:31">
      <c r="A47" s="76">
        <f>G8</f>
        <v>10</v>
      </c>
      <c r="B47" s="85"/>
      <c r="C47" s="86"/>
      <c r="D47" s="118">
        <f>ROUND(((I42-A47)/A47*100),2)</f>
        <v>-0.2</v>
      </c>
      <c r="E47" s="119"/>
      <c r="F47" s="119"/>
      <c r="G47" s="119"/>
      <c r="H47" s="120"/>
      <c r="I47" s="114">
        <f>ROUND(STDEV(I32:I41)*100/I42,2)</f>
        <v>0.53</v>
      </c>
      <c r="J47" s="114"/>
      <c r="K47" s="114"/>
      <c r="L47" s="114"/>
      <c r="M47" s="114"/>
      <c r="N47" s="37"/>
      <c r="Q47" s="8"/>
    </row>
    <row r="48" spans="1:31" ht="15.75">
      <c r="A48" s="121" t="s">
        <v>17</v>
      </c>
      <c r="B48" s="121"/>
      <c r="C48" s="121"/>
      <c r="D48" s="121"/>
      <c r="E48" s="121"/>
      <c r="F48" s="121"/>
      <c r="G48" s="122" t="s">
        <v>18</v>
      </c>
      <c r="H48" s="122"/>
      <c r="I48" s="122"/>
      <c r="J48" s="122"/>
      <c r="K48" s="122"/>
      <c r="L48" s="122"/>
      <c r="M48" s="122"/>
      <c r="N48" s="44"/>
      <c r="O48" s="44"/>
      <c r="P48" s="44"/>
      <c r="Q48" s="44"/>
      <c r="R48" s="44"/>
      <c r="S48" s="44"/>
      <c r="T48" s="44"/>
      <c r="U48" s="44"/>
      <c r="V48" s="44"/>
      <c r="W48" s="44"/>
      <c r="X48" s="8"/>
    </row>
    <row r="49" spans="1:24">
      <c r="A49" s="79" t="s">
        <v>15</v>
      </c>
      <c r="B49" s="79"/>
      <c r="C49" s="79"/>
      <c r="D49" s="79"/>
      <c r="E49" s="79"/>
      <c r="F49" s="79"/>
      <c r="G49" s="107" t="str">
        <f>'Исход. данные'!$B$5</f>
        <v>Пупкин В.В.</v>
      </c>
      <c r="H49" s="107"/>
      <c r="I49" s="107"/>
      <c r="J49" s="107"/>
      <c r="K49" s="107"/>
      <c r="L49" s="107"/>
      <c r="M49" s="107"/>
      <c r="N49" s="16"/>
      <c r="O49" s="16"/>
      <c r="P49" s="16"/>
      <c r="Q49" s="16"/>
      <c r="R49" s="16"/>
      <c r="S49" s="16"/>
      <c r="T49" s="16"/>
      <c r="U49" s="16"/>
      <c r="V49" s="16"/>
      <c r="W49" s="16"/>
      <c r="X49" s="8"/>
    </row>
    <row r="50" spans="1:24">
      <c r="A50" s="62"/>
      <c r="B50" s="62"/>
      <c r="C50" s="62"/>
      <c r="D50" s="62"/>
      <c r="E50" s="62"/>
      <c r="F50" s="62"/>
      <c r="G50" s="123" t="s">
        <v>58</v>
      </c>
      <c r="H50" s="123"/>
      <c r="I50" s="123"/>
      <c r="J50" s="123"/>
      <c r="K50" s="123"/>
      <c r="L50" s="123"/>
      <c r="M50" s="123"/>
      <c r="N50" s="48"/>
      <c r="O50" s="48"/>
      <c r="P50" s="48"/>
      <c r="Q50" s="63"/>
      <c r="R50" s="63"/>
      <c r="S50" s="63"/>
      <c r="T50" s="63"/>
      <c r="U50" s="63"/>
      <c r="V50" s="63"/>
      <c r="W50" s="63"/>
    </row>
  </sheetData>
  <mergeCells count="152">
    <mergeCell ref="A1:M1"/>
    <mergeCell ref="A2:M2"/>
    <mergeCell ref="A3:G3"/>
    <mergeCell ref="I3:M3"/>
    <mergeCell ref="Q3:W3"/>
    <mergeCell ref="A4:G4"/>
    <mergeCell ref="I4:M4"/>
    <mergeCell ref="Q4:W4"/>
    <mergeCell ref="A5:M5"/>
    <mergeCell ref="A6:C6"/>
    <mergeCell ref="D6:F6"/>
    <mergeCell ref="G6:I6"/>
    <mergeCell ref="J6:L6"/>
    <mergeCell ref="A7:C7"/>
    <mergeCell ref="D7:F7"/>
    <mergeCell ref="G7:I7"/>
    <mergeCell ref="J7:L7"/>
    <mergeCell ref="A10:C10"/>
    <mergeCell ref="D10:F10"/>
    <mergeCell ref="G10:I10"/>
    <mergeCell ref="J10:L10"/>
    <mergeCell ref="A11:J11"/>
    <mergeCell ref="K11:M11"/>
    <mergeCell ref="A8:C8"/>
    <mergeCell ref="D8:F8"/>
    <mergeCell ref="G8:I8"/>
    <mergeCell ref="J8:L8"/>
    <mergeCell ref="A9:C9"/>
    <mergeCell ref="D9:F9"/>
    <mergeCell ref="G9:I9"/>
    <mergeCell ref="J9:L9"/>
    <mergeCell ref="A15:C16"/>
    <mergeCell ref="D15:M15"/>
    <mergeCell ref="D16:H16"/>
    <mergeCell ref="I16:M16"/>
    <mergeCell ref="A17:C17"/>
    <mergeCell ref="D17:H17"/>
    <mergeCell ref="I17:M17"/>
    <mergeCell ref="A12:J12"/>
    <mergeCell ref="K12:M12"/>
    <mergeCell ref="A13:J13"/>
    <mergeCell ref="K13:M13"/>
    <mergeCell ref="A14:J14"/>
    <mergeCell ref="K14:M14"/>
    <mergeCell ref="AA17:AE17"/>
    <mergeCell ref="A18:C18"/>
    <mergeCell ref="D18:H18"/>
    <mergeCell ref="I18:M18"/>
    <mergeCell ref="AA18:AE18"/>
    <mergeCell ref="A19:C19"/>
    <mergeCell ref="D19:H19"/>
    <mergeCell ref="I19:M19"/>
    <mergeCell ref="AA19:AE19"/>
    <mergeCell ref="A22:C22"/>
    <mergeCell ref="D22:H22"/>
    <mergeCell ref="I22:M22"/>
    <mergeCell ref="AA22:AE22"/>
    <mergeCell ref="A23:C23"/>
    <mergeCell ref="D23:H23"/>
    <mergeCell ref="I23:M23"/>
    <mergeCell ref="AA23:AE23"/>
    <mergeCell ref="A20:C20"/>
    <mergeCell ref="D20:H20"/>
    <mergeCell ref="I20:M20"/>
    <mergeCell ref="AA20:AE20"/>
    <mergeCell ref="A21:C21"/>
    <mergeCell ref="D21:H21"/>
    <mergeCell ref="I21:M21"/>
    <mergeCell ref="AA21:AE21"/>
    <mergeCell ref="AA26:AE26"/>
    <mergeCell ref="A27:C27"/>
    <mergeCell ref="D27:H27"/>
    <mergeCell ref="I27:M27"/>
    <mergeCell ref="AA27:AE27"/>
    <mergeCell ref="A24:C24"/>
    <mergeCell ref="D24:H24"/>
    <mergeCell ref="I24:M24"/>
    <mergeCell ref="AA24:AE24"/>
    <mergeCell ref="A25:C25"/>
    <mergeCell ref="D25:H25"/>
    <mergeCell ref="I25:M25"/>
    <mergeCell ref="AA25:AE25"/>
    <mergeCell ref="A28:C28"/>
    <mergeCell ref="D28:M28"/>
    <mergeCell ref="A30:C31"/>
    <mergeCell ref="D30:M30"/>
    <mergeCell ref="D31:H31"/>
    <mergeCell ref="I31:M31"/>
    <mergeCell ref="A26:C26"/>
    <mergeCell ref="D26:H26"/>
    <mergeCell ref="I26:M26"/>
    <mergeCell ref="A34:C34"/>
    <mergeCell ref="D34:H34"/>
    <mergeCell ref="I34:M34"/>
    <mergeCell ref="AA34:AE34"/>
    <mergeCell ref="A35:C35"/>
    <mergeCell ref="D35:H35"/>
    <mergeCell ref="I35:M35"/>
    <mergeCell ref="AA35:AE35"/>
    <mergeCell ref="A32:C32"/>
    <mergeCell ref="D32:H32"/>
    <mergeCell ref="I32:M32"/>
    <mergeCell ref="AA32:AE32"/>
    <mergeCell ref="A33:C33"/>
    <mergeCell ref="D33:H33"/>
    <mergeCell ref="I33:M33"/>
    <mergeCell ref="AA33:AE33"/>
    <mergeCell ref="A38:C38"/>
    <mergeCell ref="D38:H38"/>
    <mergeCell ref="I38:M38"/>
    <mergeCell ref="AA38:AE38"/>
    <mergeCell ref="A39:C39"/>
    <mergeCell ref="D39:H39"/>
    <mergeCell ref="I39:M39"/>
    <mergeCell ref="AA39:AE39"/>
    <mergeCell ref="A36:C36"/>
    <mergeCell ref="D36:H36"/>
    <mergeCell ref="I36:M36"/>
    <mergeCell ref="AA36:AE36"/>
    <mergeCell ref="A37:C37"/>
    <mergeCell ref="D37:H37"/>
    <mergeCell ref="I37:M37"/>
    <mergeCell ref="AA37:AE37"/>
    <mergeCell ref="A42:C42"/>
    <mergeCell ref="D42:H42"/>
    <mergeCell ref="I42:M42"/>
    <mergeCell ref="AA42:AE42"/>
    <mergeCell ref="A43:C43"/>
    <mergeCell ref="D43:M43"/>
    <mergeCell ref="A40:C40"/>
    <mergeCell ref="D40:H40"/>
    <mergeCell ref="I40:M40"/>
    <mergeCell ref="AA40:AE40"/>
    <mergeCell ref="A41:C41"/>
    <mergeCell ref="D41:H41"/>
    <mergeCell ref="I41:M41"/>
    <mergeCell ref="AA41:AE41"/>
    <mergeCell ref="G50:M50"/>
    <mergeCell ref="A47:C47"/>
    <mergeCell ref="D47:H47"/>
    <mergeCell ref="I47:M47"/>
    <mergeCell ref="A48:F48"/>
    <mergeCell ref="G48:M48"/>
    <mergeCell ref="A49:F49"/>
    <mergeCell ref="G49:M49"/>
    <mergeCell ref="A44:M44"/>
    <mergeCell ref="A45:C45"/>
    <mergeCell ref="D45:H45"/>
    <mergeCell ref="I45:M45"/>
    <mergeCell ref="A46:C46"/>
    <mergeCell ref="D46:H46"/>
    <mergeCell ref="I46:M46"/>
  </mergeCells>
  <conditionalFormatting sqref="D46">
    <cfRule type="expression" dxfId="35" priority="4">
      <formula>ABS($D$46)&gt;--MID($J$7,2,5)</formula>
    </cfRule>
  </conditionalFormatting>
  <conditionalFormatting sqref="D47">
    <cfRule type="expression" dxfId="34" priority="3">
      <formula>ABS($D$47)&gt;--MID($J$8,2,5)</formula>
    </cfRule>
  </conditionalFormatting>
  <conditionalFormatting sqref="I46">
    <cfRule type="cellIs" dxfId="33" priority="2" operator="greaterThan">
      <formula>$M$7</formula>
    </cfRule>
  </conditionalFormatting>
  <conditionalFormatting sqref="I47">
    <cfRule type="cellIs" dxfId="32" priority="1" operator="greaterThan">
      <formula>$M$8</formula>
    </cfRule>
  </conditionalFormatting>
  <pageMargins left="0.7" right="0.7" top="0.75" bottom="0.75" header="0.3" footer="0.3"/>
  <pageSetup paperSize="9" orientation="portrait" r:id="rId1"/>
</worksheet>
</file>

<file path=xl/worksheets/sheet69.xml><?xml version="1.0" encoding="utf-8"?>
<worksheet xmlns="http://schemas.openxmlformats.org/spreadsheetml/2006/main" xmlns:r="http://schemas.openxmlformats.org/officeDocument/2006/relationships">
  <sheetPr codeName="Лист101">
    <tabColor rgb="FF00B0F0"/>
  </sheetPr>
  <dimension ref="A1:AE50"/>
  <sheetViews>
    <sheetView zoomScale="90" zoomScaleNormal="90" workbookViewId="0">
      <selection activeCell="D32" sqref="D32:H41"/>
    </sheetView>
  </sheetViews>
  <sheetFormatPr defaultRowHeight="15"/>
  <cols>
    <col min="1" max="1" width="6.7109375" customWidth="1"/>
    <col min="2" max="2" width="6.5703125" customWidth="1"/>
    <col min="3" max="3" width="5.5703125" customWidth="1"/>
    <col min="4" max="4" width="7" customWidth="1"/>
    <col min="5" max="7" width="3.7109375" customWidth="1"/>
    <col min="8" max="8" width="11.7109375" customWidth="1"/>
    <col min="9" max="9" width="2.7109375" customWidth="1"/>
    <col min="10" max="10" width="6.7109375" customWidth="1"/>
    <col min="11" max="12" width="3.7109375" customWidth="1"/>
    <col min="13" max="13" width="14.7109375" customWidth="1"/>
    <col min="14" max="14" width="5.7109375" customWidth="1"/>
    <col min="15" max="16" width="0" hidden="1" customWidth="1"/>
    <col min="17" max="17" width="0.42578125" customWidth="1"/>
    <col min="18" max="23" width="0" hidden="1" customWidth="1"/>
    <col min="27" max="27" width="9.28515625" hidden="1" customWidth="1"/>
    <col min="28" max="31" width="9.140625" hidden="1" customWidth="1"/>
  </cols>
  <sheetData>
    <row r="1" spans="1:24">
      <c r="A1" s="67" t="s">
        <v>32</v>
      </c>
      <c r="B1" s="67"/>
      <c r="C1" s="67"/>
      <c r="D1" s="67"/>
      <c r="E1" s="67"/>
      <c r="F1" s="67"/>
      <c r="G1" s="67"/>
      <c r="H1" s="67"/>
      <c r="I1" s="67"/>
      <c r="J1" s="67"/>
      <c r="K1" s="67"/>
      <c r="L1" s="67"/>
      <c r="M1" s="67"/>
      <c r="N1" s="38"/>
      <c r="O1" s="38"/>
      <c r="P1" s="38"/>
      <c r="Q1" s="38"/>
      <c r="R1" s="38"/>
      <c r="S1" s="38"/>
      <c r="T1" s="38"/>
      <c r="U1" s="38"/>
      <c r="V1" s="38"/>
      <c r="W1" s="28"/>
    </row>
    <row r="2" spans="1:24">
      <c r="A2" s="71" t="s">
        <v>33</v>
      </c>
      <c r="B2" s="71"/>
      <c r="C2" s="71"/>
      <c r="D2" s="71"/>
      <c r="E2" s="71"/>
      <c r="F2" s="71"/>
      <c r="G2" s="71"/>
      <c r="H2" s="71"/>
      <c r="I2" s="71"/>
      <c r="J2" s="71"/>
      <c r="K2" s="71"/>
      <c r="L2" s="71"/>
      <c r="M2" s="71"/>
      <c r="N2" s="7"/>
      <c r="O2" s="7"/>
      <c r="P2" s="7"/>
      <c r="Q2" s="7"/>
      <c r="R2" s="7"/>
      <c r="S2" s="7"/>
      <c r="T2" s="7"/>
      <c r="U2" s="7"/>
      <c r="V2" s="7"/>
      <c r="W2" s="7"/>
    </row>
    <row r="3" spans="1:24" ht="15.75">
      <c r="A3" s="68" t="s">
        <v>25</v>
      </c>
      <c r="B3" s="68"/>
      <c r="C3" s="68"/>
      <c r="D3" s="68"/>
      <c r="E3" s="68"/>
      <c r="F3" s="68"/>
      <c r="G3" s="68"/>
      <c r="H3" s="62"/>
      <c r="I3" s="72">
        <v>4543200609</v>
      </c>
      <c r="J3" s="72"/>
      <c r="K3" s="72"/>
      <c r="L3" s="72"/>
      <c r="M3" s="72"/>
      <c r="N3" s="16"/>
      <c r="O3" s="23"/>
      <c r="P3" s="62"/>
      <c r="Q3" s="69"/>
      <c r="R3" s="69"/>
      <c r="S3" s="69"/>
      <c r="T3" s="69"/>
      <c r="U3" s="69"/>
      <c r="V3" s="69"/>
      <c r="W3" s="69"/>
    </row>
    <row r="4" spans="1:24">
      <c r="A4" s="70" t="s">
        <v>0</v>
      </c>
      <c r="B4" s="70"/>
      <c r="C4" s="70"/>
      <c r="D4" s="70"/>
      <c r="E4" s="70"/>
      <c r="F4" s="70"/>
      <c r="G4" s="70"/>
      <c r="H4" s="62"/>
      <c r="I4" s="70" t="s">
        <v>1</v>
      </c>
      <c r="J4" s="70"/>
      <c r="K4" s="70"/>
      <c r="L4" s="70"/>
      <c r="M4" s="70"/>
      <c r="N4" s="46"/>
      <c r="O4" s="42"/>
      <c r="P4" s="62"/>
      <c r="Q4" s="69"/>
      <c r="R4" s="69"/>
      <c r="S4" s="69"/>
      <c r="T4" s="69"/>
      <c r="U4" s="69"/>
      <c r="V4" s="69"/>
      <c r="W4" s="69"/>
    </row>
    <row r="5" spans="1:24">
      <c r="A5" s="73" t="s">
        <v>2</v>
      </c>
      <c r="B5" s="73"/>
      <c r="C5" s="73"/>
      <c r="D5" s="73"/>
      <c r="E5" s="73"/>
      <c r="F5" s="73"/>
      <c r="G5" s="73"/>
      <c r="H5" s="73"/>
      <c r="I5" s="73"/>
      <c r="J5" s="73"/>
      <c r="K5" s="73"/>
      <c r="L5" s="73"/>
      <c r="M5" s="73"/>
      <c r="N5" s="14"/>
      <c r="O5" s="14"/>
      <c r="P5" s="14"/>
      <c r="Q5" s="14"/>
      <c r="R5" s="14"/>
      <c r="S5" s="14"/>
      <c r="T5" s="14"/>
      <c r="U5" s="14"/>
      <c r="V5" s="14"/>
      <c r="W5" s="14"/>
    </row>
    <row r="6" spans="1:24">
      <c r="A6" s="77" t="s">
        <v>3</v>
      </c>
      <c r="B6" s="77"/>
      <c r="C6" s="77"/>
      <c r="D6" s="77" t="s">
        <v>4</v>
      </c>
      <c r="E6" s="77"/>
      <c r="F6" s="77"/>
      <c r="G6" s="77" t="s">
        <v>5</v>
      </c>
      <c r="H6" s="77"/>
      <c r="I6" s="77"/>
      <c r="J6" s="77" t="s">
        <v>55</v>
      </c>
      <c r="K6" s="77"/>
      <c r="L6" s="78"/>
      <c r="M6" s="61" t="s">
        <v>56</v>
      </c>
      <c r="N6" s="35"/>
      <c r="O6" s="31"/>
      <c r="P6" s="32"/>
      <c r="Q6" s="28"/>
      <c r="R6" s="28"/>
      <c r="S6" s="28"/>
      <c r="T6" s="28"/>
      <c r="U6" s="28"/>
      <c r="V6" s="28"/>
      <c r="W6" s="28"/>
    </row>
    <row r="7" spans="1:24">
      <c r="A7" s="74">
        <v>1</v>
      </c>
      <c r="B7" s="74"/>
      <c r="C7" s="74"/>
      <c r="D7" s="75" t="str">
        <f>G7 &amp; " - " &amp; G8</f>
        <v>0,5 - 10</v>
      </c>
      <c r="E7" s="75"/>
      <c r="F7" s="75"/>
      <c r="G7" s="74">
        <v>0.5</v>
      </c>
      <c r="H7" s="74"/>
      <c r="I7" s="74"/>
      <c r="J7" s="74" t="s">
        <v>28</v>
      </c>
      <c r="K7" s="74"/>
      <c r="L7" s="76"/>
      <c r="M7" s="64">
        <v>4</v>
      </c>
      <c r="N7" s="36"/>
      <c r="O7" s="33"/>
      <c r="P7" s="34"/>
      <c r="Q7" s="28"/>
      <c r="R7" s="28"/>
      <c r="S7" s="28"/>
      <c r="T7" s="28"/>
      <c r="U7" s="28"/>
      <c r="V7" s="28"/>
      <c r="W7" s="28"/>
    </row>
    <row r="8" spans="1:24">
      <c r="A8" s="74"/>
      <c r="B8" s="74"/>
      <c r="C8" s="74"/>
      <c r="D8" s="74"/>
      <c r="E8" s="74"/>
      <c r="F8" s="74"/>
      <c r="G8" s="74">
        <v>10</v>
      </c>
      <c r="H8" s="74"/>
      <c r="I8" s="74"/>
      <c r="J8" s="74" t="s">
        <v>35</v>
      </c>
      <c r="K8" s="74"/>
      <c r="L8" s="76"/>
      <c r="M8" s="64">
        <v>0.8</v>
      </c>
      <c r="N8" s="16"/>
      <c r="O8" s="27"/>
      <c r="P8" s="30"/>
      <c r="Q8" s="28"/>
      <c r="R8" s="28"/>
      <c r="S8" s="28"/>
      <c r="T8" s="28"/>
      <c r="U8" s="28"/>
      <c r="V8" s="28"/>
      <c r="W8" s="28"/>
    </row>
    <row r="9" spans="1:24">
      <c r="A9" s="74"/>
      <c r="B9" s="74"/>
      <c r="C9" s="74"/>
      <c r="D9" s="74"/>
      <c r="E9" s="74"/>
      <c r="F9" s="74"/>
      <c r="G9" s="74"/>
      <c r="H9" s="74"/>
      <c r="I9" s="74"/>
      <c r="J9" s="80">
        <f>--MID(J7,2,3)</f>
        <v>5</v>
      </c>
      <c r="K9" s="80"/>
      <c r="L9" s="81"/>
      <c r="M9" s="60"/>
      <c r="N9" s="16"/>
      <c r="O9" s="27"/>
      <c r="P9" s="30"/>
      <c r="Q9" s="28"/>
      <c r="R9" s="28"/>
      <c r="S9" s="28"/>
      <c r="T9" s="28"/>
      <c r="U9" s="28"/>
      <c r="V9" s="28"/>
      <c r="W9" s="28"/>
    </row>
    <row r="10" spans="1:24">
      <c r="A10" s="74"/>
      <c r="B10" s="74"/>
      <c r="C10" s="74"/>
      <c r="D10" s="74"/>
      <c r="E10" s="74"/>
      <c r="F10" s="74"/>
      <c r="G10" s="74"/>
      <c r="H10" s="74"/>
      <c r="I10" s="74"/>
      <c r="J10" s="82">
        <f>--MID(J8,2,3)</f>
        <v>1</v>
      </c>
      <c r="K10" s="82"/>
      <c r="L10" s="83"/>
      <c r="M10" s="60"/>
      <c r="N10" s="16"/>
      <c r="O10" s="52"/>
      <c r="P10" s="54"/>
      <c r="Q10" s="28"/>
      <c r="R10" s="28"/>
      <c r="S10" s="28"/>
      <c r="T10" s="28"/>
      <c r="U10" s="28"/>
      <c r="V10" s="28"/>
      <c r="W10" s="28"/>
    </row>
    <row r="11" spans="1:24">
      <c r="A11" s="79" t="s">
        <v>7</v>
      </c>
      <c r="B11" s="79"/>
      <c r="C11" s="79"/>
      <c r="D11" s="79"/>
      <c r="E11" s="79"/>
      <c r="F11" s="79"/>
      <c r="G11" s="79"/>
      <c r="H11" s="79"/>
      <c r="I11" s="79"/>
      <c r="J11" s="79"/>
      <c r="K11" s="84" t="str">
        <f>'Исход. данные'!$B$1</f>
        <v>18.10.2024г.</v>
      </c>
      <c r="L11" s="84"/>
      <c r="M11" s="84"/>
      <c r="N11" s="15"/>
      <c r="O11" s="15"/>
      <c r="P11" s="15"/>
      <c r="Q11" s="15"/>
      <c r="R11" s="15"/>
      <c r="S11" s="15"/>
      <c r="T11" s="15"/>
      <c r="U11" s="15"/>
      <c r="V11" s="15"/>
      <c r="W11" s="15"/>
      <c r="X11" s="8"/>
    </row>
    <row r="12" spans="1:24">
      <c r="A12" s="79" t="s">
        <v>8</v>
      </c>
      <c r="B12" s="79"/>
      <c r="C12" s="79"/>
      <c r="D12" s="79"/>
      <c r="E12" s="79"/>
      <c r="F12" s="79"/>
      <c r="G12" s="79"/>
      <c r="H12" s="79"/>
      <c r="I12" s="79"/>
      <c r="J12" s="79"/>
      <c r="K12" s="85" t="str">
        <f>'Исход. данные'!$B$2</f>
        <v>ВР-300S № 181024</v>
      </c>
      <c r="L12" s="85"/>
      <c r="M12" s="85"/>
      <c r="N12" s="16"/>
      <c r="O12" s="16"/>
      <c r="P12" s="16"/>
      <c r="Q12" s="16"/>
      <c r="R12" s="16"/>
      <c r="S12" s="16"/>
      <c r="T12" s="16"/>
      <c r="U12" s="16"/>
      <c r="V12" s="16"/>
      <c r="W12" s="16"/>
      <c r="X12" s="8"/>
    </row>
    <row r="13" spans="1:24">
      <c r="A13" s="79" t="s">
        <v>9</v>
      </c>
      <c r="B13" s="79"/>
      <c r="C13" s="79"/>
      <c r="D13" s="79"/>
      <c r="E13" s="79"/>
      <c r="F13" s="79"/>
      <c r="G13" s="79"/>
      <c r="H13" s="79"/>
      <c r="I13" s="79"/>
      <c r="J13" s="79"/>
      <c r="K13" s="85">
        <f>'Исход. данные'!$B$3</f>
        <v>21.2</v>
      </c>
      <c r="L13" s="85"/>
      <c r="M13" s="85"/>
      <c r="N13" s="16"/>
      <c r="O13" s="16"/>
      <c r="P13" s="16"/>
      <c r="Q13" s="16"/>
      <c r="R13" s="16"/>
      <c r="S13" s="16"/>
      <c r="T13" s="16"/>
      <c r="U13" s="16"/>
      <c r="V13" s="16"/>
      <c r="W13" s="16"/>
      <c r="X13" s="8"/>
    </row>
    <row r="14" spans="1:24">
      <c r="A14" s="79" t="s">
        <v>10</v>
      </c>
      <c r="B14" s="79"/>
      <c r="C14" s="79"/>
      <c r="D14" s="79"/>
      <c r="E14" s="79"/>
      <c r="F14" s="79"/>
      <c r="G14" s="79"/>
      <c r="H14" s="79"/>
      <c r="I14" s="79"/>
      <c r="J14" s="79"/>
      <c r="K14" s="85">
        <f>'Исход. данные'!$B$4</f>
        <v>60.7</v>
      </c>
      <c r="L14" s="85"/>
      <c r="M14" s="85"/>
      <c r="N14" s="16"/>
      <c r="O14" s="16"/>
      <c r="P14" s="16"/>
      <c r="Q14" s="16"/>
      <c r="R14" s="16"/>
      <c r="S14" s="16"/>
      <c r="T14" s="16"/>
      <c r="U14" s="16"/>
      <c r="V14" s="16"/>
      <c r="W14" s="16"/>
      <c r="X14" s="8"/>
    </row>
    <row r="15" spans="1:24">
      <c r="A15" s="97" t="s">
        <v>11</v>
      </c>
      <c r="B15" s="98"/>
      <c r="C15" s="99"/>
      <c r="D15" s="76" t="str">
        <f>"Объем дозирования " &amp; G7 &amp; " мкл"</f>
        <v>Объем дозирования 0,5 мкл</v>
      </c>
      <c r="E15" s="85"/>
      <c r="F15" s="85"/>
      <c r="G15" s="85"/>
      <c r="H15" s="85"/>
      <c r="I15" s="85"/>
      <c r="J15" s="85"/>
      <c r="K15" s="85"/>
      <c r="L15" s="85"/>
      <c r="M15" s="86"/>
      <c r="N15" s="47"/>
      <c r="O15" s="28"/>
      <c r="P15" s="28"/>
      <c r="Q15" s="28"/>
      <c r="R15" s="28"/>
      <c r="S15" s="28"/>
      <c r="T15" s="28"/>
      <c r="U15" s="28"/>
      <c r="V15" s="28"/>
      <c r="W15" s="28"/>
    </row>
    <row r="16" spans="1:24">
      <c r="A16" s="100"/>
      <c r="B16" s="101"/>
      <c r="C16" s="102"/>
      <c r="D16" s="76" t="s">
        <v>42</v>
      </c>
      <c r="E16" s="85"/>
      <c r="F16" s="85"/>
      <c r="G16" s="85"/>
      <c r="H16" s="86"/>
      <c r="I16" s="76" t="s">
        <v>13</v>
      </c>
      <c r="J16" s="85"/>
      <c r="K16" s="85"/>
      <c r="L16" s="85"/>
      <c r="M16" s="86"/>
      <c r="N16" s="28"/>
      <c r="O16" s="28"/>
      <c r="P16" s="28"/>
      <c r="Q16" s="28"/>
      <c r="R16" s="28"/>
      <c r="S16" s="28"/>
      <c r="T16" s="28"/>
      <c r="U16" s="28"/>
      <c r="V16" s="28"/>
      <c r="W16" s="28"/>
    </row>
    <row r="17" spans="1:31">
      <c r="A17" s="76">
        <v>1</v>
      </c>
      <c r="B17" s="85"/>
      <c r="C17" s="86"/>
      <c r="D17" s="87">
        <v>5.0000000000000001E-4</v>
      </c>
      <c r="E17" s="88"/>
      <c r="F17" s="88"/>
      <c r="G17" s="88"/>
      <c r="H17" s="89"/>
      <c r="I17" s="90">
        <f>D17*1000*'Исход. данные'!$B$6</f>
        <v>0.50155000000000005</v>
      </c>
      <c r="J17" s="91"/>
      <c r="K17" s="91"/>
      <c r="L17" s="91"/>
      <c r="M17" s="92"/>
      <c r="N17" s="28"/>
      <c r="O17" s="28"/>
      <c r="P17" s="28"/>
      <c r="Q17" s="28"/>
      <c r="R17" s="28"/>
      <c r="S17" s="28"/>
      <c r="T17" s="28"/>
      <c r="U17" s="28"/>
      <c r="V17" s="28"/>
      <c r="W17" s="28"/>
      <c r="AA17" s="65">
        <f ca="1">ROUND(NORMINV(RAND(), $AA$27, $AA$27*$M$7/100*0.8)/(1000*'Исход. данные'!$B$6), 4)</f>
        <v>5.0000000000000001E-4</v>
      </c>
      <c r="AB17" s="65"/>
      <c r="AC17" s="65"/>
      <c r="AD17" s="65"/>
      <c r="AE17" s="65"/>
    </row>
    <row r="18" spans="1:31">
      <c r="A18" s="76">
        <v>2</v>
      </c>
      <c r="B18" s="85"/>
      <c r="C18" s="86"/>
      <c r="D18" s="87">
        <v>5.0000000000000001E-4</v>
      </c>
      <c r="E18" s="93"/>
      <c r="F18" s="93"/>
      <c r="G18" s="93"/>
      <c r="H18" s="94"/>
      <c r="I18" s="90">
        <f>D18*1000*'Исход. данные'!$B$6</f>
        <v>0.50155000000000005</v>
      </c>
      <c r="J18" s="95"/>
      <c r="K18" s="95"/>
      <c r="L18" s="95"/>
      <c r="M18" s="96"/>
      <c r="N18" s="28"/>
      <c r="O18" s="28"/>
      <c r="P18" s="28"/>
      <c r="Q18" s="28"/>
      <c r="R18" s="28"/>
      <c r="S18" s="28"/>
      <c r="T18" s="28"/>
      <c r="U18" s="28"/>
      <c r="V18" s="28"/>
      <c r="W18" s="28"/>
      <c r="AA18" s="65">
        <f ca="1">ROUND(NORMINV(RAND(), $AA$27, $AA$27*$M$7/100*0.8)/(1000*'Исход. данные'!$B$6), 4)</f>
        <v>5.0000000000000001E-4</v>
      </c>
      <c r="AB18" s="65"/>
      <c r="AC18" s="65"/>
      <c r="AD18" s="65"/>
      <c r="AE18" s="65"/>
    </row>
    <row r="19" spans="1:31">
      <c r="A19" s="76">
        <v>3</v>
      </c>
      <c r="B19" s="85"/>
      <c r="C19" s="86"/>
      <c r="D19" s="87">
        <v>5.0000000000000001E-4</v>
      </c>
      <c r="E19" s="93"/>
      <c r="F19" s="93"/>
      <c r="G19" s="93"/>
      <c r="H19" s="94"/>
      <c r="I19" s="90">
        <f>D19*1000*'Исход. данные'!$B$6</f>
        <v>0.50155000000000005</v>
      </c>
      <c r="J19" s="95"/>
      <c r="K19" s="95"/>
      <c r="L19" s="95"/>
      <c r="M19" s="96"/>
      <c r="N19" s="28"/>
      <c r="O19" s="28"/>
      <c r="P19" s="28"/>
      <c r="Q19" s="28"/>
      <c r="R19" s="28"/>
      <c r="S19" s="28"/>
      <c r="T19" s="28"/>
      <c r="U19" s="28"/>
      <c r="V19" s="28"/>
      <c r="W19" s="28"/>
      <c r="AA19" s="65">
        <f ca="1">ROUND(NORMINV(RAND(), $AA$27, $AA$27*$M$7/100*0.8)/(1000*'Исход. данные'!$B$6), 4)</f>
        <v>5.0000000000000001E-4</v>
      </c>
      <c r="AB19" s="65"/>
      <c r="AC19" s="65"/>
      <c r="AD19" s="65"/>
      <c r="AE19" s="65"/>
    </row>
    <row r="20" spans="1:31">
      <c r="A20" s="76">
        <v>4</v>
      </c>
      <c r="B20" s="85"/>
      <c r="C20" s="86"/>
      <c r="D20" s="87">
        <v>5.0000000000000001E-4</v>
      </c>
      <c r="E20" s="93"/>
      <c r="F20" s="93"/>
      <c r="G20" s="93"/>
      <c r="H20" s="94"/>
      <c r="I20" s="90">
        <f>D20*1000*'Исход. данные'!$B$6</f>
        <v>0.50155000000000005</v>
      </c>
      <c r="J20" s="95"/>
      <c r="K20" s="95"/>
      <c r="L20" s="95"/>
      <c r="M20" s="96"/>
      <c r="N20" s="28"/>
      <c r="O20" s="28"/>
      <c r="P20" s="28"/>
      <c r="Q20" s="28"/>
      <c r="R20" s="28"/>
      <c r="S20" s="28"/>
      <c r="T20" s="28"/>
      <c r="U20" s="28"/>
      <c r="V20" s="28"/>
      <c r="W20" s="28"/>
      <c r="AA20" s="65">
        <f ca="1">ROUND(NORMINV(RAND(), $AA$27, $AA$27*$M$7/100*0.8)/(1000*'Исход. данные'!$B$6), 4)</f>
        <v>5.0000000000000001E-4</v>
      </c>
      <c r="AB20" s="65"/>
      <c r="AC20" s="65"/>
      <c r="AD20" s="65"/>
      <c r="AE20" s="65"/>
    </row>
    <row r="21" spans="1:31">
      <c r="A21" s="76">
        <v>5</v>
      </c>
      <c r="B21" s="85"/>
      <c r="C21" s="86"/>
      <c r="D21" s="87">
        <v>5.0000000000000001E-4</v>
      </c>
      <c r="E21" s="93"/>
      <c r="F21" s="93"/>
      <c r="G21" s="93"/>
      <c r="H21" s="94"/>
      <c r="I21" s="90">
        <f>D21*1000*'Исход. данные'!$B$6</f>
        <v>0.50155000000000005</v>
      </c>
      <c r="J21" s="95"/>
      <c r="K21" s="95"/>
      <c r="L21" s="95"/>
      <c r="M21" s="96"/>
      <c r="N21" s="28"/>
      <c r="O21" s="28"/>
      <c r="P21" s="28"/>
      <c r="Q21" s="28"/>
      <c r="R21" s="28"/>
      <c r="S21" s="28"/>
      <c r="T21" s="28"/>
      <c r="U21" s="28"/>
      <c r="V21" s="28"/>
      <c r="W21" s="28"/>
      <c r="AA21" s="65">
        <f ca="1">ROUND(NORMINV(RAND(), $AA$27, $AA$27*$M$7/100*0.8)/(1000*'Исход. данные'!$B$6), 4)</f>
        <v>5.0000000000000001E-4</v>
      </c>
      <c r="AB21" s="65"/>
      <c r="AC21" s="65"/>
      <c r="AD21" s="65"/>
      <c r="AE21" s="65"/>
    </row>
    <row r="22" spans="1:31">
      <c r="A22" s="76">
        <v>6</v>
      </c>
      <c r="B22" s="85"/>
      <c r="C22" s="86"/>
      <c r="D22" s="87">
        <v>5.0000000000000001E-4</v>
      </c>
      <c r="E22" s="93"/>
      <c r="F22" s="93"/>
      <c r="G22" s="93"/>
      <c r="H22" s="94"/>
      <c r="I22" s="90">
        <f>D22*1000*'Исход. данные'!$B$6</f>
        <v>0.50155000000000005</v>
      </c>
      <c r="J22" s="95"/>
      <c r="K22" s="95"/>
      <c r="L22" s="95"/>
      <c r="M22" s="96"/>
      <c r="N22" s="28"/>
      <c r="O22" s="28"/>
      <c r="P22" s="28"/>
      <c r="Q22" s="28"/>
      <c r="R22" s="28"/>
      <c r="S22" s="28"/>
      <c r="T22" s="28"/>
      <c r="U22" s="28"/>
      <c r="V22" s="28"/>
      <c r="W22" s="28"/>
      <c r="Z22" s="18"/>
      <c r="AA22" s="65">
        <f ca="1">ROUND(NORMINV(RAND(), $AA$27, $AA$27*$M$7/100*0.8)/(1000*'Исход. данные'!$B$6), 4)</f>
        <v>5.0000000000000001E-4</v>
      </c>
      <c r="AB22" s="65"/>
      <c r="AC22" s="65"/>
      <c r="AD22" s="65"/>
      <c r="AE22" s="65"/>
    </row>
    <row r="23" spans="1:31">
      <c r="A23" s="76">
        <v>7</v>
      </c>
      <c r="B23" s="85"/>
      <c r="C23" s="86"/>
      <c r="D23" s="87">
        <v>5.0000000000000001E-4</v>
      </c>
      <c r="E23" s="93"/>
      <c r="F23" s="93"/>
      <c r="G23" s="93"/>
      <c r="H23" s="94"/>
      <c r="I23" s="90">
        <f>D23*1000*'Исход. данные'!$B$6</f>
        <v>0.50155000000000005</v>
      </c>
      <c r="J23" s="95"/>
      <c r="K23" s="95"/>
      <c r="L23" s="95"/>
      <c r="M23" s="96"/>
      <c r="N23" s="28"/>
      <c r="O23" s="28"/>
      <c r="P23" s="28"/>
      <c r="Q23" s="28"/>
      <c r="R23" s="28"/>
      <c r="S23" s="28"/>
      <c r="T23" s="28"/>
      <c r="U23" s="28"/>
      <c r="V23" s="28"/>
      <c r="W23" s="28"/>
      <c r="Z23" s="18"/>
      <c r="AA23" s="65">
        <f ca="1">ROUND(NORMINV(RAND(), $AA$27, $AA$27*$M$7/100*0.8)/(1000*'Исход. данные'!$B$6), 4)</f>
        <v>5.0000000000000001E-4</v>
      </c>
      <c r="AB23" s="65"/>
      <c r="AC23" s="65"/>
      <c r="AD23" s="65"/>
      <c r="AE23" s="65"/>
    </row>
    <row r="24" spans="1:31">
      <c r="A24" s="76">
        <v>8</v>
      </c>
      <c r="B24" s="85"/>
      <c r="C24" s="86"/>
      <c r="D24" s="87">
        <v>5.0000000000000001E-4</v>
      </c>
      <c r="E24" s="93"/>
      <c r="F24" s="93"/>
      <c r="G24" s="93"/>
      <c r="H24" s="94"/>
      <c r="I24" s="90">
        <f>D24*1000*'Исход. данные'!$B$6</f>
        <v>0.50155000000000005</v>
      </c>
      <c r="J24" s="95"/>
      <c r="K24" s="95"/>
      <c r="L24" s="95"/>
      <c r="M24" s="96"/>
      <c r="N24" s="28"/>
      <c r="O24" s="28"/>
      <c r="P24" s="28"/>
      <c r="Q24" s="28"/>
      <c r="R24" s="28"/>
      <c r="S24" s="28"/>
      <c r="T24" s="28"/>
      <c r="U24" s="28"/>
      <c r="V24" s="28"/>
      <c r="W24" s="28"/>
      <c r="AA24" s="65">
        <f ca="1">ROUND(NORMINV(RAND(), $AA$27, $AA$27*$M$7/100*0.8)/(1000*'Исход. данные'!$B$6), 4)</f>
        <v>5.0000000000000001E-4</v>
      </c>
      <c r="AB24" s="65"/>
      <c r="AC24" s="65"/>
      <c r="AD24" s="65"/>
      <c r="AE24" s="65"/>
    </row>
    <row r="25" spans="1:31">
      <c r="A25" s="76">
        <v>9</v>
      </c>
      <c r="B25" s="85"/>
      <c r="C25" s="86"/>
      <c r="D25" s="87">
        <v>5.0000000000000001E-4</v>
      </c>
      <c r="E25" s="93"/>
      <c r="F25" s="93"/>
      <c r="G25" s="93"/>
      <c r="H25" s="94"/>
      <c r="I25" s="90">
        <f>D25*1000*'Исход. данные'!$B$6</f>
        <v>0.50155000000000005</v>
      </c>
      <c r="J25" s="95"/>
      <c r="K25" s="95"/>
      <c r="L25" s="95"/>
      <c r="M25" s="96"/>
      <c r="N25" s="28"/>
      <c r="O25" s="28"/>
      <c r="P25" s="28"/>
      <c r="Q25" s="28"/>
      <c r="R25" s="28"/>
      <c r="S25" s="28"/>
      <c r="T25" s="28"/>
      <c r="U25" s="28"/>
      <c r="V25" s="29"/>
      <c r="W25" s="28"/>
      <c r="AA25" s="65">
        <f ca="1">ROUND(NORMINV(RAND(), $AA$27, $AA$27*$M$7/100*0.8)/(1000*'Исход. данные'!$B$6), 4)</f>
        <v>5.0000000000000001E-4</v>
      </c>
      <c r="AB25" s="65"/>
      <c r="AC25" s="65"/>
      <c r="AD25" s="65"/>
      <c r="AE25" s="65"/>
    </row>
    <row r="26" spans="1:31">
      <c r="A26" s="76">
        <v>10</v>
      </c>
      <c r="B26" s="85"/>
      <c r="C26" s="86"/>
      <c r="D26" s="87">
        <v>5.0000000000000001E-4</v>
      </c>
      <c r="E26" s="93"/>
      <c r="F26" s="93"/>
      <c r="G26" s="93"/>
      <c r="H26" s="94"/>
      <c r="I26" s="90">
        <f>D26*1000*'Исход. данные'!$B$6</f>
        <v>0.50155000000000005</v>
      </c>
      <c r="J26" s="95"/>
      <c r="K26" s="95"/>
      <c r="L26" s="95"/>
      <c r="M26" s="96"/>
      <c r="N26" s="28"/>
      <c r="O26" s="28"/>
      <c r="P26" s="28"/>
      <c r="Q26" s="28"/>
      <c r="R26" s="28"/>
      <c r="S26" s="28"/>
      <c r="T26" s="28"/>
      <c r="U26" s="28"/>
      <c r="V26" s="28"/>
      <c r="W26" s="28"/>
      <c r="AA26" s="65">
        <f ca="1">ROUND(NORMINV(RAND(), $AA$27, $AA$27*$M$7/100*0.8)/(1000*'Исход. данные'!$B$6), 4)</f>
        <v>5.0000000000000001E-4</v>
      </c>
      <c r="AB26" s="65"/>
      <c r="AC26" s="65"/>
      <c r="AD26" s="65"/>
      <c r="AE26" s="65"/>
    </row>
    <row r="27" spans="1:31">
      <c r="A27" s="76" t="s">
        <v>14</v>
      </c>
      <c r="B27" s="85"/>
      <c r="C27" s="86"/>
      <c r="D27" s="87">
        <f>AVERAGE(D17:H26)</f>
        <v>5.0000000000000012E-4</v>
      </c>
      <c r="E27" s="93"/>
      <c r="F27" s="93"/>
      <c r="G27" s="93"/>
      <c r="H27" s="94"/>
      <c r="I27" s="90">
        <f>ROUND(AVERAGE(I17:M26),2)</f>
        <v>0.5</v>
      </c>
      <c r="J27" s="95"/>
      <c r="K27" s="95"/>
      <c r="L27" s="95"/>
      <c r="M27" s="96"/>
      <c r="N27" s="47"/>
      <c r="O27" s="28"/>
      <c r="P27" s="28"/>
      <c r="Q27" s="28"/>
      <c r="R27" s="28"/>
      <c r="S27" s="28"/>
      <c r="T27" s="28"/>
      <c r="U27" s="28"/>
      <c r="V27" s="28"/>
      <c r="W27" s="28"/>
      <c r="AA27" s="66">
        <f ca="1">G7+G7*J9/100*0.9*(RAND()-RAND())</f>
        <v>0.52087253653268661</v>
      </c>
      <c r="AB27" s="66"/>
      <c r="AC27" s="66"/>
      <c r="AD27" s="66"/>
      <c r="AE27" s="66"/>
    </row>
    <row r="28" spans="1:31">
      <c r="A28" s="76" t="s">
        <v>15</v>
      </c>
      <c r="B28" s="85"/>
      <c r="C28" s="86"/>
      <c r="D28" s="106" t="str">
        <f>'Исход. данные'!$B$5</f>
        <v>Пупкин В.В.</v>
      </c>
      <c r="E28" s="107"/>
      <c r="F28" s="107"/>
      <c r="G28" s="107"/>
      <c r="H28" s="107"/>
      <c r="I28" s="107"/>
      <c r="J28" s="107"/>
      <c r="K28" s="107"/>
      <c r="L28" s="107"/>
      <c r="M28" s="108"/>
      <c r="N28" s="51"/>
      <c r="O28" s="51"/>
      <c r="P28" s="51"/>
      <c r="Q28" s="51"/>
      <c r="R28" s="51"/>
      <c r="S28" s="51"/>
      <c r="T28" s="51"/>
      <c r="U28" s="28"/>
      <c r="V28" s="28"/>
      <c r="W28" s="28"/>
    </row>
    <row r="29" spans="1:31">
      <c r="A29" s="62"/>
      <c r="B29" s="62"/>
      <c r="C29" s="62"/>
      <c r="D29" s="62"/>
      <c r="E29" s="62"/>
      <c r="F29" s="62"/>
      <c r="G29" s="62"/>
      <c r="H29" s="62"/>
      <c r="I29" s="62"/>
      <c r="J29" s="62"/>
      <c r="K29" s="62"/>
      <c r="L29" s="62"/>
      <c r="M29" s="62"/>
      <c r="N29" s="62"/>
      <c r="O29" s="62"/>
      <c r="P29" s="62"/>
      <c r="Q29" s="62"/>
      <c r="R29" s="62"/>
      <c r="S29" s="62"/>
      <c r="T29" s="62"/>
      <c r="U29" s="62"/>
      <c r="V29" s="62"/>
      <c r="W29" s="62"/>
    </row>
    <row r="30" spans="1:31">
      <c r="A30" s="97" t="s">
        <v>11</v>
      </c>
      <c r="B30" s="98"/>
      <c r="C30" s="99"/>
      <c r="D30" s="76" t="str">
        <f>"Объем дозирования " &amp; G8 &amp; " мкл"</f>
        <v>Объем дозирования 10 мкл</v>
      </c>
      <c r="E30" s="85"/>
      <c r="F30" s="85"/>
      <c r="G30" s="85"/>
      <c r="H30" s="85"/>
      <c r="I30" s="85"/>
      <c r="J30" s="85"/>
      <c r="K30" s="85"/>
      <c r="L30" s="85"/>
      <c r="M30" s="86"/>
      <c r="V30" s="18"/>
    </row>
    <row r="31" spans="1:31">
      <c r="A31" s="100"/>
      <c r="B31" s="101"/>
      <c r="C31" s="102"/>
      <c r="D31" s="76" t="s">
        <v>42</v>
      </c>
      <c r="E31" s="85"/>
      <c r="F31" s="85"/>
      <c r="G31" s="85"/>
      <c r="H31" s="86"/>
      <c r="I31" s="76" t="s">
        <v>13</v>
      </c>
      <c r="J31" s="85"/>
      <c r="K31" s="85"/>
      <c r="L31" s="85"/>
      <c r="M31" s="86"/>
      <c r="Q31" s="18"/>
      <c r="S31" s="2"/>
    </row>
    <row r="32" spans="1:31">
      <c r="A32" s="76">
        <v>1</v>
      </c>
      <c r="B32" s="85"/>
      <c r="C32" s="86"/>
      <c r="D32" s="103">
        <v>0.01</v>
      </c>
      <c r="E32" s="104"/>
      <c r="F32" s="104"/>
      <c r="G32" s="104"/>
      <c r="H32" s="105"/>
      <c r="I32" s="90">
        <f>D32*1000*'Исход. данные'!$B$6</f>
        <v>10.031000000000001</v>
      </c>
      <c r="J32" s="95"/>
      <c r="K32" s="95"/>
      <c r="L32" s="95"/>
      <c r="M32" s="96"/>
      <c r="Q32" s="18"/>
      <c r="AA32" s="65">
        <f ca="1">ROUND(NORMINV(RAND(), $AA$42, $AA$42*$M$8/100*0.8)/(1000*'Исход. данные'!$B$6), 4)</f>
        <v>0.01</v>
      </c>
      <c r="AB32" s="65"/>
      <c r="AC32" s="65"/>
      <c r="AD32" s="65"/>
      <c r="AE32" s="65"/>
    </row>
    <row r="33" spans="1:31">
      <c r="A33" s="76">
        <v>2</v>
      </c>
      <c r="B33" s="85"/>
      <c r="C33" s="86"/>
      <c r="D33" s="103">
        <v>0.01</v>
      </c>
      <c r="E33" s="104"/>
      <c r="F33" s="104"/>
      <c r="G33" s="104"/>
      <c r="H33" s="105"/>
      <c r="I33" s="90">
        <f>D33*1000*'Исход. данные'!$B$6</f>
        <v>10.031000000000001</v>
      </c>
      <c r="J33" s="95"/>
      <c r="K33" s="95"/>
      <c r="L33" s="95"/>
      <c r="M33" s="96"/>
      <c r="Q33" s="18"/>
      <c r="S33" s="2"/>
      <c r="AA33" s="65">
        <f ca="1">ROUND(NORMINV(RAND(), $AA$42, $AA$42*$M$8/100*0.8)/(1000*'Исход. данные'!$B$6), 4)</f>
        <v>0.01</v>
      </c>
      <c r="AB33" s="65"/>
      <c r="AC33" s="65"/>
      <c r="AD33" s="65"/>
      <c r="AE33" s="65"/>
    </row>
    <row r="34" spans="1:31">
      <c r="A34" s="76">
        <v>3</v>
      </c>
      <c r="B34" s="85"/>
      <c r="C34" s="86"/>
      <c r="D34" s="103">
        <v>9.9000000000000008E-3</v>
      </c>
      <c r="E34" s="104"/>
      <c r="F34" s="104"/>
      <c r="G34" s="104"/>
      <c r="H34" s="105"/>
      <c r="I34" s="90">
        <f>D34*1000*'Исход. данные'!$B$6</f>
        <v>9.930690000000002</v>
      </c>
      <c r="J34" s="95"/>
      <c r="K34" s="95"/>
      <c r="L34" s="95"/>
      <c r="M34" s="96"/>
      <c r="Q34" s="18"/>
      <c r="AA34" s="65">
        <f ca="1">ROUND(NORMINV(RAND(), $AA$42, $AA$42*$M$8/100*0.8)/(1000*'Исход. данные'!$B$6), 4)</f>
        <v>0.01</v>
      </c>
      <c r="AB34" s="65"/>
      <c r="AC34" s="65"/>
      <c r="AD34" s="65"/>
      <c r="AE34" s="65"/>
    </row>
    <row r="35" spans="1:31">
      <c r="A35" s="76">
        <v>4</v>
      </c>
      <c r="B35" s="85"/>
      <c r="C35" s="86"/>
      <c r="D35" s="103">
        <v>9.9000000000000008E-3</v>
      </c>
      <c r="E35" s="104"/>
      <c r="F35" s="104"/>
      <c r="G35" s="104"/>
      <c r="H35" s="105"/>
      <c r="I35" s="90">
        <f>D35*1000*'Исход. данные'!$B$6</f>
        <v>9.930690000000002</v>
      </c>
      <c r="J35" s="95"/>
      <c r="K35" s="95"/>
      <c r="L35" s="95"/>
      <c r="M35" s="96"/>
      <c r="Q35" s="18"/>
      <c r="AA35" s="65">
        <f ca="1">ROUND(NORMINV(RAND(), $AA$42, $AA$42*$M$8/100*0.8)/(1000*'Исход. данные'!$B$6), 4)</f>
        <v>0.01</v>
      </c>
      <c r="AB35" s="65"/>
      <c r="AC35" s="65"/>
      <c r="AD35" s="65"/>
      <c r="AE35" s="65"/>
    </row>
    <row r="36" spans="1:31">
      <c r="A36" s="76">
        <v>5</v>
      </c>
      <c r="B36" s="85"/>
      <c r="C36" s="86"/>
      <c r="D36" s="103">
        <v>1.01E-2</v>
      </c>
      <c r="E36" s="104"/>
      <c r="F36" s="104"/>
      <c r="G36" s="104"/>
      <c r="H36" s="105"/>
      <c r="I36" s="90">
        <f>D36*1000*'Исход. данные'!$B$6</f>
        <v>10.131310000000001</v>
      </c>
      <c r="J36" s="95"/>
      <c r="K36" s="95"/>
      <c r="L36" s="95"/>
      <c r="M36" s="96"/>
      <c r="Q36" s="18"/>
      <c r="AA36" s="65">
        <f ca="1">ROUND(NORMINV(RAND(), $AA$42, $AA$42*$M$8/100*0.8)/(1000*'Исход. данные'!$B$6), 4)</f>
        <v>0.01</v>
      </c>
      <c r="AB36" s="65"/>
      <c r="AC36" s="65"/>
      <c r="AD36" s="65"/>
      <c r="AE36" s="65"/>
    </row>
    <row r="37" spans="1:31">
      <c r="A37" s="76">
        <v>6</v>
      </c>
      <c r="B37" s="85"/>
      <c r="C37" s="86"/>
      <c r="D37" s="103">
        <v>0.01</v>
      </c>
      <c r="E37" s="104"/>
      <c r="F37" s="104"/>
      <c r="G37" s="104"/>
      <c r="H37" s="105"/>
      <c r="I37" s="90">
        <f>D37*1000*'Исход. данные'!$B$6</f>
        <v>10.031000000000001</v>
      </c>
      <c r="J37" s="95"/>
      <c r="K37" s="95"/>
      <c r="L37" s="95"/>
      <c r="M37" s="96"/>
      <c r="Q37" s="18"/>
      <c r="Y37" s="26"/>
      <c r="AA37" s="65">
        <f ca="1">ROUND(NORMINV(RAND(), $AA$42, $AA$42*$M$8/100*0.8)/(1000*'Исход. данные'!$B$6), 4)</f>
        <v>0.01</v>
      </c>
      <c r="AB37" s="65"/>
      <c r="AC37" s="65"/>
      <c r="AD37" s="65"/>
      <c r="AE37" s="65"/>
    </row>
    <row r="38" spans="1:31">
      <c r="A38" s="76">
        <v>7</v>
      </c>
      <c r="B38" s="85"/>
      <c r="C38" s="86"/>
      <c r="D38" s="103">
        <v>1.01E-2</v>
      </c>
      <c r="E38" s="104"/>
      <c r="F38" s="104"/>
      <c r="G38" s="104"/>
      <c r="H38" s="105"/>
      <c r="I38" s="90">
        <f>D38*1000*'Исход. данные'!$B$6</f>
        <v>10.131310000000001</v>
      </c>
      <c r="J38" s="95"/>
      <c r="K38" s="95"/>
      <c r="L38" s="95"/>
      <c r="M38" s="96"/>
      <c r="Q38" s="18"/>
      <c r="AA38" s="65">
        <f ca="1">ROUND(NORMINV(RAND(), $AA$42, $AA$42*$M$8/100*0.8)/(1000*'Исход. данные'!$B$6), 4)</f>
        <v>1.01E-2</v>
      </c>
      <c r="AB38" s="65"/>
      <c r="AC38" s="65"/>
      <c r="AD38" s="65"/>
      <c r="AE38" s="65"/>
    </row>
    <row r="39" spans="1:31">
      <c r="A39" s="76">
        <v>8</v>
      </c>
      <c r="B39" s="85"/>
      <c r="C39" s="86"/>
      <c r="D39" s="103">
        <v>0.01</v>
      </c>
      <c r="E39" s="104"/>
      <c r="F39" s="104"/>
      <c r="G39" s="104"/>
      <c r="H39" s="105"/>
      <c r="I39" s="90">
        <f>D39*1000*'Исход. данные'!$B$6</f>
        <v>10.031000000000001</v>
      </c>
      <c r="J39" s="95"/>
      <c r="K39" s="95"/>
      <c r="L39" s="95"/>
      <c r="M39" s="96"/>
      <c r="Q39" s="18"/>
      <c r="AA39" s="65">
        <f ca="1">ROUND(NORMINV(RAND(), $AA$42, $AA$42*$M$8/100*0.8)/(1000*'Исход. данные'!$B$6), 4)</f>
        <v>9.9000000000000008E-3</v>
      </c>
      <c r="AB39" s="65"/>
      <c r="AC39" s="65"/>
      <c r="AD39" s="65"/>
      <c r="AE39" s="65"/>
    </row>
    <row r="40" spans="1:31">
      <c r="A40" s="76">
        <v>9</v>
      </c>
      <c r="B40" s="85"/>
      <c r="C40" s="86"/>
      <c r="D40" s="103">
        <v>0.01</v>
      </c>
      <c r="E40" s="104"/>
      <c r="F40" s="104"/>
      <c r="G40" s="104"/>
      <c r="H40" s="105"/>
      <c r="I40" s="90">
        <f>D40*1000*'Исход. данные'!$B$6</f>
        <v>10.031000000000001</v>
      </c>
      <c r="J40" s="95"/>
      <c r="K40" s="95"/>
      <c r="L40" s="95"/>
      <c r="M40" s="96"/>
      <c r="Q40" s="18"/>
      <c r="AA40" s="65">
        <f ca="1">ROUND(NORMINV(RAND(), $AA$42, $AA$42*$M$8/100*0.8)/(1000*'Исход. данные'!$B$6), 4)</f>
        <v>0.01</v>
      </c>
      <c r="AB40" s="65"/>
      <c r="AC40" s="65"/>
      <c r="AD40" s="65"/>
      <c r="AE40" s="65"/>
    </row>
    <row r="41" spans="1:31">
      <c r="A41" s="76">
        <v>10</v>
      </c>
      <c r="B41" s="85"/>
      <c r="C41" s="86"/>
      <c r="D41" s="103">
        <v>0.01</v>
      </c>
      <c r="E41" s="104"/>
      <c r="F41" s="104"/>
      <c r="G41" s="104"/>
      <c r="H41" s="105"/>
      <c r="I41" s="90">
        <f>D41*1000*'Исход. данные'!$B$6</f>
        <v>10.031000000000001</v>
      </c>
      <c r="J41" s="95"/>
      <c r="K41" s="95"/>
      <c r="L41" s="95"/>
      <c r="M41" s="96"/>
      <c r="Q41" s="18"/>
      <c r="AA41" s="65">
        <f ca="1">ROUND(NORMINV(RAND(), $AA$42, $AA$42*$M$8/100*0.8)/(1000*'Исход. данные'!$B$6), 4)</f>
        <v>1.01E-2</v>
      </c>
      <c r="AB41" s="65"/>
      <c r="AC41" s="65"/>
      <c r="AD41" s="65"/>
      <c r="AE41" s="65"/>
    </row>
    <row r="42" spans="1:31">
      <c r="A42" s="76" t="s">
        <v>14</v>
      </c>
      <c r="B42" s="85"/>
      <c r="C42" s="86"/>
      <c r="D42" s="109">
        <f>AVERAGE(D32:H41)</f>
        <v>9.9999999999999985E-3</v>
      </c>
      <c r="E42" s="110"/>
      <c r="F42" s="110"/>
      <c r="G42" s="110"/>
      <c r="H42" s="110"/>
      <c r="I42" s="111">
        <f>ROUND(AVERAGE(I32:M41), 2)</f>
        <v>10.029999999999999</v>
      </c>
      <c r="J42" s="111"/>
      <c r="K42" s="111"/>
      <c r="L42" s="111"/>
      <c r="M42" s="111"/>
      <c r="N42" s="8"/>
      <c r="O42" s="8"/>
      <c r="P42" s="8"/>
      <c r="Q42" s="8"/>
      <c r="R42" s="8"/>
      <c r="S42" s="8"/>
      <c r="T42" s="8"/>
      <c r="U42" s="8"/>
      <c r="V42" s="8"/>
      <c r="W42" s="8"/>
      <c r="X42" s="8"/>
      <c r="AA42" s="66">
        <f ca="1">G8+G8*J10/100*0.9*(RAND()-RAND())</f>
        <v>10.033336111827108</v>
      </c>
      <c r="AB42" s="66"/>
      <c r="AC42" s="66"/>
      <c r="AD42" s="66"/>
      <c r="AE42" s="66"/>
    </row>
    <row r="43" spans="1:31">
      <c r="A43" s="74" t="s">
        <v>15</v>
      </c>
      <c r="B43" s="74"/>
      <c r="C43" s="74"/>
      <c r="D43" s="112" t="str">
        <f>'Исход. данные'!$B$5</f>
        <v>Пупкин В.В.</v>
      </c>
      <c r="E43" s="112"/>
      <c r="F43" s="112"/>
      <c r="G43" s="112"/>
      <c r="H43" s="112"/>
      <c r="I43" s="112"/>
      <c r="J43" s="112"/>
      <c r="K43" s="112"/>
      <c r="L43" s="112"/>
      <c r="M43" s="112"/>
      <c r="N43" s="45"/>
      <c r="O43" s="45"/>
      <c r="P43" s="45"/>
      <c r="Q43" s="45"/>
      <c r="R43" s="45"/>
      <c r="S43" s="45"/>
      <c r="T43" s="8"/>
      <c r="U43" s="8"/>
      <c r="V43" s="8"/>
      <c r="W43" s="8"/>
      <c r="X43" s="8"/>
    </row>
    <row r="44" spans="1:31">
      <c r="A44" s="107" t="s">
        <v>16</v>
      </c>
      <c r="B44" s="107"/>
      <c r="C44" s="107"/>
      <c r="D44" s="107"/>
      <c r="E44" s="107"/>
      <c r="F44" s="107"/>
      <c r="G44" s="107"/>
      <c r="H44" s="107"/>
      <c r="I44" s="107"/>
      <c r="J44" s="107"/>
      <c r="K44" s="107"/>
      <c r="L44" s="107"/>
      <c r="M44" s="107"/>
      <c r="N44" s="16"/>
      <c r="O44" s="16"/>
      <c r="P44" s="16"/>
      <c r="Q44" s="16"/>
      <c r="R44" s="16"/>
      <c r="S44" s="16"/>
      <c r="T44" s="16"/>
      <c r="U44" s="16"/>
      <c r="V44" s="16"/>
      <c r="W44" s="16"/>
    </row>
    <row r="45" spans="1:31" ht="15" customHeight="1">
      <c r="A45" s="124" t="s">
        <v>5</v>
      </c>
      <c r="B45" s="125"/>
      <c r="C45" s="125"/>
      <c r="D45" s="115" t="s">
        <v>55</v>
      </c>
      <c r="E45" s="116"/>
      <c r="F45" s="116"/>
      <c r="G45" s="116"/>
      <c r="H45" s="117"/>
      <c r="I45" s="113" t="s">
        <v>57</v>
      </c>
      <c r="J45" s="113"/>
      <c r="K45" s="113"/>
      <c r="L45" s="113"/>
      <c r="M45" s="113"/>
      <c r="AA45">
        <f>IF(ABS(D46)&gt;J9, 0, IF(ABS(D47)&gt;J10, 0, IF(I46&gt;M7, 0, IF(I47&gt;M8, 0, 1))))</f>
        <v>1</v>
      </c>
    </row>
    <row r="46" spans="1:31">
      <c r="A46" s="76">
        <f>G7</f>
        <v>0.5</v>
      </c>
      <c r="B46" s="85"/>
      <c r="C46" s="86"/>
      <c r="D46" s="118">
        <f>ROUND(((I27-A46)/A46*100),2)</f>
        <v>0</v>
      </c>
      <c r="E46" s="119"/>
      <c r="F46" s="119"/>
      <c r="G46" s="119"/>
      <c r="H46" s="120"/>
      <c r="I46" s="114">
        <f>ROUND(STDEV(I17:I26)*100/I27,2)</f>
        <v>0</v>
      </c>
      <c r="J46" s="114"/>
      <c r="K46" s="114"/>
      <c r="L46" s="114"/>
      <c r="M46" s="114"/>
    </row>
    <row r="47" spans="1:31">
      <c r="A47" s="76">
        <f>G8</f>
        <v>10</v>
      </c>
      <c r="B47" s="85"/>
      <c r="C47" s="86"/>
      <c r="D47" s="118">
        <f>ROUND(((I42-A47)/A47*100),2)</f>
        <v>0.3</v>
      </c>
      <c r="E47" s="119"/>
      <c r="F47" s="119"/>
      <c r="G47" s="119"/>
      <c r="H47" s="120"/>
      <c r="I47" s="114">
        <f>ROUND(STDEV(I32:I41)*100/I42,2)</f>
        <v>0.67</v>
      </c>
      <c r="J47" s="114"/>
      <c r="K47" s="114"/>
      <c r="L47" s="114"/>
      <c r="M47" s="114"/>
      <c r="N47" s="37"/>
      <c r="Q47" s="8"/>
    </row>
    <row r="48" spans="1:31" ht="15.75">
      <c r="A48" s="121" t="s">
        <v>17</v>
      </c>
      <c r="B48" s="121"/>
      <c r="C48" s="121"/>
      <c r="D48" s="121"/>
      <c r="E48" s="121"/>
      <c r="F48" s="121"/>
      <c r="G48" s="122" t="s">
        <v>18</v>
      </c>
      <c r="H48" s="122"/>
      <c r="I48" s="122"/>
      <c r="J48" s="122"/>
      <c r="K48" s="122"/>
      <c r="L48" s="122"/>
      <c r="M48" s="122"/>
      <c r="N48" s="44"/>
      <c r="O48" s="44"/>
      <c r="P48" s="44"/>
      <c r="Q48" s="44"/>
      <c r="R48" s="44"/>
      <c r="S48" s="44"/>
      <c r="T48" s="44"/>
      <c r="U48" s="44"/>
      <c r="V48" s="44"/>
      <c r="W48" s="44"/>
      <c r="X48" s="8"/>
    </row>
    <row r="49" spans="1:24">
      <c r="A49" s="79" t="s">
        <v>15</v>
      </c>
      <c r="B49" s="79"/>
      <c r="C49" s="79"/>
      <c r="D49" s="79"/>
      <c r="E49" s="79"/>
      <c r="F49" s="79"/>
      <c r="G49" s="107" t="str">
        <f>'Исход. данные'!$B$5</f>
        <v>Пупкин В.В.</v>
      </c>
      <c r="H49" s="107"/>
      <c r="I49" s="107"/>
      <c r="J49" s="107"/>
      <c r="K49" s="107"/>
      <c r="L49" s="107"/>
      <c r="M49" s="107"/>
      <c r="N49" s="16"/>
      <c r="O49" s="16"/>
      <c r="P49" s="16"/>
      <c r="Q49" s="16"/>
      <c r="R49" s="16"/>
      <c r="S49" s="16"/>
      <c r="T49" s="16"/>
      <c r="U49" s="16"/>
      <c r="V49" s="16"/>
      <c r="W49" s="16"/>
      <c r="X49" s="8"/>
    </row>
    <row r="50" spans="1:24">
      <c r="A50" s="62"/>
      <c r="B50" s="62"/>
      <c r="C50" s="62"/>
      <c r="D50" s="62"/>
      <c r="E50" s="62"/>
      <c r="F50" s="62"/>
      <c r="G50" s="123" t="s">
        <v>58</v>
      </c>
      <c r="H50" s="123"/>
      <c r="I50" s="123"/>
      <c r="J50" s="123"/>
      <c r="K50" s="123"/>
      <c r="L50" s="123"/>
      <c r="M50" s="123"/>
      <c r="N50" s="48"/>
      <c r="O50" s="48"/>
      <c r="P50" s="48"/>
      <c r="Q50" s="63"/>
      <c r="R50" s="63"/>
      <c r="S50" s="63"/>
      <c r="T50" s="63"/>
      <c r="U50" s="63"/>
      <c r="V50" s="63"/>
      <c r="W50" s="63"/>
    </row>
  </sheetData>
  <mergeCells count="152">
    <mergeCell ref="A1:M1"/>
    <mergeCell ref="A2:M2"/>
    <mergeCell ref="A3:G3"/>
    <mergeCell ref="I3:M3"/>
    <mergeCell ref="Q3:W3"/>
    <mergeCell ref="A4:G4"/>
    <mergeCell ref="I4:M4"/>
    <mergeCell ref="Q4:W4"/>
    <mergeCell ref="A5:M5"/>
    <mergeCell ref="A6:C6"/>
    <mergeCell ref="D6:F6"/>
    <mergeCell ref="G6:I6"/>
    <mergeCell ref="J6:L6"/>
    <mergeCell ref="A7:C7"/>
    <mergeCell ref="D7:F7"/>
    <mergeCell ref="G7:I7"/>
    <mergeCell ref="J7:L7"/>
    <mergeCell ref="A10:C10"/>
    <mergeCell ref="D10:F10"/>
    <mergeCell ref="G10:I10"/>
    <mergeCell ref="J10:L10"/>
    <mergeCell ref="A11:J11"/>
    <mergeCell ref="K11:M11"/>
    <mergeCell ref="A8:C8"/>
    <mergeCell ref="D8:F8"/>
    <mergeCell ref="G8:I8"/>
    <mergeCell ref="J8:L8"/>
    <mergeCell ref="A9:C9"/>
    <mergeCell ref="D9:F9"/>
    <mergeCell ref="G9:I9"/>
    <mergeCell ref="J9:L9"/>
    <mergeCell ref="A15:C16"/>
    <mergeCell ref="D15:M15"/>
    <mergeCell ref="D16:H16"/>
    <mergeCell ref="I16:M16"/>
    <mergeCell ref="A17:C17"/>
    <mergeCell ref="D17:H17"/>
    <mergeCell ref="I17:M17"/>
    <mergeCell ref="A12:J12"/>
    <mergeCell ref="K12:M12"/>
    <mergeCell ref="A13:J13"/>
    <mergeCell ref="K13:M13"/>
    <mergeCell ref="A14:J14"/>
    <mergeCell ref="K14:M14"/>
    <mergeCell ref="AA17:AE17"/>
    <mergeCell ref="A18:C18"/>
    <mergeCell ref="D18:H18"/>
    <mergeCell ref="I18:M18"/>
    <mergeCell ref="AA18:AE18"/>
    <mergeCell ref="A19:C19"/>
    <mergeCell ref="D19:H19"/>
    <mergeCell ref="I19:M19"/>
    <mergeCell ref="AA19:AE19"/>
    <mergeCell ref="A22:C22"/>
    <mergeCell ref="D22:H22"/>
    <mergeCell ref="I22:M22"/>
    <mergeCell ref="AA22:AE22"/>
    <mergeCell ref="A23:C23"/>
    <mergeCell ref="D23:H23"/>
    <mergeCell ref="I23:M23"/>
    <mergeCell ref="AA23:AE23"/>
    <mergeCell ref="A20:C20"/>
    <mergeCell ref="D20:H20"/>
    <mergeCell ref="I20:M20"/>
    <mergeCell ref="AA20:AE20"/>
    <mergeCell ref="A21:C21"/>
    <mergeCell ref="D21:H21"/>
    <mergeCell ref="I21:M21"/>
    <mergeCell ref="AA21:AE21"/>
    <mergeCell ref="AA26:AE26"/>
    <mergeCell ref="A27:C27"/>
    <mergeCell ref="D27:H27"/>
    <mergeCell ref="I27:M27"/>
    <mergeCell ref="AA27:AE27"/>
    <mergeCell ref="A24:C24"/>
    <mergeCell ref="D24:H24"/>
    <mergeCell ref="I24:M24"/>
    <mergeCell ref="AA24:AE24"/>
    <mergeCell ref="A25:C25"/>
    <mergeCell ref="D25:H25"/>
    <mergeCell ref="I25:M25"/>
    <mergeCell ref="AA25:AE25"/>
    <mergeCell ref="A28:C28"/>
    <mergeCell ref="D28:M28"/>
    <mergeCell ref="A30:C31"/>
    <mergeCell ref="D30:M30"/>
    <mergeCell ref="D31:H31"/>
    <mergeCell ref="I31:M31"/>
    <mergeCell ref="A26:C26"/>
    <mergeCell ref="D26:H26"/>
    <mergeCell ref="I26:M26"/>
    <mergeCell ref="A34:C34"/>
    <mergeCell ref="D34:H34"/>
    <mergeCell ref="I34:M34"/>
    <mergeCell ref="AA34:AE34"/>
    <mergeCell ref="A35:C35"/>
    <mergeCell ref="D35:H35"/>
    <mergeCell ref="I35:M35"/>
    <mergeCell ref="AA35:AE35"/>
    <mergeCell ref="A32:C32"/>
    <mergeCell ref="D32:H32"/>
    <mergeCell ref="I32:M32"/>
    <mergeCell ref="AA32:AE32"/>
    <mergeCell ref="A33:C33"/>
    <mergeCell ref="D33:H33"/>
    <mergeCell ref="I33:M33"/>
    <mergeCell ref="AA33:AE33"/>
    <mergeCell ref="A38:C38"/>
    <mergeCell ref="D38:H38"/>
    <mergeCell ref="I38:M38"/>
    <mergeCell ref="AA38:AE38"/>
    <mergeCell ref="A39:C39"/>
    <mergeCell ref="D39:H39"/>
    <mergeCell ref="I39:M39"/>
    <mergeCell ref="AA39:AE39"/>
    <mergeCell ref="A36:C36"/>
    <mergeCell ref="D36:H36"/>
    <mergeCell ref="I36:M36"/>
    <mergeCell ref="AA36:AE36"/>
    <mergeCell ref="A37:C37"/>
    <mergeCell ref="D37:H37"/>
    <mergeCell ref="I37:M37"/>
    <mergeCell ref="AA37:AE37"/>
    <mergeCell ref="A42:C42"/>
    <mergeCell ref="D42:H42"/>
    <mergeCell ref="I42:M42"/>
    <mergeCell ref="AA42:AE42"/>
    <mergeCell ref="A43:C43"/>
    <mergeCell ref="D43:M43"/>
    <mergeCell ref="A40:C40"/>
    <mergeCell ref="D40:H40"/>
    <mergeCell ref="I40:M40"/>
    <mergeCell ref="AA40:AE40"/>
    <mergeCell ref="A41:C41"/>
    <mergeCell ref="D41:H41"/>
    <mergeCell ref="I41:M41"/>
    <mergeCell ref="AA41:AE41"/>
    <mergeCell ref="G50:M50"/>
    <mergeCell ref="A47:C47"/>
    <mergeCell ref="D47:H47"/>
    <mergeCell ref="I47:M47"/>
    <mergeCell ref="A48:F48"/>
    <mergeCell ref="G48:M48"/>
    <mergeCell ref="A49:F49"/>
    <mergeCell ref="G49:M49"/>
    <mergeCell ref="A44:M44"/>
    <mergeCell ref="A45:C45"/>
    <mergeCell ref="D45:H45"/>
    <mergeCell ref="I45:M45"/>
    <mergeCell ref="A46:C46"/>
    <mergeCell ref="D46:H46"/>
    <mergeCell ref="I46:M46"/>
  </mergeCells>
  <conditionalFormatting sqref="D46">
    <cfRule type="expression" dxfId="31" priority="4">
      <formula>ABS($D$46)&gt;--MID($J$7,2,5)</formula>
    </cfRule>
  </conditionalFormatting>
  <conditionalFormatting sqref="D47">
    <cfRule type="expression" dxfId="30" priority="3">
      <formula>ABS($D$47)&gt;--MID($J$8,2,5)</formula>
    </cfRule>
  </conditionalFormatting>
  <conditionalFormatting sqref="I46">
    <cfRule type="cellIs" dxfId="29" priority="2" operator="greaterThan">
      <formula>$M$7</formula>
    </cfRule>
  </conditionalFormatting>
  <conditionalFormatting sqref="I47">
    <cfRule type="cellIs" dxfId="28" priority="1" operator="greaterThan">
      <formula>$M$8</formula>
    </cfRule>
  </conditionalFormatting>
  <pageMargins left="0.7" right="0.7" top="0.75" bottom="0.75" header="0.3" footer="0.3"/>
  <pageSetup paperSize="9" orientation="portrait" r:id="rId1"/>
</worksheet>
</file>

<file path=xl/worksheets/sheet70.xml><?xml version="1.0" encoding="utf-8"?>
<worksheet xmlns="http://schemas.openxmlformats.org/spreadsheetml/2006/main" xmlns:r="http://schemas.openxmlformats.org/officeDocument/2006/relationships">
  <sheetPr codeName="Лист102">
    <tabColor rgb="FF00B0F0"/>
  </sheetPr>
  <dimension ref="A1:AE50"/>
  <sheetViews>
    <sheetView zoomScale="90" zoomScaleNormal="90" workbookViewId="0">
      <selection activeCell="D32" sqref="D32:H41"/>
    </sheetView>
  </sheetViews>
  <sheetFormatPr defaultRowHeight="15"/>
  <cols>
    <col min="1" max="1" width="6.7109375" customWidth="1"/>
    <col min="2" max="2" width="6.5703125" customWidth="1"/>
    <col min="3" max="3" width="5.5703125" customWidth="1"/>
    <col min="4" max="4" width="7" customWidth="1"/>
    <col min="5" max="7" width="3.7109375" customWidth="1"/>
    <col min="8" max="8" width="11.7109375" customWidth="1"/>
    <col min="9" max="9" width="2.7109375" customWidth="1"/>
    <col min="10" max="10" width="6.7109375" customWidth="1"/>
    <col min="11" max="12" width="3.7109375" customWidth="1"/>
    <col min="13" max="13" width="14.7109375" customWidth="1"/>
    <col min="14" max="14" width="5.7109375" customWidth="1"/>
    <col min="15" max="16" width="0" hidden="1" customWidth="1"/>
    <col min="17" max="17" width="0.42578125" customWidth="1"/>
    <col min="18" max="23" width="0" hidden="1" customWidth="1"/>
    <col min="27" max="27" width="9.28515625" hidden="1" customWidth="1"/>
    <col min="28" max="31" width="9.140625" hidden="1" customWidth="1"/>
  </cols>
  <sheetData>
    <row r="1" spans="1:24">
      <c r="A1" s="67" t="s">
        <v>32</v>
      </c>
      <c r="B1" s="67"/>
      <c r="C1" s="67"/>
      <c r="D1" s="67"/>
      <c r="E1" s="67"/>
      <c r="F1" s="67"/>
      <c r="G1" s="67"/>
      <c r="H1" s="67"/>
      <c r="I1" s="67"/>
      <c r="J1" s="67"/>
      <c r="K1" s="67"/>
      <c r="L1" s="67"/>
      <c r="M1" s="67"/>
      <c r="N1" s="38"/>
      <c r="O1" s="38"/>
      <c r="P1" s="38"/>
      <c r="Q1" s="38"/>
      <c r="R1" s="38"/>
      <c r="S1" s="38"/>
      <c r="T1" s="38"/>
      <c r="U1" s="38"/>
      <c r="V1" s="38"/>
      <c r="W1" s="28"/>
    </row>
    <row r="2" spans="1:24">
      <c r="A2" s="71" t="s">
        <v>33</v>
      </c>
      <c r="B2" s="71"/>
      <c r="C2" s="71"/>
      <c r="D2" s="71"/>
      <c r="E2" s="71"/>
      <c r="F2" s="71"/>
      <c r="G2" s="71"/>
      <c r="H2" s="71"/>
      <c r="I2" s="71"/>
      <c r="J2" s="71"/>
      <c r="K2" s="71"/>
      <c r="L2" s="71"/>
      <c r="M2" s="71"/>
      <c r="N2" s="7"/>
      <c r="O2" s="7"/>
      <c r="P2" s="7"/>
      <c r="Q2" s="7"/>
      <c r="R2" s="7"/>
      <c r="S2" s="7"/>
      <c r="T2" s="7"/>
      <c r="U2" s="7"/>
      <c r="V2" s="7"/>
      <c r="W2" s="7"/>
    </row>
    <row r="3" spans="1:24" ht="15.75">
      <c r="A3" s="68" t="s">
        <v>25</v>
      </c>
      <c r="B3" s="68"/>
      <c r="C3" s="68"/>
      <c r="D3" s="68"/>
      <c r="E3" s="68"/>
      <c r="F3" s="68"/>
      <c r="G3" s="68"/>
      <c r="H3" s="62"/>
      <c r="I3" s="72">
        <v>4543300969</v>
      </c>
      <c r="J3" s="72"/>
      <c r="K3" s="72"/>
      <c r="L3" s="72"/>
      <c r="M3" s="72"/>
      <c r="N3" s="16"/>
      <c r="O3" s="23"/>
      <c r="P3" s="62"/>
      <c r="Q3" s="69"/>
      <c r="R3" s="69"/>
      <c r="S3" s="69"/>
      <c r="T3" s="69"/>
      <c r="U3" s="69"/>
      <c r="V3" s="69"/>
      <c r="W3" s="69"/>
    </row>
    <row r="4" spans="1:24">
      <c r="A4" s="70" t="s">
        <v>0</v>
      </c>
      <c r="B4" s="70"/>
      <c r="C4" s="70"/>
      <c r="D4" s="70"/>
      <c r="E4" s="70"/>
      <c r="F4" s="70"/>
      <c r="G4" s="70"/>
      <c r="H4" s="62"/>
      <c r="I4" s="70" t="s">
        <v>1</v>
      </c>
      <c r="J4" s="70"/>
      <c r="K4" s="70"/>
      <c r="L4" s="70"/>
      <c r="M4" s="70"/>
      <c r="N4" s="46"/>
      <c r="O4" s="42"/>
      <c r="P4" s="62"/>
      <c r="Q4" s="69"/>
      <c r="R4" s="69"/>
      <c r="S4" s="69"/>
      <c r="T4" s="69"/>
      <c r="U4" s="69"/>
      <c r="V4" s="69"/>
      <c r="W4" s="69"/>
    </row>
    <row r="5" spans="1:24">
      <c r="A5" s="73" t="s">
        <v>2</v>
      </c>
      <c r="B5" s="73"/>
      <c r="C5" s="73"/>
      <c r="D5" s="73"/>
      <c r="E5" s="73"/>
      <c r="F5" s="73"/>
      <c r="G5" s="73"/>
      <c r="H5" s="73"/>
      <c r="I5" s="73"/>
      <c r="J5" s="73"/>
      <c r="K5" s="73"/>
      <c r="L5" s="73"/>
      <c r="M5" s="73"/>
      <c r="N5" s="14"/>
      <c r="O5" s="14"/>
      <c r="P5" s="14"/>
      <c r="Q5" s="14"/>
      <c r="R5" s="14"/>
      <c r="S5" s="14"/>
      <c r="T5" s="14"/>
      <c r="U5" s="14"/>
      <c r="V5" s="14"/>
      <c r="W5" s="14"/>
    </row>
    <row r="6" spans="1:24">
      <c r="A6" s="77" t="s">
        <v>3</v>
      </c>
      <c r="B6" s="77"/>
      <c r="C6" s="77"/>
      <c r="D6" s="77" t="s">
        <v>4</v>
      </c>
      <c r="E6" s="77"/>
      <c r="F6" s="77"/>
      <c r="G6" s="77" t="s">
        <v>5</v>
      </c>
      <c r="H6" s="77"/>
      <c r="I6" s="77"/>
      <c r="J6" s="77" t="s">
        <v>55</v>
      </c>
      <c r="K6" s="77"/>
      <c r="L6" s="78"/>
      <c r="M6" s="61" t="s">
        <v>56</v>
      </c>
      <c r="N6" s="35"/>
      <c r="O6" s="31"/>
      <c r="P6" s="32"/>
      <c r="Q6" s="28"/>
      <c r="R6" s="28"/>
      <c r="S6" s="28"/>
      <c r="T6" s="28"/>
      <c r="U6" s="28"/>
      <c r="V6" s="28"/>
      <c r="W6" s="28"/>
    </row>
    <row r="7" spans="1:24">
      <c r="A7" s="74">
        <v>1</v>
      </c>
      <c r="B7" s="74"/>
      <c r="C7" s="74"/>
      <c r="D7" s="75" t="str">
        <f>G7 &amp; " - " &amp; G8</f>
        <v>20 - 200</v>
      </c>
      <c r="E7" s="75"/>
      <c r="F7" s="75"/>
      <c r="G7" s="74">
        <v>20</v>
      </c>
      <c r="H7" s="74"/>
      <c r="I7" s="74"/>
      <c r="J7" s="74" t="s">
        <v>24</v>
      </c>
      <c r="K7" s="74"/>
      <c r="L7" s="76"/>
      <c r="M7" s="64">
        <v>8</v>
      </c>
      <c r="N7" s="36"/>
      <c r="O7" s="33"/>
      <c r="P7" s="34"/>
      <c r="Q7" s="28"/>
      <c r="R7" s="28"/>
      <c r="S7" s="28"/>
      <c r="T7" s="28"/>
      <c r="U7" s="28"/>
      <c r="V7" s="28"/>
      <c r="W7" s="28"/>
    </row>
    <row r="8" spans="1:24">
      <c r="A8" s="74"/>
      <c r="B8" s="74"/>
      <c r="C8" s="74"/>
      <c r="D8" s="74"/>
      <c r="E8" s="74"/>
      <c r="F8" s="74"/>
      <c r="G8" s="74">
        <v>200</v>
      </c>
      <c r="H8" s="74"/>
      <c r="I8" s="74"/>
      <c r="J8" s="74" t="s">
        <v>23</v>
      </c>
      <c r="K8" s="74"/>
      <c r="L8" s="76"/>
      <c r="M8" s="64">
        <v>0.3</v>
      </c>
      <c r="N8" s="16"/>
      <c r="O8" s="27"/>
      <c r="P8" s="30"/>
      <c r="Q8" s="28"/>
      <c r="R8" s="28"/>
      <c r="S8" s="28"/>
      <c r="T8" s="28"/>
      <c r="U8" s="28"/>
      <c r="V8" s="28"/>
      <c r="W8" s="28"/>
    </row>
    <row r="9" spans="1:24">
      <c r="A9" s="74"/>
      <c r="B9" s="74"/>
      <c r="C9" s="74"/>
      <c r="D9" s="74"/>
      <c r="E9" s="74"/>
      <c r="F9" s="74"/>
      <c r="G9" s="74"/>
      <c r="H9" s="74"/>
      <c r="I9" s="74"/>
      <c r="J9" s="80">
        <f>--MID(J7,2,3)</f>
        <v>2.5</v>
      </c>
      <c r="K9" s="80"/>
      <c r="L9" s="81"/>
      <c r="M9" s="60"/>
      <c r="N9" s="16"/>
      <c r="O9" s="27"/>
      <c r="P9" s="30"/>
      <c r="Q9" s="28"/>
      <c r="R9" s="28"/>
      <c r="S9" s="28"/>
      <c r="T9" s="28"/>
      <c r="U9" s="28"/>
      <c r="V9" s="28"/>
      <c r="W9" s="28"/>
    </row>
    <row r="10" spans="1:24">
      <c r="A10" s="74"/>
      <c r="B10" s="74"/>
      <c r="C10" s="74"/>
      <c r="D10" s="74"/>
      <c r="E10" s="74"/>
      <c r="F10" s="74"/>
      <c r="G10" s="74"/>
      <c r="H10" s="74"/>
      <c r="I10" s="74"/>
      <c r="J10" s="82">
        <f>--MID(J8,2,3)</f>
        <v>0.6</v>
      </c>
      <c r="K10" s="82"/>
      <c r="L10" s="83"/>
      <c r="M10" s="60"/>
      <c r="N10" s="16"/>
      <c r="O10" s="52"/>
      <c r="P10" s="54"/>
      <c r="Q10" s="28"/>
      <c r="R10" s="28"/>
      <c r="S10" s="28"/>
      <c r="T10" s="28"/>
      <c r="U10" s="28"/>
      <c r="V10" s="28"/>
      <c r="W10" s="28"/>
    </row>
    <row r="11" spans="1:24">
      <c r="A11" s="79" t="s">
        <v>7</v>
      </c>
      <c r="B11" s="79"/>
      <c r="C11" s="79"/>
      <c r="D11" s="79"/>
      <c r="E11" s="79"/>
      <c r="F11" s="79"/>
      <c r="G11" s="79"/>
      <c r="H11" s="79"/>
      <c r="I11" s="79"/>
      <c r="J11" s="79"/>
      <c r="K11" s="84" t="str">
        <f>'Исход. данные'!$B$1</f>
        <v>18.10.2024г.</v>
      </c>
      <c r="L11" s="84"/>
      <c r="M11" s="84"/>
      <c r="N11" s="15"/>
      <c r="O11" s="15"/>
      <c r="P11" s="15"/>
      <c r="Q11" s="15"/>
      <c r="R11" s="15"/>
      <c r="S11" s="15"/>
      <c r="T11" s="15"/>
      <c r="U11" s="15"/>
      <c r="V11" s="15"/>
      <c r="W11" s="15"/>
      <c r="X11" s="8"/>
    </row>
    <row r="12" spans="1:24">
      <c r="A12" s="79" t="s">
        <v>8</v>
      </c>
      <c r="B12" s="79"/>
      <c r="C12" s="79"/>
      <c r="D12" s="79"/>
      <c r="E12" s="79"/>
      <c r="F12" s="79"/>
      <c r="G12" s="79"/>
      <c r="H12" s="79"/>
      <c r="I12" s="79"/>
      <c r="J12" s="79"/>
      <c r="K12" s="85" t="str">
        <f>'Исход. данные'!$B$2</f>
        <v>ВР-300S № 181024</v>
      </c>
      <c r="L12" s="85"/>
      <c r="M12" s="85"/>
      <c r="N12" s="16"/>
      <c r="O12" s="16"/>
      <c r="P12" s="16"/>
      <c r="Q12" s="16"/>
      <c r="R12" s="16"/>
      <c r="S12" s="16"/>
      <c r="T12" s="16"/>
      <c r="U12" s="16"/>
      <c r="V12" s="16"/>
      <c r="W12" s="16"/>
      <c r="X12" s="8"/>
    </row>
    <row r="13" spans="1:24">
      <c r="A13" s="79" t="s">
        <v>9</v>
      </c>
      <c r="B13" s="79"/>
      <c r="C13" s="79"/>
      <c r="D13" s="79"/>
      <c r="E13" s="79"/>
      <c r="F13" s="79"/>
      <c r="G13" s="79"/>
      <c r="H13" s="79"/>
      <c r="I13" s="79"/>
      <c r="J13" s="79"/>
      <c r="K13" s="85">
        <f>'Исход. данные'!$B$3</f>
        <v>21.2</v>
      </c>
      <c r="L13" s="85"/>
      <c r="M13" s="85"/>
      <c r="N13" s="16"/>
      <c r="O13" s="16"/>
      <c r="P13" s="16"/>
      <c r="Q13" s="16"/>
      <c r="R13" s="16"/>
      <c r="S13" s="16"/>
      <c r="T13" s="16"/>
      <c r="U13" s="16"/>
      <c r="V13" s="16"/>
      <c r="W13" s="16"/>
      <c r="X13" s="8"/>
    </row>
    <row r="14" spans="1:24">
      <c r="A14" s="79" t="s">
        <v>10</v>
      </c>
      <c r="B14" s="79"/>
      <c r="C14" s="79"/>
      <c r="D14" s="79"/>
      <c r="E14" s="79"/>
      <c r="F14" s="79"/>
      <c r="G14" s="79"/>
      <c r="H14" s="79"/>
      <c r="I14" s="79"/>
      <c r="J14" s="79"/>
      <c r="K14" s="85">
        <f>'Исход. данные'!$B$4</f>
        <v>60.7</v>
      </c>
      <c r="L14" s="85"/>
      <c r="M14" s="85"/>
      <c r="N14" s="16"/>
      <c r="O14" s="16"/>
      <c r="P14" s="16"/>
      <c r="Q14" s="16"/>
      <c r="R14" s="16"/>
      <c r="S14" s="16"/>
      <c r="T14" s="16"/>
      <c r="U14" s="16"/>
      <c r="V14" s="16"/>
      <c r="W14" s="16"/>
      <c r="X14" s="8"/>
    </row>
    <row r="15" spans="1:24">
      <c r="A15" s="97" t="s">
        <v>11</v>
      </c>
      <c r="B15" s="98"/>
      <c r="C15" s="99"/>
      <c r="D15" s="76" t="str">
        <f>"Объем дозирования " &amp; G7 &amp; " мкл"</f>
        <v>Объем дозирования 20 мкл</v>
      </c>
      <c r="E15" s="85"/>
      <c r="F15" s="85"/>
      <c r="G15" s="85"/>
      <c r="H15" s="85"/>
      <c r="I15" s="85"/>
      <c r="J15" s="85"/>
      <c r="K15" s="85"/>
      <c r="L15" s="85"/>
      <c r="M15" s="86"/>
      <c r="N15" s="47"/>
      <c r="O15" s="28"/>
      <c r="P15" s="28"/>
      <c r="Q15" s="28"/>
      <c r="R15" s="28"/>
      <c r="S15" s="28"/>
      <c r="T15" s="28"/>
      <c r="U15" s="28"/>
      <c r="V15" s="28"/>
      <c r="W15" s="28"/>
    </row>
    <row r="16" spans="1:24">
      <c r="A16" s="100"/>
      <c r="B16" s="101"/>
      <c r="C16" s="102"/>
      <c r="D16" s="76" t="s">
        <v>42</v>
      </c>
      <c r="E16" s="85"/>
      <c r="F16" s="85"/>
      <c r="G16" s="85"/>
      <c r="H16" s="86"/>
      <c r="I16" s="76" t="s">
        <v>13</v>
      </c>
      <c r="J16" s="85"/>
      <c r="K16" s="85"/>
      <c r="L16" s="85"/>
      <c r="M16" s="86"/>
      <c r="N16" s="28"/>
      <c r="O16" s="28"/>
      <c r="P16" s="28"/>
      <c r="Q16" s="28"/>
      <c r="R16" s="28"/>
      <c r="S16" s="28"/>
      <c r="T16" s="28"/>
      <c r="U16" s="28"/>
      <c r="V16" s="28"/>
      <c r="W16" s="28"/>
    </row>
    <row r="17" spans="1:31">
      <c r="A17" s="76">
        <v>1</v>
      </c>
      <c r="B17" s="85"/>
      <c r="C17" s="86"/>
      <c r="D17" s="87">
        <v>2.1000000000000001E-2</v>
      </c>
      <c r="E17" s="88"/>
      <c r="F17" s="88"/>
      <c r="G17" s="88"/>
      <c r="H17" s="89"/>
      <c r="I17" s="90">
        <f>D17*1000*'Исход. данные'!$B$6</f>
        <v>21.065100000000001</v>
      </c>
      <c r="J17" s="91"/>
      <c r="K17" s="91"/>
      <c r="L17" s="91"/>
      <c r="M17" s="92"/>
      <c r="N17" s="28"/>
      <c r="O17" s="28"/>
      <c r="P17" s="28"/>
      <c r="Q17" s="28"/>
      <c r="R17" s="28"/>
      <c r="S17" s="28"/>
      <c r="T17" s="28"/>
      <c r="U17" s="28"/>
      <c r="V17" s="28"/>
      <c r="W17" s="28"/>
      <c r="AA17" s="65">
        <f ca="1">ROUND(NORMINV(RAND(), $AA$27, $AA$27*$M$7/100*0.8)/(1000*'Исход. данные'!$B$6), 4)</f>
        <v>2.0299999999999999E-2</v>
      </c>
      <c r="AB17" s="65"/>
      <c r="AC17" s="65"/>
      <c r="AD17" s="65"/>
      <c r="AE17" s="65"/>
    </row>
    <row r="18" spans="1:31">
      <c r="A18" s="76">
        <v>2</v>
      </c>
      <c r="B18" s="85"/>
      <c r="C18" s="86"/>
      <c r="D18" s="87">
        <v>2.1000000000000001E-2</v>
      </c>
      <c r="E18" s="93"/>
      <c r="F18" s="93"/>
      <c r="G18" s="93"/>
      <c r="H18" s="94"/>
      <c r="I18" s="90">
        <f>D18*1000*'Исход. данные'!$B$6</f>
        <v>21.065100000000001</v>
      </c>
      <c r="J18" s="95"/>
      <c r="K18" s="95"/>
      <c r="L18" s="95"/>
      <c r="M18" s="96"/>
      <c r="N18" s="28"/>
      <c r="O18" s="28"/>
      <c r="P18" s="28"/>
      <c r="Q18" s="28"/>
      <c r="R18" s="28"/>
      <c r="S18" s="28"/>
      <c r="T18" s="28"/>
      <c r="U18" s="28"/>
      <c r="V18" s="28"/>
      <c r="W18" s="28"/>
      <c r="AA18" s="65">
        <f ca="1">ROUND(NORMINV(RAND(), $AA$27, $AA$27*$M$7/100*0.8)/(1000*'Исход. данные'!$B$6), 4)</f>
        <v>1.8700000000000001E-2</v>
      </c>
      <c r="AB18" s="65"/>
      <c r="AC18" s="65"/>
      <c r="AD18" s="65"/>
      <c r="AE18" s="65"/>
    </row>
    <row r="19" spans="1:31">
      <c r="A19" s="76">
        <v>3</v>
      </c>
      <c r="B19" s="85"/>
      <c r="C19" s="86"/>
      <c r="D19" s="87">
        <v>1.9300000000000001E-2</v>
      </c>
      <c r="E19" s="93"/>
      <c r="F19" s="93"/>
      <c r="G19" s="93"/>
      <c r="H19" s="94"/>
      <c r="I19" s="90">
        <f>D19*1000*'Исход. данные'!$B$6</f>
        <v>19.359830000000002</v>
      </c>
      <c r="J19" s="95"/>
      <c r="K19" s="95"/>
      <c r="L19" s="95"/>
      <c r="M19" s="96"/>
      <c r="N19" s="28"/>
      <c r="O19" s="28"/>
      <c r="P19" s="28"/>
      <c r="Q19" s="28"/>
      <c r="R19" s="28"/>
      <c r="S19" s="28"/>
      <c r="T19" s="28"/>
      <c r="U19" s="28"/>
      <c r="V19" s="28"/>
      <c r="W19" s="28"/>
      <c r="AA19" s="65">
        <f ca="1">ROUND(NORMINV(RAND(), $AA$27, $AA$27*$M$7/100*0.8)/(1000*'Исход. данные'!$B$6), 4)</f>
        <v>2.0500000000000001E-2</v>
      </c>
      <c r="AB19" s="65"/>
      <c r="AC19" s="65"/>
      <c r="AD19" s="65"/>
      <c r="AE19" s="65"/>
    </row>
    <row r="20" spans="1:31">
      <c r="A20" s="76">
        <v>4</v>
      </c>
      <c r="B20" s="85"/>
      <c r="C20" s="86"/>
      <c r="D20" s="87">
        <v>2.07E-2</v>
      </c>
      <c r="E20" s="93"/>
      <c r="F20" s="93"/>
      <c r="G20" s="93"/>
      <c r="H20" s="94"/>
      <c r="I20" s="90">
        <f>D20*1000*'Исход. данные'!$B$6</f>
        <v>20.76417</v>
      </c>
      <c r="J20" s="95"/>
      <c r="K20" s="95"/>
      <c r="L20" s="95"/>
      <c r="M20" s="96"/>
      <c r="N20" s="28"/>
      <c r="O20" s="28"/>
      <c r="P20" s="28"/>
      <c r="Q20" s="28"/>
      <c r="R20" s="28"/>
      <c r="S20" s="28"/>
      <c r="T20" s="28"/>
      <c r="U20" s="28"/>
      <c r="V20" s="28"/>
      <c r="W20" s="28"/>
      <c r="AA20" s="65">
        <f ca="1">ROUND(NORMINV(RAND(), $AA$27, $AA$27*$M$7/100*0.8)/(1000*'Исход. данные'!$B$6), 4)</f>
        <v>1.9400000000000001E-2</v>
      </c>
      <c r="AB20" s="65"/>
      <c r="AC20" s="65"/>
      <c r="AD20" s="65"/>
      <c r="AE20" s="65"/>
    </row>
    <row r="21" spans="1:31">
      <c r="A21" s="76">
        <v>5</v>
      </c>
      <c r="B21" s="85"/>
      <c r="C21" s="86"/>
      <c r="D21" s="87">
        <v>1.83E-2</v>
      </c>
      <c r="E21" s="93"/>
      <c r="F21" s="93"/>
      <c r="G21" s="93"/>
      <c r="H21" s="94"/>
      <c r="I21" s="90">
        <f>D21*1000*'Исход. данные'!$B$6</f>
        <v>18.356730000000002</v>
      </c>
      <c r="J21" s="95"/>
      <c r="K21" s="95"/>
      <c r="L21" s="95"/>
      <c r="M21" s="96"/>
      <c r="N21" s="28"/>
      <c r="O21" s="28"/>
      <c r="P21" s="28"/>
      <c r="Q21" s="28"/>
      <c r="R21" s="28"/>
      <c r="S21" s="28"/>
      <c r="T21" s="28"/>
      <c r="U21" s="28"/>
      <c r="V21" s="28"/>
      <c r="W21" s="28"/>
      <c r="AA21" s="65">
        <f ca="1">ROUND(NORMINV(RAND(), $AA$27, $AA$27*$M$7/100*0.8)/(1000*'Исход. данные'!$B$6), 4)</f>
        <v>2.07E-2</v>
      </c>
      <c r="AB21" s="65"/>
      <c r="AC21" s="65"/>
      <c r="AD21" s="65"/>
      <c r="AE21" s="65"/>
    </row>
    <row r="22" spans="1:31">
      <c r="A22" s="76">
        <v>6</v>
      </c>
      <c r="B22" s="85"/>
      <c r="C22" s="86"/>
      <c r="D22" s="87">
        <v>1.8599999999999998E-2</v>
      </c>
      <c r="E22" s="93"/>
      <c r="F22" s="93"/>
      <c r="G22" s="93"/>
      <c r="H22" s="94"/>
      <c r="I22" s="90">
        <f>D22*1000*'Исход. данные'!$B$6</f>
        <v>18.65766</v>
      </c>
      <c r="J22" s="95"/>
      <c r="K22" s="95"/>
      <c r="L22" s="95"/>
      <c r="M22" s="96"/>
      <c r="N22" s="28"/>
      <c r="O22" s="28"/>
      <c r="P22" s="28"/>
      <c r="Q22" s="28"/>
      <c r="R22" s="28"/>
      <c r="S22" s="28"/>
      <c r="T22" s="28"/>
      <c r="U22" s="28"/>
      <c r="V22" s="28"/>
      <c r="W22" s="28"/>
      <c r="Z22" s="18"/>
      <c r="AA22" s="65">
        <f ca="1">ROUND(NORMINV(RAND(), $AA$27, $AA$27*$M$7/100*0.8)/(1000*'Исход. данные'!$B$6), 4)</f>
        <v>1.7500000000000002E-2</v>
      </c>
      <c r="AB22" s="65"/>
      <c r="AC22" s="65"/>
      <c r="AD22" s="65"/>
      <c r="AE22" s="65"/>
    </row>
    <row r="23" spans="1:31">
      <c r="A23" s="76">
        <v>7</v>
      </c>
      <c r="B23" s="85"/>
      <c r="C23" s="86"/>
      <c r="D23" s="87">
        <v>2.1000000000000001E-2</v>
      </c>
      <c r="E23" s="93"/>
      <c r="F23" s="93"/>
      <c r="G23" s="93"/>
      <c r="H23" s="94"/>
      <c r="I23" s="90">
        <f>D23*1000*'Исход. данные'!$B$6</f>
        <v>21.065100000000001</v>
      </c>
      <c r="J23" s="95"/>
      <c r="K23" s="95"/>
      <c r="L23" s="95"/>
      <c r="M23" s="96"/>
      <c r="N23" s="28"/>
      <c r="O23" s="28"/>
      <c r="P23" s="28"/>
      <c r="Q23" s="28"/>
      <c r="R23" s="28"/>
      <c r="S23" s="28"/>
      <c r="T23" s="28"/>
      <c r="U23" s="28"/>
      <c r="V23" s="28"/>
      <c r="W23" s="28"/>
      <c r="Z23" s="18"/>
      <c r="AA23" s="65">
        <f ca="1">ROUND(NORMINV(RAND(), $AA$27, $AA$27*$M$7/100*0.8)/(1000*'Исход. данные'!$B$6), 4)</f>
        <v>2.0899999999999998E-2</v>
      </c>
      <c r="AB23" s="65"/>
      <c r="AC23" s="65"/>
      <c r="AD23" s="65"/>
      <c r="AE23" s="65"/>
    </row>
    <row r="24" spans="1:31">
      <c r="A24" s="76">
        <v>8</v>
      </c>
      <c r="B24" s="85"/>
      <c r="C24" s="86"/>
      <c r="D24" s="87">
        <v>2.18E-2</v>
      </c>
      <c r="E24" s="93"/>
      <c r="F24" s="93"/>
      <c r="G24" s="93"/>
      <c r="H24" s="94"/>
      <c r="I24" s="90">
        <f>D24*1000*'Исход. данные'!$B$6</f>
        <v>21.867580000000004</v>
      </c>
      <c r="J24" s="95"/>
      <c r="K24" s="95"/>
      <c r="L24" s="95"/>
      <c r="M24" s="96"/>
      <c r="N24" s="28"/>
      <c r="O24" s="28"/>
      <c r="P24" s="28"/>
      <c r="Q24" s="28"/>
      <c r="R24" s="28"/>
      <c r="S24" s="28"/>
      <c r="T24" s="28"/>
      <c r="U24" s="28"/>
      <c r="V24" s="28"/>
      <c r="W24" s="28"/>
      <c r="AA24" s="65">
        <f ca="1">ROUND(NORMINV(RAND(), $AA$27, $AA$27*$M$7/100*0.8)/(1000*'Исход. данные'!$B$6), 4)</f>
        <v>1.8100000000000002E-2</v>
      </c>
      <c r="AB24" s="65"/>
      <c r="AC24" s="65"/>
      <c r="AD24" s="65"/>
      <c r="AE24" s="65"/>
    </row>
    <row r="25" spans="1:31">
      <c r="A25" s="76">
        <v>9</v>
      </c>
      <c r="B25" s="85"/>
      <c r="C25" s="86"/>
      <c r="D25" s="87">
        <v>2.0400000000000001E-2</v>
      </c>
      <c r="E25" s="93"/>
      <c r="F25" s="93"/>
      <c r="G25" s="93"/>
      <c r="H25" s="94"/>
      <c r="I25" s="90">
        <f>D25*1000*'Исход. данные'!$B$6</f>
        <v>20.463240000000003</v>
      </c>
      <c r="J25" s="95"/>
      <c r="K25" s="95"/>
      <c r="L25" s="95"/>
      <c r="M25" s="96"/>
      <c r="N25" s="28"/>
      <c r="O25" s="28"/>
      <c r="P25" s="28"/>
      <c r="Q25" s="28"/>
      <c r="R25" s="28"/>
      <c r="S25" s="28"/>
      <c r="T25" s="28"/>
      <c r="U25" s="28"/>
      <c r="V25" s="29"/>
      <c r="W25" s="28"/>
      <c r="AA25" s="65">
        <f ca="1">ROUND(NORMINV(RAND(), $AA$27, $AA$27*$M$7/100*0.8)/(1000*'Исход. данные'!$B$6), 4)</f>
        <v>1.9099999999999999E-2</v>
      </c>
      <c r="AB25" s="65"/>
      <c r="AC25" s="65"/>
      <c r="AD25" s="65"/>
      <c r="AE25" s="65"/>
    </row>
    <row r="26" spans="1:31">
      <c r="A26" s="76">
        <v>10</v>
      </c>
      <c r="B26" s="85"/>
      <c r="C26" s="86"/>
      <c r="D26" s="87">
        <v>1.83E-2</v>
      </c>
      <c r="E26" s="93"/>
      <c r="F26" s="93"/>
      <c r="G26" s="93"/>
      <c r="H26" s="94"/>
      <c r="I26" s="90">
        <f>D26*1000*'Исход. данные'!$B$6</f>
        <v>18.356730000000002</v>
      </c>
      <c r="J26" s="95"/>
      <c r="K26" s="95"/>
      <c r="L26" s="95"/>
      <c r="M26" s="96"/>
      <c r="N26" s="28"/>
      <c r="O26" s="28"/>
      <c r="P26" s="28"/>
      <c r="Q26" s="28"/>
      <c r="R26" s="28"/>
      <c r="S26" s="28"/>
      <c r="T26" s="28"/>
      <c r="U26" s="28"/>
      <c r="V26" s="28"/>
      <c r="W26" s="28"/>
      <c r="AA26" s="65">
        <f ca="1">ROUND(NORMINV(RAND(), $AA$27, $AA$27*$M$7/100*0.8)/(1000*'Исход. данные'!$B$6), 4)</f>
        <v>2.0299999999999999E-2</v>
      </c>
      <c r="AB26" s="65"/>
      <c r="AC26" s="65"/>
      <c r="AD26" s="65"/>
      <c r="AE26" s="65"/>
    </row>
    <row r="27" spans="1:31">
      <c r="A27" s="76" t="s">
        <v>14</v>
      </c>
      <c r="B27" s="85"/>
      <c r="C27" s="86"/>
      <c r="D27" s="87">
        <f>AVERAGE(D17:H26)</f>
        <v>2.0040000000000002E-2</v>
      </c>
      <c r="E27" s="93"/>
      <c r="F27" s="93"/>
      <c r="G27" s="93"/>
      <c r="H27" s="94"/>
      <c r="I27" s="90">
        <f>ROUND(AVERAGE(I17:M26),2)</f>
        <v>20.100000000000001</v>
      </c>
      <c r="J27" s="95"/>
      <c r="K27" s="95"/>
      <c r="L27" s="95"/>
      <c r="M27" s="96"/>
      <c r="N27" s="47"/>
      <c r="O27" s="28"/>
      <c r="P27" s="28"/>
      <c r="Q27" s="28"/>
      <c r="R27" s="28"/>
      <c r="S27" s="28"/>
      <c r="T27" s="28"/>
      <c r="U27" s="28"/>
      <c r="V27" s="28"/>
      <c r="W27" s="28"/>
      <c r="AA27" s="66">
        <f ca="1">G7+G7*J9/100*0.9*(RAND()-RAND())</f>
        <v>20.117254655821476</v>
      </c>
      <c r="AB27" s="66"/>
      <c r="AC27" s="66"/>
      <c r="AD27" s="66"/>
      <c r="AE27" s="66"/>
    </row>
    <row r="28" spans="1:31">
      <c r="A28" s="76" t="s">
        <v>15</v>
      </c>
      <c r="B28" s="85"/>
      <c r="C28" s="86"/>
      <c r="D28" s="106" t="str">
        <f>'Исход. данные'!$B$5</f>
        <v>Пупкин В.В.</v>
      </c>
      <c r="E28" s="107"/>
      <c r="F28" s="107"/>
      <c r="G28" s="107"/>
      <c r="H28" s="107"/>
      <c r="I28" s="107"/>
      <c r="J28" s="107"/>
      <c r="K28" s="107"/>
      <c r="L28" s="107"/>
      <c r="M28" s="108"/>
      <c r="N28" s="51"/>
      <c r="O28" s="51"/>
      <c r="P28" s="51"/>
      <c r="Q28" s="51"/>
      <c r="R28" s="51"/>
      <c r="S28" s="51"/>
      <c r="T28" s="51"/>
      <c r="U28" s="28"/>
      <c r="V28" s="28"/>
      <c r="W28" s="28"/>
    </row>
    <row r="29" spans="1:31">
      <c r="A29" s="62"/>
      <c r="B29" s="62"/>
      <c r="C29" s="62"/>
      <c r="D29" s="62"/>
      <c r="E29" s="62"/>
      <c r="F29" s="62"/>
      <c r="G29" s="62"/>
      <c r="H29" s="62"/>
      <c r="I29" s="62"/>
      <c r="J29" s="62"/>
      <c r="K29" s="62"/>
      <c r="L29" s="62"/>
      <c r="M29" s="62"/>
      <c r="N29" s="62"/>
      <c r="O29" s="62"/>
      <c r="P29" s="62"/>
      <c r="Q29" s="62"/>
      <c r="R29" s="62"/>
      <c r="S29" s="62"/>
      <c r="T29" s="62"/>
      <c r="U29" s="62"/>
      <c r="V29" s="62"/>
      <c r="W29" s="62"/>
    </row>
    <row r="30" spans="1:31">
      <c r="A30" s="97" t="s">
        <v>11</v>
      </c>
      <c r="B30" s="98"/>
      <c r="C30" s="99"/>
      <c r="D30" s="76" t="str">
        <f>"Объем дозирования " &amp; G8 &amp; " мкл"</f>
        <v>Объем дозирования 200 мкл</v>
      </c>
      <c r="E30" s="85"/>
      <c r="F30" s="85"/>
      <c r="G30" s="85"/>
      <c r="H30" s="85"/>
      <c r="I30" s="85"/>
      <c r="J30" s="85"/>
      <c r="K30" s="85"/>
      <c r="L30" s="85"/>
      <c r="M30" s="86"/>
      <c r="V30" s="18"/>
    </row>
    <row r="31" spans="1:31">
      <c r="A31" s="100"/>
      <c r="B31" s="101"/>
      <c r="C31" s="102"/>
      <c r="D31" s="76" t="s">
        <v>42</v>
      </c>
      <c r="E31" s="85"/>
      <c r="F31" s="85"/>
      <c r="G31" s="85"/>
      <c r="H31" s="86"/>
      <c r="I31" s="76" t="s">
        <v>13</v>
      </c>
      <c r="J31" s="85"/>
      <c r="K31" s="85"/>
      <c r="L31" s="85"/>
      <c r="M31" s="86"/>
      <c r="Q31" s="18"/>
      <c r="S31" s="2"/>
    </row>
    <row r="32" spans="1:31">
      <c r="A32" s="76">
        <v>1</v>
      </c>
      <c r="B32" s="85"/>
      <c r="C32" s="86"/>
      <c r="D32" s="103">
        <v>0.1996</v>
      </c>
      <c r="E32" s="104"/>
      <c r="F32" s="104"/>
      <c r="G32" s="104"/>
      <c r="H32" s="105"/>
      <c r="I32" s="90">
        <f>D32*1000*'Исход. данные'!$B$6</f>
        <v>200.21876</v>
      </c>
      <c r="J32" s="95"/>
      <c r="K32" s="95"/>
      <c r="L32" s="95"/>
      <c r="M32" s="96"/>
      <c r="Q32" s="18"/>
      <c r="AA32" s="65">
        <f ca="1">ROUND(NORMINV(RAND(), $AA$42, $AA$42*$M$8/100*0.8)/(1000*'Исход. данные'!$B$6), 4)</f>
        <v>0.1991</v>
      </c>
      <c r="AB32" s="65"/>
      <c r="AC32" s="65"/>
      <c r="AD32" s="65"/>
      <c r="AE32" s="65"/>
    </row>
    <row r="33" spans="1:31">
      <c r="A33" s="76">
        <v>2</v>
      </c>
      <c r="B33" s="85"/>
      <c r="C33" s="86"/>
      <c r="D33" s="103">
        <v>0.1988</v>
      </c>
      <c r="E33" s="104"/>
      <c r="F33" s="104"/>
      <c r="G33" s="104"/>
      <c r="H33" s="105"/>
      <c r="I33" s="90">
        <f>D33*1000*'Исход. данные'!$B$6</f>
        <v>199.41628000000003</v>
      </c>
      <c r="J33" s="95"/>
      <c r="K33" s="95"/>
      <c r="L33" s="95"/>
      <c r="M33" s="96"/>
      <c r="Q33" s="18"/>
      <c r="S33" s="2"/>
      <c r="AA33" s="65">
        <f ca="1">ROUND(NORMINV(RAND(), $AA$42, $AA$42*$M$8/100*0.8)/(1000*'Исход. данные'!$B$6), 4)</f>
        <v>0.19950000000000001</v>
      </c>
      <c r="AB33" s="65"/>
      <c r="AC33" s="65"/>
      <c r="AD33" s="65"/>
      <c r="AE33" s="65"/>
    </row>
    <row r="34" spans="1:31">
      <c r="A34" s="76">
        <v>3</v>
      </c>
      <c r="B34" s="85"/>
      <c r="C34" s="86"/>
      <c r="D34" s="103">
        <v>0.1996</v>
      </c>
      <c r="E34" s="104"/>
      <c r="F34" s="104"/>
      <c r="G34" s="104"/>
      <c r="H34" s="105"/>
      <c r="I34" s="90">
        <f>D34*1000*'Исход. данные'!$B$6</f>
        <v>200.21876</v>
      </c>
      <c r="J34" s="95"/>
      <c r="K34" s="95"/>
      <c r="L34" s="95"/>
      <c r="M34" s="96"/>
      <c r="Q34" s="18"/>
      <c r="AA34" s="65">
        <f ca="1">ROUND(NORMINV(RAND(), $AA$42, $AA$42*$M$8/100*0.8)/(1000*'Исход. данные'!$B$6), 4)</f>
        <v>0.19969999999999999</v>
      </c>
      <c r="AB34" s="65"/>
      <c r="AC34" s="65"/>
      <c r="AD34" s="65"/>
      <c r="AE34" s="65"/>
    </row>
    <row r="35" spans="1:31">
      <c r="A35" s="76">
        <v>4</v>
      </c>
      <c r="B35" s="85"/>
      <c r="C35" s="86"/>
      <c r="D35" s="103">
        <v>0.1996</v>
      </c>
      <c r="E35" s="104"/>
      <c r="F35" s="104"/>
      <c r="G35" s="104"/>
      <c r="H35" s="105"/>
      <c r="I35" s="90">
        <f>D35*1000*'Исход. данные'!$B$6</f>
        <v>200.21876</v>
      </c>
      <c r="J35" s="95"/>
      <c r="K35" s="95"/>
      <c r="L35" s="95"/>
      <c r="M35" s="96"/>
      <c r="Q35" s="18"/>
      <c r="AA35" s="65">
        <f ca="1">ROUND(NORMINV(RAND(), $AA$42, $AA$42*$M$8/100*0.8)/(1000*'Исход. данные'!$B$6), 4)</f>
        <v>0.1993</v>
      </c>
      <c r="AB35" s="65"/>
      <c r="AC35" s="65"/>
      <c r="AD35" s="65"/>
      <c r="AE35" s="65"/>
    </row>
    <row r="36" spans="1:31">
      <c r="A36" s="76">
        <v>5</v>
      </c>
      <c r="B36" s="85"/>
      <c r="C36" s="86"/>
      <c r="D36" s="103">
        <v>0.19919999999999999</v>
      </c>
      <c r="E36" s="104"/>
      <c r="F36" s="104"/>
      <c r="G36" s="104"/>
      <c r="H36" s="105"/>
      <c r="I36" s="90">
        <f>D36*1000*'Исход. данные'!$B$6</f>
        <v>199.81752</v>
      </c>
      <c r="J36" s="95"/>
      <c r="K36" s="95"/>
      <c r="L36" s="95"/>
      <c r="M36" s="96"/>
      <c r="Q36" s="18"/>
      <c r="AA36" s="65">
        <f ca="1">ROUND(NORMINV(RAND(), $AA$42, $AA$42*$M$8/100*0.8)/(1000*'Исход. данные'!$B$6), 4)</f>
        <v>0.19919999999999999</v>
      </c>
      <c r="AB36" s="65"/>
      <c r="AC36" s="65"/>
      <c r="AD36" s="65"/>
      <c r="AE36" s="65"/>
    </row>
    <row r="37" spans="1:31">
      <c r="A37" s="76">
        <v>6</v>
      </c>
      <c r="B37" s="85"/>
      <c r="C37" s="86"/>
      <c r="D37" s="103">
        <v>0.19989999999999999</v>
      </c>
      <c r="E37" s="104"/>
      <c r="F37" s="104"/>
      <c r="G37" s="104"/>
      <c r="H37" s="105"/>
      <c r="I37" s="90">
        <f>D37*1000*'Исход. данные'!$B$6</f>
        <v>200.51969000000003</v>
      </c>
      <c r="J37" s="95"/>
      <c r="K37" s="95"/>
      <c r="L37" s="95"/>
      <c r="M37" s="96"/>
      <c r="Q37" s="18"/>
      <c r="Y37" s="26"/>
      <c r="AA37" s="65">
        <f ca="1">ROUND(NORMINV(RAND(), $AA$42, $AA$42*$M$8/100*0.8)/(1000*'Исход. данные'!$B$6), 4)</f>
        <v>0.1993</v>
      </c>
      <c r="AB37" s="65"/>
      <c r="AC37" s="65"/>
      <c r="AD37" s="65"/>
      <c r="AE37" s="65"/>
    </row>
    <row r="38" spans="1:31">
      <c r="A38" s="76">
        <v>7</v>
      </c>
      <c r="B38" s="85"/>
      <c r="C38" s="86"/>
      <c r="D38" s="103">
        <v>0.1988</v>
      </c>
      <c r="E38" s="104"/>
      <c r="F38" s="104"/>
      <c r="G38" s="104"/>
      <c r="H38" s="105"/>
      <c r="I38" s="90">
        <f>D38*1000*'Исход. данные'!$B$6</f>
        <v>199.41628000000003</v>
      </c>
      <c r="J38" s="95"/>
      <c r="K38" s="95"/>
      <c r="L38" s="95"/>
      <c r="M38" s="96"/>
      <c r="Q38" s="18"/>
      <c r="AA38" s="65">
        <f ca="1">ROUND(NORMINV(RAND(), $AA$42, $AA$42*$M$8/100*0.8)/(1000*'Исход. данные'!$B$6), 4)</f>
        <v>0.19889999999999999</v>
      </c>
      <c r="AB38" s="65"/>
      <c r="AC38" s="65"/>
      <c r="AD38" s="65"/>
      <c r="AE38" s="65"/>
    </row>
    <row r="39" spans="1:31">
      <c r="A39" s="76">
        <v>8</v>
      </c>
      <c r="B39" s="85"/>
      <c r="C39" s="86"/>
      <c r="D39" s="103">
        <v>0.1988</v>
      </c>
      <c r="E39" s="104"/>
      <c r="F39" s="104"/>
      <c r="G39" s="104"/>
      <c r="H39" s="105"/>
      <c r="I39" s="90">
        <f>D39*1000*'Исход. данные'!$B$6</f>
        <v>199.41628000000003</v>
      </c>
      <c r="J39" s="95"/>
      <c r="K39" s="95"/>
      <c r="L39" s="95"/>
      <c r="M39" s="96"/>
      <c r="Q39" s="18"/>
      <c r="AA39" s="65">
        <f ca="1">ROUND(NORMINV(RAND(), $AA$42, $AA$42*$M$8/100*0.8)/(1000*'Исход. данные'!$B$6), 4)</f>
        <v>0.19869999999999999</v>
      </c>
      <c r="AB39" s="65"/>
      <c r="AC39" s="65"/>
      <c r="AD39" s="65"/>
      <c r="AE39" s="65"/>
    </row>
    <row r="40" spans="1:31">
      <c r="A40" s="76">
        <v>9</v>
      </c>
      <c r="B40" s="85"/>
      <c r="C40" s="86"/>
      <c r="D40" s="103">
        <v>0.19989999999999999</v>
      </c>
      <c r="E40" s="104"/>
      <c r="F40" s="104"/>
      <c r="G40" s="104"/>
      <c r="H40" s="105"/>
      <c r="I40" s="90">
        <f>D40*1000*'Исход. данные'!$B$6</f>
        <v>200.51969000000003</v>
      </c>
      <c r="J40" s="95"/>
      <c r="K40" s="95"/>
      <c r="L40" s="95"/>
      <c r="M40" s="96"/>
      <c r="Q40" s="18"/>
      <c r="AA40" s="65">
        <f ca="1">ROUND(NORMINV(RAND(), $AA$42, $AA$42*$M$8/100*0.8)/(1000*'Исход. данные'!$B$6), 4)</f>
        <v>0.19819999999999999</v>
      </c>
      <c r="AB40" s="65"/>
      <c r="AC40" s="65"/>
      <c r="AD40" s="65"/>
      <c r="AE40" s="65"/>
    </row>
    <row r="41" spans="1:31">
      <c r="A41" s="76">
        <v>10</v>
      </c>
      <c r="B41" s="85"/>
      <c r="C41" s="86"/>
      <c r="D41" s="103">
        <v>0.1996</v>
      </c>
      <c r="E41" s="104"/>
      <c r="F41" s="104"/>
      <c r="G41" s="104"/>
      <c r="H41" s="105"/>
      <c r="I41" s="90">
        <f>D41*1000*'Исход. данные'!$B$6</f>
        <v>200.21876</v>
      </c>
      <c r="J41" s="95"/>
      <c r="K41" s="95"/>
      <c r="L41" s="95"/>
      <c r="M41" s="96"/>
      <c r="Q41" s="18"/>
      <c r="AA41" s="65">
        <f ca="1">ROUND(NORMINV(RAND(), $AA$42, $AA$42*$M$8/100*0.8)/(1000*'Исход. данные'!$B$6), 4)</f>
        <v>0.1986</v>
      </c>
      <c r="AB41" s="65"/>
      <c r="AC41" s="65"/>
      <c r="AD41" s="65"/>
      <c r="AE41" s="65"/>
    </row>
    <row r="42" spans="1:31">
      <c r="A42" s="76" t="s">
        <v>14</v>
      </c>
      <c r="B42" s="85"/>
      <c r="C42" s="86"/>
      <c r="D42" s="109">
        <f>AVERAGE(D32:H41)</f>
        <v>0.19938</v>
      </c>
      <c r="E42" s="110"/>
      <c r="F42" s="110"/>
      <c r="G42" s="110"/>
      <c r="H42" s="110"/>
      <c r="I42" s="111">
        <f>ROUND(AVERAGE(I32:M41), 2)</f>
        <v>200</v>
      </c>
      <c r="J42" s="111"/>
      <c r="K42" s="111"/>
      <c r="L42" s="111"/>
      <c r="M42" s="111"/>
      <c r="N42" s="8"/>
      <c r="O42" s="8"/>
      <c r="P42" s="8"/>
      <c r="Q42" s="8"/>
      <c r="R42" s="8"/>
      <c r="S42" s="8"/>
      <c r="T42" s="8"/>
      <c r="U42" s="8"/>
      <c r="V42" s="8"/>
      <c r="W42" s="8"/>
      <c r="X42" s="8"/>
      <c r="AA42" s="66">
        <f ca="1">G8+G8*J10/100*0.9*(RAND()-RAND())</f>
        <v>199.66672286877804</v>
      </c>
      <c r="AB42" s="66"/>
      <c r="AC42" s="66"/>
      <c r="AD42" s="66"/>
      <c r="AE42" s="66"/>
    </row>
    <row r="43" spans="1:31">
      <c r="A43" s="74" t="s">
        <v>15</v>
      </c>
      <c r="B43" s="74"/>
      <c r="C43" s="74"/>
      <c r="D43" s="112" t="str">
        <f>'Исход. данные'!$B$5</f>
        <v>Пупкин В.В.</v>
      </c>
      <c r="E43" s="112"/>
      <c r="F43" s="112"/>
      <c r="G43" s="112"/>
      <c r="H43" s="112"/>
      <c r="I43" s="112"/>
      <c r="J43" s="112"/>
      <c r="K43" s="112"/>
      <c r="L43" s="112"/>
      <c r="M43" s="112"/>
      <c r="N43" s="45"/>
      <c r="O43" s="45"/>
      <c r="P43" s="45"/>
      <c r="Q43" s="45"/>
      <c r="R43" s="45"/>
      <c r="S43" s="45"/>
      <c r="T43" s="8"/>
      <c r="U43" s="8"/>
      <c r="V43" s="8"/>
      <c r="W43" s="8"/>
      <c r="X43" s="8"/>
    </row>
    <row r="44" spans="1:31">
      <c r="A44" s="107" t="s">
        <v>16</v>
      </c>
      <c r="B44" s="107"/>
      <c r="C44" s="107"/>
      <c r="D44" s="107"/>
      <c r="E44" s="107"/>
      <c r="F44" s="107"/>
      <c r="G44" s="107"/>
      <c r="H44" s="107"/>
      <c r="I44" s="107"/>
      <c r="J44" s="107"/>
      <c r="K44" s="107"/>
      <c r="L44" s="107"/>
      <c r="M44" s="107"/>
      <c r="N44" s="16"/>
      <c r="O44" s="16"/>
      <c r="P44" s="16"/>
      <c r="Q44" s="16"/>
      <c r="R44" s="16"/>
      <c r="S44" s="16"/>
      <c r="T44" s="16"/>
      <c r="U44" s="16"/>
      <c r="V44" s="16"/>
      <c r="W44" s="16"/>
    </row>
    <row r="45" spans="1:31" ht="15" customHeight="1">
      <c r="A45" s="124" t="s">
        <v>5</v>
      </c>
      <c r="B45" s="125"/>
      <c r="C45" s="125"/>
      <c r="D45" s="115" t="s">
        <v>55</v>
      </c>
      <c r="E45" s="116"/>
      <c r="F45" s="116"/>
      <c r="G45" s="116"/>
      <c r="H45" s="117"/>
      <c r="I45" s="113" t="s">
        <v>57</v>
      </c>
      <c r="J45" s="113"/>
      <c r="K45" s="113"/>
      <c r="L45" s="113"/>
      <c r="M45" s="113"/>
      <c r="AA45">
        <f>IF(ABS(D46)&gt;J9, 0, IF(ABS(D47)&gt;J10, 0, IF(I46&gt;M7, 0, IF(I47&gt;M8, 0, 1))))</f>
        <v>1</v>
      </c>
    </row>
    <row r="46" spans="1:31">
      <c r="A46" s="76">
        <f>G7</f>
        <v>20</v>
      </c>
      <c r="B46" s="85"/>
      <c r="C46" s="86"/>
      <c r="D46" s="118">
        <f>ROUND(((I27-A46)/A46*100),2)</f>
        <v>0.5</v>
      </c>
      <c r="E46" s="119"/>
      <c r="F46" s="119"/>
      <c r="G46" s="119"/>
      <c r="H46" s="120"/>
      <c r="I46" s="114">
        <f>ROUND(STDEV(I17:I26)*100/I27,2)</f>
        <v>6.47</v>
      </c>
      <c r="J46" s="114"/>
      <c r="K46" s="114"/>
      <c r="L46" s="114"/>
      <c r="M46" s="114"/>
    </row>
    <row r="47" spans="1:31">
      <c r="A47" s="76">
        <f>G8</f>
        <v>200</v>
      </c>
      <c r="B47" s="85"/>
      <c r="C47" s="86"/>
      <c r="D47" s="118">
        <f>ROUND(((I42-A47)/A47*100),2)</f>
        <v>0</v>
      </c>
      <c r="E47" s="119"/>
      <c r="F47" s="119"/>
      <c r="G47" s="119"/>
      <c r="H47" s="120"/>
      <c r="I47" s="114">
        <f>ROUND(STDEV(I32:I41)*100/I42,2)</f>
        <v>0.22</v>
      </c>
      <c r="J47" s="114"/>
      <c r="K47" s="114"/>
      <c r="L47" s="114"/>
      <c r="M47" s="114"/>
      <c r="N47" s="37"/>
      <c r="Q47" s="8"/>
    </row>
    <row r="48" spans="1:31" ht="15.75">
      <c r="A48" s="121" t="s">
        <v>17</v>
      </c>
      <c r="B48" s="121"/>
      <c r="C48" s="121"/>
      <c r="D48" s="121"/>
      <c r="E48" s="121"/>
      <c r="F48" s="121"/>
      <c r="G48" s="122" t="s">
        <v>18</v>
      </c>
      <c r="H48" s="122"/>
      <c r="I48" s="122"/>
      <c r="J48" s="122"/>
      <c r="K48" s="122"/>
      <c r="L48" s="122"/>
      <c r="M48" s="122"/>
      <c r="N48" s="44"/>
      <c r="O48" s="44"/>
      <c r="P48" s="44"/>
      <c r="Q48" s="44"/>
      <c r="R48" s="44"/>
      <c r="S48" s="44"/>
      <c r="T48" s="44"/>
      <c r="U48" s="44"/>
      <c r="V48" s="44"/>
      <c r="W48" s="44"/>
      <c r="X48" s="8"/>
    </row>
    <row r="49" spans="1:24">
      <c r="A49" s="79" t="s">
        <v>15</v>
      </c>
      <c r="B49" s="79"/>
      <c r="C49" s="79"/>
      <c r="D49" s="79"/>
      <c r="E49" s="79"/>
      <c r="F49" s="79"/>
      <c r="G49" s="107" t="str">
        <f>'Исход. данные'!$B$5</f>
        <v>Пупкин В.В.</v>
      </c>
      <c r="H49" s="107"/>
      <c r="I49" s="107"/>
      <c r="J49" s="107"/>
      <c r="K49" s="107"/>
      <c r="L49" s="107"/>
      <c r="M49" s="107"/>
      <c r="N49" s="16"/>
      <c r="O49" s="16"/>
      <c r="P49" s="16"/>
      <c r="Q49" s="16"/>
      <c r="R49" s="16"/>
      <c r="S49" s="16"/>
      <c r="T49" s="16"/>
      <c r="U49" s="16"/>
      <c r="V49" s="16"/>
      <c r="W49" s="16"/>
      <c r="X49" s="8"/>
    </row>
    <row r="50" spans="1:24">
      <c r="A50" s="62"/>
      <c r="B50" s="62"/>
      <c r="C50" s="62"/>
      <c r="D50" s="62"/>
      <c r="E50" s="62"/>
      <c r="F50" s="62"/>
      <c r="G50" s="123" t="s">
        <v>58</v>
      </c>
      <c r="H50" s="123"/>
      <c r="I50" s="123"/>
      <c r="J50" s="123"/>
      <c r="K50" s="123"/>
      <c r="L50" s="123"/>
      <c r="M50" s="123"/>
      <c r="N50" s="48"/>
      <c r="O50" s="48"/>
      <c r="P50" s="48"/>
      <c r="Q50" s="63"/>
      <c r="R50" s="63"/>
      <c r="S50" s="63"/>
      <c r="T50" s="63"/>
      <c r="U50" s="63"/>
      <c r="V50" s="63"/>
      <c r="W50" s="63"/>
    </row>
  </sheetData>
  <mergeCells count="152">
    <mergeCell ref="A1:M1"/>
    <mergeCell ref="A2:M2"/>
    <mergeCell ref="A3:G3"/>
    <mergeCell ref="I3:M3"/>
    <mergeCell ref="Q3:W3"/>
    <mergeCell ref="A4:G4"/>
    <mergeCell ref="I4:M4"/>
    <mergeCell ref="Q4:W4"/>
    <mergeCell ref="A5:M5"/>
    <mergeCell ref="A6:C6"/>
    <mergeCell ref="D6:F6"/>
    <mergeCell ref="G6:I6"/>
    <mergeCell ref="J6:L6"/>
    <mergeCell ref="A7:C7"/>
    <mergeCell ref="D7:F7"/>
    <mergeCell ref="G7:I7"/>
    <mergeCell ref="J7:L7"/>
    <mergeCell ref="A10:C10"/>
    <mergeCell ref="D10:F10"/>
    <mergeCell ref="G10:I10"/>
    <mergeCell ref="J10:L10"/>
    <mergeCell ref="A11:J11"/>
    <mergeCell ref="K11:M11"/>
    <mergeCell ref="A8:C8"/>
    <mergeCell ref="D8:F8"/>
    <mergeCell ref="G8:I8"/>
    <mergeCell ref="J8:L8"/>
    <mergeCell ref="A9:C9"/>
    <mergeCell ref="D9:F9"/>
    <mergeCell ref="G9:I9"/>
    <mergeCell ref="J9:L9"/>
    <mergeCell ref="A15:C16"/>
    <mergeCell ref="D15:M15"/>
    <mergeCell ref="D16:H16"/>
    <mergeCell ref="I16:M16"/>
    <mergeCell ref="A17:C17"/>
    <mergeCell ref="D17:H17"/>
    <mergeCell ref="I17:M17"/>
    <mergeCell ref="A12:J12"/>
    <mergeCell ref="K12:M12"/>
    <mergeCell ref="A13:J13"/>
    <mergeCell ref="K13:M13"/>
    <mergeCell ref="A14:J14"/>
    <mergeCell ref="K14:M14"/>
    <mergeCell ref="AA17:AE17"/>
    <mergeCell ref="A18:C18"/>
    <mergeCell ref="D18:H18"/>
    <mergeCell ref="I18:M18"/>
    <mergeCell ref="AA18:AE18"/>
    <mergeCell ref="A19:C19"/>
    <mergeCell ref="D19:H19"/>
    <mergeCell ref="I19:M19"/>
    <mergeCell ref="AA19:AE19"/>
    <mergeCell ref="A22:C22"/>
    <mergeCell ref="D22:H22"/>
    <mergeCell ref="I22:M22"/>
    <mergeCell ref="AA22:AE22"/>
    <mergeCell ref="A23:C23"/>
    <mergeCell ref="D23:H23"/>
    <mergeCell ref="I23:M23"/>
    <mergeCell ref="AA23:AE23"/>
    <mergeCell ref="A20:C20"/>
    <mergeCell ref="D20:H20"/>
    <mergeCell ref="I20:M20"/>
    <mergeCell ref="AA20:AE20"/>
    <mergeCell ref="A21:C21"/>
    <mergeCell ref="D21:H21"/>
    <mergeCell ref="I21:M21"/>
    <mergeCell ref="AA21:AE21"/>
    <mergeCell ref="AA26:AE26"/>
    <mergeCell ref="A27:C27"/>
    <mergeCell ref="D27:H27"/>
    <mergeCell ref="I27:M27"/>
    <mergeCell ref="AA27:AE27"/>
    <mergeCell ref="A24:C24"/>
    <mergeCell ref="D24:H24"/>
    <mergeCell ref="I24:M24"/>
    <mergeCell ref="AA24:AE24"/>
    <mergeCell ref="A25:C25"/>
    <mergeCell ref="D25:H25"/>
    <mergeCell ref="I25:M25"/>
    <mergeCell ref="AA25:AE25"/>
    <mergeCell ref="A28:C28"/>
    <mergeCell ref="D28:M28"/>
    <mergeCell ref="A30:C31"/>
    <mergeCell ref="D30:M30"/>
    <mergeCell ref="D31:H31"/>
    <mergeCell ref="I31:M31"/>
    <mergeCell ref="A26:C26"/>
    <mergeCell ref="D26:H26"/>
    <mergeCell ref="I26:M26"/>
    <mergeCell ref="A34:C34"/>
    <mergeCell ref="D34:H34"/>
    <mergeCell ref="I34:M34"/>
    <mergeCell ref="AA34:AE34"/>
    <mergeCell ref="A35:C35"/>
    <mergeCell ref="D35:H35"/>
    <mergeCell ref="I35:M35"/>
    <mergeCell ref="AA35:AE35"/>
    <mergeCell ref="A32:C32"/>
    <mergeCell ref="D32:H32"/>
    <mergeCell ref="I32:M32"/>
    <mergeCell ref="AA32:AE32"/>
    <mergeCell ref="A33:C33"/>
    <mergeCell ref="D33:H33"/>
    <mergeCell ref="I33:M33"/>
    <mergeCell ref="AA33:AE33"/>
    <mergeCell ref="A38:C38"/>
    <mergeCell ref="D38:H38"/>
    <mergeCell ref="I38:M38"/>
    <mergeCell ref="AA38:AE38"/>
    <mergeCell ref="A39:C39"/>
    <mergeCell ref="D39:H39"/>
    <mergeCell ref="I39:M39"/>
    <mergeCell ref="AA39:AE39"/>
    <mergeCell ref="A36:C36"/>
    <mergeCell ref="D36:H36"/>
    <mergeCell ref="I36:M36"/>
    <mergeCell ref="AA36:AE36"/>
    <mergeCell ref="A37:C37"/>
    <mergeCell ref="D37:H37"/>
    <mergeCell ref="I37:M37"/>
    <mergeCell ref="AA37:AE37"/>
    <mergeCell ref="A42:C42"/>
    <mergeCell ref="D42:H42"/>
    <mergeCell ref="I42:M42"/>
    <mergeCell ref="AA42:AE42"/>
    <mergeCell ref="A43:C43"/>
    <mergeCell ref="D43:M43"/>
    <mergeCell ref="A40:C40"/>
    <mergeCell ref="D40:H40"/>
    <mergeCell ref="I40:M40"/>
    <mergeCell ref="AA40:AE40"/>
    <mergeCell ref="A41:C41"/>
    <mergeCell ref="D41:H41"/>
    <mergeCell ref="I41:M41"/>
    <mergeCell ref="AA41:AE41"/>
    <mergeCell ref="G50:M50"/>
    <mergeCell ref="A47:C47"/>
    <mergeCell ref="D47:H47"/>
    <mergeCell ref="I47:M47"/>
    <mergeCell ref="A48:F48"/>
    <mergeCell ref="G48:M48"/>
    <mergeCell ref="A49:F49"/>
    <mergeCell ref="G49:M49"/>
    <mergeCell ref="A44:M44"/>
    <mergeCell ref="A45:C45"/>
    <mergeCell ref="D45:H45"/>
    <mergeCell ref="I45:M45"/>
    <mergeCell ref="A46:C46"/>
    <mergeCell ref="D46:H46"/>
    <mergeCell ref="I46:M46"/>
  </mergeCells>
  <conditionalFormatting sqref="D46">
    <cfRule type="expression" dxfId="27" priority="4">
      <formula>ABS($D$46)&gt;--MID($J$7,2,5)</formula>
    </cfRule>
  </conditionalFormatting>
  <conditionalFormatting sqref="D47">
    <cfRule type="expression" dxfId="26" priority="3">
      <formula>ABS($D$47)&gt;--MID($J$8,2,5)</formula>
    </cfRule>
  </conditionalFormatting>
  <conditionalFormatting sqref="I46">
    <cfRule type="cellIs" dxfId="25" priority="2" operator="greaterThan">
      <formula>$M$7</formula>
    </cfRule>
  </conditionalFormatting>
  <conditionalFormatting sqref="I47">
    <cfRule type="cellIs" dxfId="24" priority="1" operator="greaterThan">
      <formula>$M$8</formula>
    </cfRule>
  </conditionalFormatting>
  <pageMargins left="0.7" right="0.7" top="0.75" bottom="0.75" header="0.3" footer="0.3"/>
  <pageSetup paperSize="9" orientation="portrait" r:id="rId1"/>
</worksheet>
</file>

<file path=xl/worksheets/sheet71.xml><?xml version="1.0" encoding="utf-8"?>
<worksheet xmlns="http://schemas.openxmlformats.org/spreadsheetml/2006/main" xmlns:r="http://schemas.openxmlformats.org/officeDocument/2006/relationships">
  <sheetPr codeName="Лист45">
    <tabColor rgb="FF00B0F0"/>
  </sheetPr>
  <dimension ref="A1:AE50"/>
  <sheetViews>
    <sheetView zoomScale="90" zoomScaleNormal="90" workbookViewId="0">
      <selection activeCell="D32" sqref="D32:H41"/>
    </sheetView>
  </sheetViews>
  <sheetFormatPr defaultRowHeight="15"/>
  <cols>
    <col min="1" max="1" width="6.7109375" customWidth="1"/>
    <col min="2" max="2" width="6.5703125" customWidth="1"/>
    <col min="3" max="3" width="5.5703125" customWidth="1"/>
    <col min="4" max="4" width="7" customWidth="1"/>
    <col min="5" max="7" width="3.7109375" customWidth="1"/>
    <col min="8" max="8" width="11.7109375" customWidth="1"/>
    <col min="9" max="9" width="2.7109375" customWidth="1"/>
    <col min="10" max="10" width="6.7109375" customWidth="1"/>
    <col min="11" max="12" width="3.7109375" customWidth="1"/>
    <col min="13" max="13" width="14.7109375" customWidth="1"/>
    <col min="14" max="14" width="5.7109375" customWidth="1"/>
    <col min="15" max="16" width="0" hidden="1" customWidth="1"/>
    <col min="17" max="17" width="0.42578125" customWidth="1"/>
    <col min="18" max="23" width="0" hidden="1" customWidth="1"/>
    <col min="27" max="27" width="9.28515625" hidden="1" customWidth="1"/>
    <col min="28" max="31" width="9.140625" hidden="1" customWidth="1"/>
  </cols>
  <sheetData>
    <row r="1" spans="1:24">
      <c r="A1" s="67" t="s">
        <v>32</v>
      </c>
      <c r="B1" s="67"/>
      <c r="C1" s="67"/>
      <c r="D1" s="67"/>
      <c r="E1" s="67"/>
      <c r="F1" s="67"/>
      <c r="G1" s="67"/>
      <c r="H1" s="67"/>
      <c r="I1" s="67"/>
      <c r="J1" s="67"/>
      <c r="K1" s="67"/>
      <c r="L1" s="67"/>
      <c r="M1" s="67"/>
      <c r="N1" s="38"/>
      <c r="O1" s="38"/>
      <c r="P1" s="38"/>
      <c r="Q1" s="38"/>
      <c r="R1" s="38"/>
      <c r="S1" s="38"/>
      <c r="T1" s="38"/>
      <c r="U1" s="38"/>
      <c r="V1" s="38"/>
      <c r="W1" s="28"/>
    </row>
    <row r="2" spans="1:24">
      <c r="A2" s="71" t="s">
        <v>33</v>
      </c>
      <c r="B2" s="71"/>
      <c r="C2" s="71"/>
      <c r="D2" s="71"/>
      <c r="E2" s="71"/>
      <c r="F2" s="71"/>
      <c r="G2" s="71"/>
      <c r="H2" s="71"/>
      <c r="I2" s="71"/>
      <c r="J2" s="71"/>
      <c r="K2" s="71"/>
      <c r="L2" s="71"/>
      <c r="M2" s="71"/>
      <c r="N2" s="7"/>
      <c r="O2" s="7"/>
      <c r="P2" s="7"/>
      <c r="Q2" s="7"/>
      <c r="R2" s="7"/>
      <c r="S2" s="7"/>
      <c r="T2" s="7"/>
      <c r="U2" s="7"/>
      <c r="V2" s="7"/>
      <c r="W2" s="7"/>
    </row>
    <row r="3" spans="1:24" ht="15.75">
      <c r="A3" s="68" t="s">
        <v>59</v>
      </c>
      <c r="B3" s="68"/>
      <c r="C3" s="68"/>
      <c r="D3" s="68"/>
      <c r="E3" s="68"/>
      <c r="F3" s="68"/>
      <c r="G3" s="68"/>
      <c r="H3" s="62"/>
      <c r="I3" s="72" t="s">
        <v>67</v>
      </c>
      <c r="J3" s="72"/>
      <c r="K3" s="72"/>
      <c r="L3" s="72"/>
      <c r="M3" s="72"/>
      <c r="N3" s="16"/>
      <c r="O3" s="23"/>
      <c r="P3" s="62"/>
      <c r="Q3" s="69"/>
      <c r="R3" s="69"/>
      <c r="S3" s="69"/>
      <c r="T3" s="69"/>
      <c r="U3" s="69"/>
      <c r="V3" s="69"/>
      <c r="W3" s="69"/>
    </row>
    <row r="4" spans="1:24">
      <c r="A4" s="70" t="s">
        <v>0</v>
      </c>
      <c r="B4" s="70"/>
      <c r="C4" s="70"/>
      <c r="D4" s="70"/>
      <c r="E4" s="70"/>
      <c r="F4" s="70"/>
      <c r="G4" s="70"/>
      <c r="H4" s="62"/>
      <c r="I4" s="70" t="s">
        <v>1</v>
      </c>
      <c r="J4" s="70"/>
      <c r="K4" s="70"/>
      <c r="L4" s="70"/>
      <c r="M4" s="70"/>
      <c r="N4" s="46"/>
      <c r="O4" s="42"/>
      <c r="P4" s="62"/>
      <c r="Q4" s="69"/>
      <c r="R4" s="69"/>
      <c r="S4" s="69"/>
      <c r="T4" s="69"/>
      <c r="U4" s="69"/>
      <c r="V4" s="69"/>
      <c r="W4" s="69"/>
    </row>
    <row r="5" spans="1:24">
      <c r="A5" s="73" t="s">
        <v>2</v>
      </c>
      <c r="B5" s="73"/>
      <c r="C5" s="73"/>
      <c r="D5" s="73"/>
      <c r="E5" s="73"/>
      <c r="F5" s="73"/>
      <c r="G5" s="73"/>
      <c r="H5" s="73"/>
      <c r="I5" s="73"/>
      <c r="J5" s="73"/>
      <c r="K5" s="73"/>
      <c r="L5" s="73"/>
      <c r="M5" s="73"/>
      <c r="N5" s="14"/>
      <c r="O5" s="14"/>
      <c r="P5" s="14"/>
      <c r="Q5" s="14"/>
      <c r="R5" s="14"/>
      <c r="S5" s="14"/>
      <c r="T5" s="14"/>
      <c r="U5" s="14"/>
      <c r="V5" s="14"/>
      <c r="W5" s="14"/>
    </row>
    <row r="6" spans="1:24">
      <c r="A6" s="77" t="s">
        <v>3</v>
      </c>
      <c r="B6" s="77"/>
      <c r="C6" s="77"/>
      <c r="D6" s="77" t="s">
        <v>4</v>
      </c>
      <c r="E6" s="77"/>
      <c r="F6" s="77"/>
      <c r="G6" s="77" t="s">
        <v>5</v>
      </c>
      <c r="H6" s="77"/>
      <c r="I6" s="77"/>
      <c r="J6" s="77" t="s">
        <v>55</v>
      </c>
      <c r="K6" s="77"/>
      <c r="L6" s="78"/>
      <c r="M6" s="61" t="s">
        <v>56</v>
      </c>
      <c r="N6" s="35"/>
      <c r="O6" s="31"/>
      <c r="P6" s="32"/>
      <c r="Q6" s="28"/>
      <c r="R6" s="28"/>
      <c r="S6" s="28"/>
      <c r="T6" s="28"/>
      <c r="U6" s="28"/>
      <c r="V6" s="28"/>
      <c r="W6" s="28"/>
    </row>
    <row r="7" spans="1:24">
      <c r="A7" s="74">
        <v>1</v>
      </c>
      <c r="B7" s="74"/>
      <c r="C7" s="74"/>
      <c r="D7" s="75" t="str">
        <f>G7 &amp; " - " &amp; G8</f>
        <v>5 - 50</v>
      </c>
      <c r="E7" s="75"/>
      <c r="F7" s="75"/>
      <c r="G7" s="74">
        <v>5</v>
      </c>
      <c r="H7" s="74"/>
      <c r="I7" s="74"/>
      <c r="J7" s="74" t="s">
        <v>28</v>
      </c>
      <c r="K7" s="74"/>
      <c r="L7" s="76"/>
      <c r="M7" s="64">
        <v>5</v>
      </c>
      <c r="N7" s="36"/>
      <c r="O7" s="33"/>
      <c r="P7" s="34"/>
      <c r="Q7" s="28"/>
      <c r="R7" s="28"/>
      <c r="S7" s="28"/>
      <c r="T7" s="28"/>
      <c r="U7" s="28"/>
      <c r="V7" s="28"/>
      <c r="W7" s="28"/>
    </row>
    <row r="8" spans="1:24">
      <c r="A8" s="74"/>
      <c r="B8" s="74"/>
      <c r="C8" s="74"/>
      <c r="D8" s="74"/>
      <c r="E8" s="74"/>
      <c r="F8" s="74"/>
      <c r="G8" s="74">
        <v>50</v>
      </c>
      <c r="H8" s="74"/>
      <c r="I8" s="74"/>
      <c r="J8" s="74" t="s">
        <v>6</v>
      </c>
      <c r="K8" s="74"/>
      <c r="L8" s="76"/>
      <c r="M8" s="64">
        <v>2.5</v>
      </c>
      <c r="N8" s="16"/>
      <c r="O8" s="27"/>
      <c r="P8" s="30"/>
      <c r="Q8" s="28"/>
      <c r="R8" s="28"/>
      <c r="S8" s="28"/>
      <c r="T8" s="28"/>
      <c r="U8" s="28"/>
      <c r="V8" s="28"/>
      <c r="W8" s="28"/>
    </row>
    <row r="9" spans="1:24">
      <c r="A9" s="74"/>
      <c r="B9" s="74"/>
      <c r="C9" s="74"/>
      <c r="D9" s="74"/>
      <c r="E9" s="74"/>
      <c r="F9" s="74"/>
      <c r="G9" s="74"/>
      <c r="H9" s="74"/>
      <c r="I9" s="74"/>
      <c r="J9" s="80">
        <f>--MID(J7,2,3)</f>
        <v>5</v>
      </c>
      <c r="K9" s="80"/>
      <c r="L9" s="81"/>
      <c r="M9" s="60"/>
      <c r="N9" s="16"/>
      <c r="O9" s="27"/>
      <c r="P9" s="30"/>
      <c r="Q9" s="28"/>
      <c r="R9" s="28"/>
      <c r="S9" s="28"/>
      <c r="T9" s="28"/>
      <c r="U9" s="28"/>
      <c r="V9" s="28"/>
      <c r="W9" s="28"/>
    </row>
    <row r="10" spans="1:24">
      <c r="A10" s="74"/>
      <c r="B10" s="74"/>
      <c r="C10" s="74"/>
      <c r="D10" s="74"/>
      <c r="E10" s="74"/>
      <c r="F10" s="74"/>
      <c r="G10" s="74"/>
      <c r="H10" s="74"/>
      <c r="I10" s="74"/>
      <c r="J10" s="82">
        <f>--MID(J8,2,3)</f>
        <v>2</v>
      </c>
      <c r="K10" s="82"/>
      <c r="L10" s="83"/>
      <c r="M10" s="60"/>
      <c r="N10" s="16"/>
      <c r="O10" s="52"/>
      <c r="P10" s="54"/>
      <c r="Q10" s="28"/>
      <c r="R10" s="28"/>
      <c r="S10" s="28"/>
      <c r="T10" s="28"/>
      <c r="U10" s="28"/>
      <c r="V10" s="28"/>
      <c r="W10" s="28"/>
    </row>
    <row r="11" spans="1:24">
      <c r="A11" s="79" t="s">
        <v>7</v>
      </c>
      <c r="B11" s="79"/>
      <c r="C11" s="79"/>
      <c r="D11" s="79"/>
      <c r="E11" s="79"/>
      <c r="F11" s="79"/>
      <c r="G11" s="79"/>
      <c r="H11" s="79"/>
      <c r="I11" s="79"/>
      <c r="J11" s="79"/>
      <c r="K11" s="84" t="str">
        <f>'Исход. данные'!$B$1</f>
        <v>18.10.2024г.</v>
      </c>
      <c r="L11" s="84"/>
      <c r="M11" s="84"/>
      <c r="N11" s="15"/>
      <c r="O11" s="15"/>
      <c r="P11" s="15"/>
      <c r="Q11" s="15"/>
      <c r="R11" s="15"/>
      <c r="S11" s="15"/>
      <c r="T11" s="15"/>
      <c r="U11" s="15"/>
      <c r="V11" s="15"/>
      <c r="W11" s="15"/>
      <c r="X11" s="8"/>
    </row>
    <row r="12" spans="1:24">
      <c r="A12" s="79" t="s">
        <v>8</v>
      </c>
      <c r="B12" s="79"/>
      <c r="C12" s="79"/>
      <c r="D12" s="79"/>
      <c r="E12" s="79"/>
      <c r="F12" s="79"/>
      <c r="G12" s="79"/>
      <c r="H12" s="79"/>
      <c r="I12" s="79"/>
      <c r="J12" s="79"/>
      <c r="K12" s="85" t="str">
        <f>'Исход. данные'!$B$2</f>
        <v>ВР-300S № 181024</v>
      </c>
      <c r="L12" s="85"/>
      <c r="M12" s="85"/>
      <c r="N12" s="16"/>
      <c r="O12" s="16"/>
      <c r="P12" s="16"/>
      <c r="Q12" s="16"/>
      <c r="R12" s="16"/>
      <c r="S12" s="16"/>
      <c r="T12" s="16"/>
      <c r="U12" s="16"/>
      <c r="V12" s="16"/>
      <c r="W12" s="16"/>
      <c r="X12" s="8"/>
    </row>
    <row r="13" spans="1:24">
      <c r="A13" s="79" t="s">
        <v>9</v>
      </c>
      <c r="B13" s="79"/>
      <c r="C13" s="79"/>
      <c r="D13" s="79"/>
      <c r="E13" s="79"/>
      <c r="F13" s="79"/>
      <c r="G13" s="79"/>
      <c r="H13" s="79"/>
      <c r="I13" s="79"/>
      <c r="J13" s="79"/>
      <c r="K13" s="85">
        <f>'Исход. данные'!$B$3</f>
        <v>21.2</v>
      </c>
      <c r="L13" s="85"/>
      <c r="M13" s="85"/>
      <c r="N13" s="16"/>
      <c r="O13" s="16"/>
      <c r="P13" s="16"/>
      <c r="Q13" s="16"/>
      <c r="R13" s="16"/>
      <c r="S13" s="16"/>
      <c r="T13" s="16"/>
      <c r="U13" s="16"/>
      <c r="V13" s="16"/>
      <c r="W13" s="16"/>
      <c r="X13" s="8"/>
    </row>
    <row r="14" spans="1:24">
      <c r="A14" s="79" t="s">
        <v>10</v>
      </c>
      <c r="B14" s="79"/>
      <c r="C14" s="79"/>
      <c r="D14" s="79"/>
      <c r="E14" s="79"/>
      <c r="F14" s="79"/>
      <c r="G14" s="79"/>
      <c r="H14" s="79"/>
      <c r="I14" s="79"/>
      <c r="J14" s="79"/>
      <c r="K14" s="85">
        <f>'Исход. данные'!$B$4</f>
        <v>60.7</v>
      </c>
      <c r="L14" s="85"/>
      <c r="M14" s="85"/>
      <c r="N14" s="16"/>
      <c r="O14" s="16"/>
      <c r="P14" s="16"/>
      <c r="Q14" s="16"/>
      <c r="R14" s="16"/>
      <c r="S14" s="16"/>
      <c r="T14" s="16"/>
      <c r="U14" s="16"/>
      <c r="V14" s="16"/>
      <c r="W14" s="16"/>
      <c r="X14" s="8"/>
    </row>
    <row r="15" spans="1:24">
      <c r="A15" s="97" t="s">
        <v>11</v>
      </c>
      <c r="B15" s="98"/>
      <c r="C15" s="99"/>
      <c r="D15" s="76" t="str">
        <f>"Объем дозирования " &amp; G7 &amp; " мкл"</f>
        <v>Объем дозирования 5 мкл</v>
      </c>
      <c r="E15" s="85"/>
      <c r="F15" s="85"/>
      <c r="G15" s="85"/>
      <c r="H15" s="85"/>
      <c r="I15" s="85"/>
      <c r="J15" s="85"/>
      <c r="K15" s="85"/>
      <c r="L15" s="85"/>
      <c r="M15" s="86"/>
      <c r="N15" s="47"/>
      <c r="O15" s="28"/>
      <c r="P15" s="28"/>
      <c r="Q15" s="28"/>
      <c r="R15" s="28"/>
      <c r="S15" s="28"/>
      <c r="T15" s="28"/>
      <c r="U15" s="28"/>
      <c r="V15" s="28"/>
      <c r="W15" s="28"/>
    </row>
    <row r="16" spans="1:24">
      <c r="A16" s="100"/>
      <c r="B16" s="101"/>
      <c r="C16" s="102"/>
      <c r="D16" s="76" t="s">
        <v>42</v>
      </c>
      <c r="E16" s="85"/>
      <c r="F16" s="85"/>
      <c r="G16" s="85"/>
      <c r="H16" s="86"/>
      <c r="I16" s="76" t="s">
        <v>13</v>
      </c>
      <c r="J16" s="85"/>
      <c r="K16" s="85"/>
      <c r="L16" s="85"/>
      <c r="M16" s="86"/>
      <c r="N16" s="28"/>
      <c r="O16" s="28"/>
      <c r="P16" s="28"/>
      <c r="Q16" s="28"/>
      <c r="R16" s="28"/>
      <c r="S16" s="28"/>
      <c r="T16" s="28"/>
      <c r="U16" s="28"/>
      <c r="V16" s="28"/>
      <c r="W16" s="28"/>
    </row>
    <row r="17" spans="1:31">
      <c r="A17" s="76">
        <v>1</v>
      </c>
      <c r="B17" s="85"/>
      <c r="C17" s="86"/>
      <c r="D17" s="87">
        <v>4.7000000000000002E-3</v>
      </c>
      <c r="E17" s="88"/>
      <c r="F17" s="88"/>
      <c r="G17" s="88"/>
      <c r="H17" s="89"/>
      <c r="I17" s="90">
        <f>D17*1000*'Исход. данные'!$B$6</f>
        <v>4.714570000000001</v>
      </c>
      <c r="J17" s="91"/>
      <c r="K17" s="91"/>
      <c r="L17" s="91"/>
      <c r="M17" s="92"/>
      <c r="N17" s="28"/>
      <c r="O17" s="28"/>
      <c r="P17" s="28"/>
      <c r="Q17" s="28"/>
      <c r="R17" s="28"/>
      <c r="S17" s="28"/>
      <c r="T17" s="28"/>
      <c r="U17" s="28"/>
      <c r="V17" s="28"/>
      <c r="W17" s="28"/>
      <c r="AA17" s="65">
        <f ca="1">ROUND(NORMINV(RAND(), $AA$27, $AA$27*$M$7/100*0.8)/(1000*'Исход. данные'!$B$6), 4)</f>
        <v>4.8999999999999998E-3</v>
      </c>
      <c r="AB17" s="65"/>
      <c r="AC17" s="65"/>
      <c r="AD17" s="65"/>
      <c r="AE17" s="65"/>
    </row>
    <row r="18" spans="1:31">
      <c r="A18" s="76">
        <v>2</v>
      </c>
      <c r="B18" s="85"/>
      <c r="C18" s="86"/>
      <c r="D18" s="87">
        <v>5.0000000000000001E-3</v>
      </c>
      <c r="E18" s="93"/>
      <c r="F18" s="93"/>
      <c r="G18" s="93"/>
      <c r="H18" s="94"/>
      <c r="I18" s="90">
        <f>D18*1000*'Исход. данные'!$B$6</f>
        <v>5.0155000000000003</v>
      </c>
      <c r="J18" s="95"/>
      <c r="K18" s="95"/>
      <c r="L18" s="95"/>
      <c r="M18" s="96"/>
      <c r="N18" s="28"/>
      <c r="O18" s="28"/>
      <c r="P18" s="28"/>
      <c r="Q18" s="28"/>
      <c r="R18" s="28"/>
      <c r="S18" s="28"/>
      <c r="T18" s="28"/>
      <c r="U18" s="28"/>
      <c r="V18" s="28"/>
      <c r="W18" s="28"/>
      <c r="AA18" s="65">
        <f ca="1">ROUND(NORMINV(RAND(), $AA$27, $AA$27*$M$7/100*0.8)/(1000*'Исход. данные'!$B$6), 4)</f>
        <v>4.8999999999999998E-3</v>
      </c>
      <c r="AB18" s="65"/>
      <c r="AC18" s="65"/>
      <c r="AD18" s="65"/>
      <c r="AE18" s="65"/>
    </row>
    <row r="19" spans="1:31">
      <c r="A19" s="76">
        <v>3</v>
      </c>
      <c r="B19" s="85"/>
      <c r="C19" s="86"/>
      <c r="D19" s="87">
        <v>4.8999999999999998E-3</v>
      </c>
      <c r="E19" s="93"/>
      <c r="F19" s="93"/>
      <c r="G19" s="93"/>
      <c r="H19" s="94"/>
      <c r="I19" s="90">
        <f>D19*1000*'Исход. данные'!$B$6</f>
        <v>4.9151899999999999</v>
      </c>
      <c r="J19" s="95"/>
      <c r="K19" s="95"/>
      <c r="L19" s="95"/>
      <c r="M19" s="96"/>
      <c r="N19" s="28"/>
      <c r="O19" s="28"/>
      <c r="P19" s="28"/>
      <c r="Q19" s="28"/>
      <c r="R19" s="28"/>
      <c r="S19" s="28"/>
      <c r="T19" s="28"/>
      <c r="U19" s="28"/>
      <c r="V19" s="28"/>
      <c r="W19" s="28"/>
      <c r="AA19" s="65">
        <f ca="1">ROUND(NORMINV(RAND(), $AA$27, $AA$27*$M$7/100*0.8)/(1000*'Исход. данные'!$B$6), 4)</f>
        <v>5.1000000000000004E-3</v>
      </c>
      <c r="AB19" s="65"/>
      <c r="AC19" s="65"/>
      <c r="AD19" s="65"/>
      <c r="AE19" s="65"/>
    </row>
    <row r="20" spans="1:31">
      <c r="A20" s="76">
        <v>4</v>
      </c>
      <c r="B20" s="85"/>
      <c r="C20" s="86"/>
      <c r="D20" s="87">
        <v>5.0000000000000001E-3</v>
      </c>
      <c r="E20" s="93"/>
      <c r="F20" s="93"/>
      <c r="G20" s="93"/>
      <c r="H20" s="94"/>
      <c r="I20" s="90">
        <f>D20*1000*'Исход. данные'!$B$6</f>
        <v>5.0155000000000003</v>
      </c>
      <c r="J20" s="95"/>
      <c r="K20" s="95"/>
      <c r="L20" s="95"/>
      <c r="M20" s="96"/>
      <c r="N20" s="28"/>
      <c r="O20" s="28"/>
      <c r="P20" s="28"/>
      <c r="Q20" s="28"/>
      <c r="R20" s="28"/>
      <c r="S20" s="28"/>
      <c r="T20" s="28"/>
      <c r="U20" s="28"/>
      <c r="V20" s="28"/>
      <c r="W20" s="28"/>
      <c r="AA20" s="65">
        <f ca="1">ROUND(NORMINV(RAND(), $AA$27, $AA$27*$M$7/100*0.8)/(1000*'Исход. данные'!$B$6), 4)</f>
        <v>4.7999999999999996E-3</v>
      </c>
      <c r="AB20" s="65"/>
      <c r="AC20" s="65"/>
      <c r="AD20" s="65"/>
      <c r="AE20" s="65"/>
    </row>
    <row r="21" spans="1:31">
      <c r="A21" s="76">
        <v>5</v>
      </c>
      <c r="B21" s="85"/>
      <c r="C21" s="86"/>
      <c r="D21" s="87">
        <v>4.7999999999999996E-3</v>
      </c>
      <c r="E21" s="93"/>
      <c r="F21" s="93"/>
      <c r="G21" s="93"/>
      <c r="H21" s="94"/>
      <c r="I21" s="90">
        <f>D21*1000*'Исход. данные'!$B$6</f>
        <v>4.8148800000000005</v>
      </c>
      <c r="J21" s="95"/>
      <c r="K21" s="95"/>
      <c r="L21" s="95"/>
      <c r="M21" s="96"/>
      <c r="N21" s="28"/>
      <c r="O21" s="28"/>
      <c r="P21" s="28"/>
      <c r="Q21" s="28"/>
      <c r="R21" s="28"/>
      <c r="S21" s="28"/>
      <c r="T21" s="28"/>
      <c r="U21" s="28"/>
      <c r="V21" s="28"/>
      <c r="W21" s="28"/>
      <c r="AA21" s="65">
        <f ca="1">ROUND(NORMINV(RAND(), $AA$27, $AA$27*$M$7/100*0.8)/(1000*'Исход. данные'!$B$6), 4)</f>
        <v>4.5999999999999999E-3</v>
      </c>
      <c r="AB21" s="65"/>
      <c r="AC21" s="65"/>
      <c r="AD21" s="65"/>
      <c r="AE21" s="65"/>
    </row>
    <row r="22" spans="1:31">
      <c r="A22" s="76">
        <v>6</v>
      </c>
      <c r="B22" s="85"/>
      <c r="C22" s="86"/>
      <c r="D22" s="87">
        <v>5.1999999999999998E-3</v>
      </c>
      <c r="E22" s="93"/>
      <c r="F22" s="93"/>
      <c r="G22" s="93"/>
      <c r="H22" s="94"/>
      <c r="I22" s="90">
        <f>D22*1000*'Исход. данные'!$B$6</f>
        <v>5.216120000000001</v>
      </c>
      <c r="J22" s="95"/>
      <c r="K22" s="95"/>
      <c r="L22" s="95"/>
      <c r="M22" s="96"/>
      <c r="N22" s="28"/>
      <c r="O22" s="28"/>
      <c r="P22" s="28"/>
      <c r="Q22" s="28"/>
      <c r="R22" s="28"/>
      <c r="S22" s="28"/>
      <c r="T22" s="28"/>
      <c r="U22" s="28"/>
      <c r="V22" s="28"/>
      <c r="W22" s="28"/>
      <c r="Z22" s="18"/>
      <c r="AA22" s="65">
        <f ca="1">ROUND(NORMINV(RAND(), $AA$27, $AA$27*$M$7/100*0.8)/(1000*'Исход. данные'!$B$6), 4)</f>
        <v>5.1000000000000004E-3</v>
      </c>
      <c r="AB22" s="65"/>
      <c r="AC22" s="65"/>
      <c r="AD22" s="65"/>
      <c r="AE22" s="65"/>
    </row>
    <row r="23" spans="1:31">
      <c r="A23" s="76">
        <v>7</v>
      </c>
      <c r="B23" s="85"/>
      <c r="C23" s="86"/>
      <c r="D23" s="87">
        <v>5.1000000000000004E-3</v>
      </c>
      <c r="E23" s="93"/>
      <c r="F23" s="93"/>
      <c r="G23" s="93"/>
      <c r="H23" s="94"/>
      <c r="I23" s="90">
        <f>D23*1000*'Исход. данные'!$B$6</f>
        <v>5.1158100000000006</v>
      </c>
      <c r="J23" s="95"/>
      <c r="K23" s="95"/>
      <c r="L23" s="95"/>
      <c r="M23" s="96"/>
      <c r="N23" s="28"/>
      <c r="O23" s="28"/>
      <c r="P23" s="28"/>
      <c r="Q23" s="28"/>
      <c r="R23" s="28"/>
      <c r="S23" s="28"/>
      <c r="T23" s="28"/>
      <c r="U23" s="28"/>
      <c r="V23" s="28"/>
      <c r="W23" s="28"/>
      <c r="Z23" s="18"/>
      <c r="AA23" s="65">
        <f ca="1">ROUND(NORMINV(RAND(), $AA$27, $AA$27*$M$7/100*0.8)/(1000*'Исход. данные'!$B$6), 4)</f>
        <v>4.8999999999999998E-3</v>
      </c>
      <c r="AB23" s="65"/>
      <c r="AC23" s="65"/>
      <c r="AD23" s="65"/>
      <c r="AE23" s="65"/>
    </row>
    <row r="24" spans="1:31">
      <c r="A24" s="76">
        <v>8</v>
      </c>
      <c r="B24" s="85"/>
      <c r="C24" s="86"/>
      <c r="D24" s="87">
        <v>4.7999999999999996E-3</v>
      </c>
      <c r="E24" s="93"/>
      <c r="F24" s="93"/>
      <c r="G24" s="93"/>
      <c r="H24" s="94"/>
      <c r="I24" s="90">
        <f>D24*1000*'Исход. данные'!$B$6</f>
        <v>4.8148800000000005</v>
      </c>
      <c r="J24" s="95"/>
      <c r="K24" s="95"/>
      <c r="L24" s="95"/>
      <c r="M24" s="96"/>
      <c r="N24" s="28"/>
      <c r="O24" s="28"/>
      <c r="P24" s="28"/>
      <c r="Q24" s="28"/>
      <c r="R24" s="28"/>
      <c r="S24" s="28"/>
      <c r="T24" s="28"/>
      <c r="U24" s="28"/>
      <c r="V24" s="28"/>
      <c r="W24" s="28"/>
      <c r="AA24" s="65">
        <f ca="1">ROUND(NORMINV(RAND(), $AA$27, $AA$27*$M$7/100*0.8)/(1000*'Исход. данные'!$B$6), 4)</f>
        <v>4.7999999999999996E-3</v>
      </c>
      <c r="AB24" s="65"/>
      <c r="AC24" s="65"/>
      <c r="AD24" s="65"/>
      <c r="AE24" s="65"/>
    </row>
    <row r="25" spans="1:31">
      <c r="A25" s="76">
        <v>9</v>
      </c>
      <c r="B25" s="85"/>
      <c r="C25" s="86"/>
      <c r="D25" s="87">
        <v>4.8999999999999998E-3</v>
      </c>
      <c r="E25" s="93"/>
      <c r="F25" s="93"/>
      <c r="G25" s="93"/>
      <c r="H25" s="94"/>
      <c r="I25" s="90">
        <f>D25*1000*'Исход. данные'!$B$6</f>
        <v>4.9151899999999999</v>
      </c>
      <c r="J25" s="95"/>
      <c r="K25" s="95"/>
      <c r="L25" s="95"/>
      <c r="M25" s="96"/>
      <c r="N25" s="28"/>
      <c r="O25" s="28"/>
      <c r="P25" s="28"/>
      <c r="Q25" s="28"/>
      <c r="R25" s="28"/>
      <c r="S25" s="28"/>
      <c r="T25" s="28"/>
      <c r="U25" s="28"/>
      <c r="V25" s="29"/>
      <c r="W25" s="28"/>
      <c r="AA25" s="65">
        <f ca="1">ROUND(NORMINV(RAND(), $AA$27, $AA$27*$M$7/100*0.8)/(1000*'Исход. данные'!$B$6), 4)</f>
        <v>4.7999999999999996E-3</v>
      </c>
      <c r="AB25" s="65"/>
      <c r="AC25" s="65"/>
      <c r="AD25" s="65"/>
      <c r="AE25" s="65"/>
    </row>
    <row r="26" spans="1:31">
      <c r="A26" s="76">
        <v>10</v>
      </c>
      <c r="B26" s="85"/>
      <c r="C26" s="86"/>
      <c r="D26" s="87">
        <v>4.8999999999999998E-3</v>
      </c>
      <c r="E26" s="93"/>
      <c r="F26" s="93"/>
      <c r="G26" s="93"/>
      <c r="H26" s="94"/>
      <c r="I26" s="90">
        <f>D26*1000*'Исход. данные'!$B$6</f>
        <v>4.9151899999999999</v>
      </c>
      <c r="J26" s="95"/>
      <c r="K26" s="95"/>
      <c r="L26" s="95"/>
      <c r="M26" s="96"/>
      <c r="N26" s="28"/>
      <c r="O26" s="28"/>
      <c r="P26" s="28"/>
      <c r="Q26" s="28"/>
      <c r="R26" s="28"/>
      <c r="S26" s="28"/>
      <c r="T26" s="28"/>
      <c r="U26" s="28"/>
      <c r="V26" s="28"/>
      <c r="W26" s="28"/>
      <c r="AA26" s="65">
        <f ca="1">ROUND(NORMINV(RAND(), $AA$27, $AA$27*$M$7/100*0.8)/(1000*'Исход. данные'!$B$6), 4)</f>
        <v>4.7999999999999996E-3</v>
      </c>
      <c r="AB26" s="65"/>
      <c r="AC26" s="65"/>
      <c r="AD26" s="65"/>
      <c r="AE26" s="65"/>
    </row>
    <row r="27" spans="1:31">
      <c r="A27" s="76" t="s">
        <v>14</v>
      </c>
      <c r="B27" s="85"/>
      <c r="C27" s="86"/>
      <c r="D27" s="87">
        <f>AVERAGE(D17:H26)</f>
        <v>4.9299999999999995E-3</v>
      </c>
      <c r="E27" s="93"/>
      <c r="F27" s="93"/>
      <c r="G27" s="93"/>
      <c r="H27" s="94"/>
      <c r="I27" s="90">
        <f>ROUND(AVERAGE(I17:M26),2)</f>
        <v>4.95</v>
      </c>
      <c r="J27" s="95"/>
      <c r="K27" s="95"/>
      <c r="L27" s="95"/>
      <c r="M27" s="96"/>
      <c r="N27" s="47"/>
      <c r="O27" s="28"/>
      <c r="P27" s="28"/>
      <c r="Q27" s="28"/>
      <c r="R27" s="28"/>
      <c r="S27" s="28"/>
      <c r="T27" s="28"/>
      <c r="U27" s="28"/>
      <c r="V27" s="28"/>
      <c r="W27" s="28"/>
      <c r="AA27" s="66">
        <f ca="1">G7+G7*J9/100*0.9*(RAND()-RAND())</f>
        <v>4.9339093035397603</v>
      </c>
      <c r="AB27" s="66"/>
      <c r="AC27" s="66"/>
      <c r="AD27" s="66"/>
      <c r="AE27" s="66"/>
    </row>
    <row r="28" spans="1:31">
      <c r="A28" s="76" t="s">
        <v>15</v>
      </c>
      <c r="B28" s="85"/>
      <c r="C28" s="86"/>
      <c r="D28" s="106" t="str">
        <f>'Исход. данные'!$B$5</f>
        <v>Пупкин В.В.</v>
      </c>
      <c r="E28" s="107"/>
      <c r="F28" s="107"/>
      <c r="G28" s="107"/>
      <c r="H28" s="107"/>
      <c r="I28" s="107"/>
      <c r="J28" s="107"/>
      <c r="K28" s="107"/>
      <c r="L28" s="107"/>
      <c r="M28" s="108"/>
      <c r="N28" s="51"/>
      <c r="O28" s="51"/>
      <c r="P28" s="51"/>
      <c r="Q28" s="51"/>
      <c r="R28" s="51"/>
      <c r="S28" s="51"/>
      <c r="T28" s="51"/>
      <c r="U28" s="28"/>
      <c r="V28" s="28"/>
      <c r="W28" s="28"/>
    </row>
    <row r="29" spans="1:31">
      <c r="A29" s="62"/>
      <c r="B29" s="62"/>
      <c r="C29" s="62"/>
      <c r="D29" s="62"/>
      <c r="E29" s="62"/>
      <c r="F29" s="62"/>
      <c r="G29" s="62"/>
      <c r="H29" s="62"/>
      <c r="I29" s="62"/>
      <c r="J29" s="62"/>
      <c r="K29" s="62"/>
      <c r="L29" s="62"/>
      <c r="M29" s="62"/>
      <c r="N29" s="62"/>
      <c r="O29" s="62"/>
      <c r="P29" s="62"/>
      <c r="Q29" s="62"/>
      <c r="R29" s="62"/>
      <c r="S29" s="62"/>
      <c r="T29" s="62"/>
      <c r="U29" s="62"/>
      <c r="V29" s="62"/>
      <c r="W29" s="62"/>
    </row>
    <row r="30" spans="1:31">
      <c r="A30" s="97" t="s">
        <v>11</v>
      </c>
      <c r="B30" s="98"/>
      <c r="C30" s="99"/>
      <c r="D30" s="76" t="str">
        <f>"Объем дозирования " &amp; G8 &amp; " мкл"</f>
        <v>Объем дозирования 50 мкл</v>
      </c>
      <c r="E30" s="85"/>
      <c r="F30" s="85"/>
      <c r="G30" s="85"/>
      <c r="H30" s="85"/>
      <c r="I30" s="85"/>
      <c r="J30" s="85"/>
      <c r="K30" s="85"/>
      <c r="L30" s="85"/>
      <c r="M30" s="86"/>
      <c r="V30" s="18"/>
    </row>
    <row r="31" spans="1:31">
      <c r="A31" s="100"/>
      <c r="B31" s="101"/>
      <c r="C31" s="102"/>
      <c r="D31" s="76" t="s">
        <v>42</v>
      </c>
      <c r="E31" s="85"/>
      <c r="F31" s="85"/>
      <c r="G31" s="85"/>
      <c r="H31" s="86"/>
      <c r="I31" s="76" t="s">
        <v>13</v>
      </c>
      <c r="J31" s="85"/>
      <c r="K31" s="85"/>
      <c r="L31" s="85"/>
      <c r="M31" s="86"/>
      <c r="Q31" s="18"/>
      <c r="S31" s="2"/>
    </row>
    <row r="32" spans="1:31">
      <c r="A32" s="76">
        <v>1</v>
      </c>
      <c r="B32" s="85"/>
      <c r="C32" s="86"/>
      <c r="D32" s="103">
        <v>4.9200000000000001E-2</v>
      </c>
      <c r="E32" s="104"/>
      <c r="F32" s="104"/>
      <c r="G32" s="104"/>
      <c r="H32" s="105"/>
      <c r="I32" s="90">
        <f>D32*1000*'Исход. данные'!$B$6</f>
        <v>49.352520000000005</v>
      </c>
      <c r="J32" s="95"/>
      <c r="K32" s="95"/>
      <c r="L32" s="95"/>
      <c r="M32" s="96"/>
      <c r="Q32" s="18"/>
      <c r="AA32" s="65">
        <f ca="1">ROUND(NORMINV(RAND(), $AA$42, $AA$42*$M$8/100*0.8)/(1000*'Исход. данные'!$B$6), 4)</f>
        <v>5.0799999999999998E-2</v>
      </c>
      <c r="AB32" s="65"/>
      <c r="AC32" s="65"/>
      <c r="AD32" s="65"/>
      <c r="AE32" s="65"/>
    </row>
    <row r="33" spans="1:31">
      <c r="A33" s="76">
        <v>2</v>
      </c>
      <c r="B33" s="85"/>
      <c r="C33" s="86"/>
      <c r="D33" s="103">
        <v>4.9599999999999998E-2</v>
      </c>
      <c r="E33" s="104"/>
      <c r="F33" s="104"/>
      <c r="G33" s="104"/>
      <c r="H33" s="105"/>
      <c r="I33" s="90">
        <f>D33*1000*'Исход. данные'!$B$6</f>
        <v>49.753760000000007</v>
      </c>
      <c r="J33" s="95"/>
      <c r="K33" s="95"/>
      <c r="L33" s="95"/>
      <c r="M33" s="96"/>
      <c r="Q33" s="18"/>
      <c r="S33" s="2"/>
      <c r="AA33" s="65">
        <f ca="1">ROUND(NORMINV(RAND(), $AA$42, $AA$42*$M$8/100*0.8)/(1000*'Исход. данные'!$B$6), 4)</f>
        <v>5.1499999999999997E-2</v>
      </c>
      <c r="AB33" s="65"/>
      <c r="AC33" s="65"/>
      <c r="AD33" s="65"/>
      <c r="AE33" s="65"/>
    </row>
    <row r="34" spans="1:31">
      <c r="A34" s="76">
        <v>3</v>
      </c>
      <c r="B34" s="85"/>
      <c r="C34" s="86"/>
      <c r="D34" s="103">
        <v>4.9599999999999998E-2</v>
      </c>
      <c r="E34" s="104"/>
      <c r="F34" s="104"/>
      <c r="G34" s="104"/>
      <c r="H34" s="105"/>
      <c r="I34" s="90">
        <f>D34*1000*'Исход. данные'!$B$6</f>
        <v>49.753760000000007</v>
      </c>
      <c r="J34" s="95"/>
      <c r="K34" s="95"/>
      <c r="L34" s="95"/>
      <c r="M34" s="96"/>
      <c r="Q34" s="18"/>
      <c r="AA34" s="65">
        <f ca="1">ROUND(NORMINV(RAND(), $AA$42, $AA$42*$M$8/100*0.8)/(1000*'Исход. данные'!$B$6), 4)</f>
        <v>4.9799999999999997E-2</v>
      </c>
      <c r="AB34" s="65"/>
      <c r="AC34" s="65"/>
      <c r="AD34" s="65"/>
      <c r="AE34" s="65"/>
    </row>
    <row r="35" spans="1:31">
      <c r="A35" s="76">
        <v>4</v>
      </c>
      <c r="B35" s="85"/>
      <c r="C35" s="86"/>
      <c r="D35" s="103">
        <v>4.7E-2</v>
      </c>
      <c r="E35" s="104"/>
      <c r="F35" s="104"/>
      <c r="G35" s="104"/>
      <c r="H35" s="105"/>
      <c r="I35" s="90">
        <f>D35*1000*'Исход. данные'!$B$6</f>
        <v>47.145700000000005</v>
      </c>
      <c r="J35" s="95"/>
      <c r="K35" s="95"/>
      <c r="L35" s="95"/>
      <c r="M35" s="96"/>
      <c r="Q35" s="18"/>
      <c r="AA35" s="65">
        <f ca="1">ROUND(NORMINV(RAND(), $AA$42, $AA$42*$M$8/100*0.8)/(1000*'Исход. данные'!$B$6), 4)</f>
        <v>4.7699999999999999E-2</v>
      </c>
      <c r="AB35" s="65"/>
      <c r="AC35" s="65"/>
      <c r="AD35" s="65"/>
      <c r="AE35" s="65"/>
    </row>
    <row r="36" spans="1:31">
      <c r="A36" s="76">
        <v>5</v>
      </c>
      <c r="B36" s="85"/>
      <c r="C36" s="86"/>
      <c r="D36" s="103">
        <v>4.9500000000000002E-2</v>
      </c>
      <c r="E36" s="104"/>
      <c r="F36" s="104"/>
      <c r="G36" s="104"/>
      <c r="H36" s="105"/>
      <c r="I36" s="90">
        <f>D36*1000*'Исход. данные'!$B$6</f>
        <v>49.653450000000007</v>
      </c>
      <c r="J36" s="95"/>
      <c r="K36" s="95"/>
      <c r="L36" s="95"/>
      <c r="M36" s="96"/>
      <c r="Q36" s="18"/>
      <c r="AA36" s="65">
        <f ca="1">ROUND(NORMINV(RAND(), $AA$42, $AA$42*$M$8/100*0.8)/(1000*'Исход. данные'!$B$6), 4)</f>
        <v>4.9500000000000002E-2</v>
      </c>
      <c r="AB36" s="65"/>
      <c r="AC36" s="65"/>
      <c r="AD36" s="65"/>
      <c r="AE36" s="65"/>
    </row>
    <row r="37" spans="1:31">
      <c r="A37" s="76">
        <v>6</v>
      </c>
      <c r="B37" s="85"/>
      <c r="C37" s="86"/>
      <c r="D37" s="103">
        <v>4.9099999999999998E-2</v>
      </c>
      <c r="E37" s="104"/>
      <c r="F37" s="104"/>
      <c r="G37" s="104"/>
      <c r="H37" s="105"/>
      <c r="I37" s="90">
        <f>D37*1000*'Исход. данные'!$B$6</f>
        <v>49.252209999999998</v>
      </c>
      <c r="J37" s="95"/>
      <c r="K37" s="95"/>
      <c r="L37" s="95"/>
      <c r="M37" s="96"/>
      <c r="Q37" s="18"/>
      <c r="Y37" s="26"/>
      <c r="AA37" s="65">
        <f ca="1">ROUND(NORMINV(RAND(), $AA$42, $AA$42*$M$8/100*0.8)/(1000*'Исход. данные'!$B$6), 4)</f>
        <v>4.7899999999999998E-2</v>
      </c>
      <c r="AB37" s="65"/>
      <c r="AC37" s="65"/>
      <c r="AD37" s="65"/>
      <c r="AE37" s="65"/>
    </row>
    <row r="38" spans="1:31">
      <c r="A38" s="76">
        <v>7</v>
      </c>
      <c r="B38" s="85"/>
      <c r="C38" s="86"/>
      <c r="D38" s="103">
        <v>4.9200000000000001E-2</v>
      </c>
      <c r="E38" s="104"/>
      <c r="F38" s="104"/>
      <c r="G38" s="104"/>
      <c r="H38" s="105"/>
      <c r="I38" s="90">
        <f>D38*1000*'Исход. данные'!$B$6</f>
        <v>49.352520000000005</v>
      </c>
      <c r="J38" s="95"/>
      <c r="K38" s="95"/>
      <c r="L38" s="95"/>
      <c r="M38" s="96"/>
      <c r="Q38" s="18"/>
      <c r="AA38" s="65">
        <f ca="1">ROUND(NORMINV(RAND(), $AA$42, $AA$42*$M$8/100*0.8)/(1000*'Исход. данные'!$B$6), 4)</f>
        <v>5.0200000000000002E-2</v>
      </c>
      <c r="AB38" s="65"/>
      <c r="AC38" s="65"/>
      <c r="AD38" s="65"/>
      <c r="AE38" s="65"/>
    </row>
    <row r="39" spans="1:31">
      <c r="A39" s="76">
        <v>8</v>
      </c>
      <c r="B39" s="85"/>
      <c r="C39" s="86"/>
      <c r="D39" s="103">
        <v>5.0099999999999999E-2</v>
      </c>
      <c r="E39" s="104"/>
      <c r="F39" s="104"/>
      <c r="G39" s="104"/>
      <c r="H39" s="105"/>
      <c r="I39" s="90">
        <f>D39*1000*'Исход. данные'!$B$6</f>
        <v>50.255310000000009</v>
      </c>
      <c r="J39" s="95"/>
      <c r="K39" s="95"/>
      <c r="L39" s="95"/>
      <c r="M39" s="96"/>
      <c r="Q39" s="18"/>
      <c r="AA39" s="65">
        <f ca="1">ROUND(NORMINV(RAND(), $AA$42, $AA$42*$M$8/100*0.8)/(1000*'Исход. данные'!$B$6), 4)</f>
        <v>5.28E-2</v>
      </c>
      <c r="AB39" s="65"/>
      <c r="AC39" s="65"/>
      <c r="AD39" s="65"/>
      <c r="AE39" s="65"/>
    </row>
    <row r="40" spans="1:31">
      <c r="A40" s="76">
        <v>9</v>
      </c>
      <c r="B40" s="85"/>
      <c r="C40" s="86"/>
      <c r="D40" s="103">
        <v>4.9500000000000002E-2</v>
      </c>
      <c r="E40" s="104"/>
      <c r="F40" s="104"/>
      <c r="G40" s="104"/>
      <c r="H40" s="105"/>
      <c r="I40" s="90">
        <f>D40*1000*'Исход. данные'!$B$6</f>
        <v>49.653450000000007</v>
      </c>
      <c r="J40" s="95"/>
      <c r="K40" s="95"/>
      <c r="L40" s="95"/>
      <c r="M40" s="96"/>
      <c r="Q40" s="18"/>
      <c r="AA40" s="65">
        <f ca="1">ROUND(NORMINV(RAND(), $AA$42, $AA$42*$M$8/100*0.8)/(1000*'Исход. данные'!$B$6), 4)</f>
        <v>4.7899999999999998E-2</v>
      </c>
      <c r="AB40" s="65"/>
      <c r="AC40" s="65"/>
      <c r="AD40" s="65"/>
      <c r="AE40" s="65"/>
    </row>
    <row r="41" spans="1:31">
      <c r="A41" s="76">
        <v>10</v>
      </c>
      <c r="B41" s="85"/>
      <c r="C41" s="86"/>
      <c r="D41" s="103">
        <v>4.9099999999999998E-2</v>
      </c>
      <c r="E41" s="104"/>
      <c r="F41" s="104"/>
      <c r="G41" s="104"/>
      <c r="H41" s="105"/>
      <c r="I41" s="90">
        <f>D41*1000*'Исход. данные'!$B$6</f>
        <v>49.252209999999998</v>
      </c>
      <c r="J41" s="95"/>
      <c r="K41" s="95"/>
      <c r="L41" s="95"/>
      <c r="M41" s="96"/>
      <c r="Q41" s="18"/>
      <c r="AA41" s="65">
        <f ca="1">ROUND(NORMINV(RAND(), $AA$42, $AA$42*$M$8/100*0.8)/(1000*'Исход. данные'!$B$6), 4)</f>
        <v>4.8899999999999999E-2</v>
      </c>
      <c r="AB41" s="65"/>
      <c r="AC41" s="65"/>
      <c r="AD41" s="65"/>
      <c r="AE41" s="65"/>
    </row>
    <row r="42" spans="1:31">
      <c r="A42" s="76" t="s">
        <v>14</v>
      </c>
      <c r="B42" s="85"/>
      <c r="C42" s="86"/>
      <c r="D42" s="109">
        <f>AVERAGE(D32:H41)</f>
        <v>4.9189999999999998E-2</v>
      </c>
      <c r="E42" s="110"/>
      <c r="F42" s="110"/>
      <c r="G42" s="110"/>
      <c r="H42" s="110"/>
      <c r="I42" s="111">
        <f>ROUND(AVERAGE(I32:M41), 2)</f>
        <v>49.34</v>
      </c>
      <c r="J42" s="111"/>
      <c r="K42" s="111"/>
      <c r="L42" s="111"/>
      <c r="M42" s="111"/>
      <c r="N42" s="8"/>
      <c r="O42" s="8"/>
      <c r="P42" s="8"/>
      <c r="Q42" s="8"/>
      <c r="R42" s="8"/>
      <c r="S42" s="8"/>
      <c r="T42" s="8"/>
      <c r="U42" s="8"/>
      <c r="V42" s="8"/>
      <c r="W42" s="8"/>
      <c r="X42" s="8"/>
      <c r="AA42" s="66">
        <f ca="1">G8+G8*J10/100*0.9*(RAND()-RAND())</f>
        <v>50.032458755037467</v>
      </c>
      <c r="AB42" s="66"/>
      <c r="AC42" s="66"/>
      <c r="AD42" s="66"/>
      <c r="AE42" s="66"/>
    </row>
    <row r="43" spans="1:31">
      <c r="A43" s="74" t="s">
        <v>15</v>
      </c>
      <c r="B43" s="74"/>
      <c r="C43" s="74"/>
      <c r="D43" s="112" t="str">
        <f>'Исход. данные'!$B$5</f>
        <v>Пупкин В.В.</v>
      </c>
      <c r="E43" s="112"/>
      <c r="F43" s="112"/>
      <c r="G43" s="112"/>
      <c r="H43" s="112"/>
      <c r="I43" s="112"/>
      <c r="J43" s="112"/>
      <c r="K43" s="112"/>
      <c r="L43" s="112"/>
      <c r="M43" s="112"/>
      <c r="N43" s="45"/>
      <c r="O43" s="45"/>
      <c r="P43" s="45"/>
      <c r="Q43" s="45"/>
      <c r="R43" s="45"/>
      <c r="S43" s="45"/>
      <c r="T43" s="8"/>
      <c r="U43" s="8"/>
      <c r="V43" s="8"/>
      <c r="W43" s="8"/>
      <c r="X43" s="8"/>
    </row>
    <row r="44" spans="1:31">
      <c r="A44" s="107" t="s">
        <v>16</v>
      </c>
      <c r="B44" s="107"/>
      <c r="C44" s="107"/>
      <c r="D44" s="107"/>
      <c r="E44" s="107"/>
      <c r="F44" s="107"/>
      <c r="G44" s="107"/>
      <c r="H44" s="107"/>
      <c r="I44" s="107"/>
      <c r="J44" s="107"/>
      <c r="K44" s="107"/>
      <c r="L44" s="107"/>
      <c r="M44" s="107"/>
      <c r="N44" s="16"/>
      <c r="O44" s="16"/>
      <c r="P44" s="16"/>
      <c r="Q44" s="16"/>
      <c r="R44" s="16"/>
      <c r="S44" s="16"/>
      <c r="T44" s="16"/>
      <c r="U44" s="16"/>
      <c r="V44" s="16"/>
      <c r="W44" s="16"/>
    </row>
    <row r="45" spans="1:31" ht="15" customHeight="1">
      <c r="A45" s="124" t="s">
        <v>5</v>
      </c>
      <c r="B45" s="125"/>
      <c r="C45" s="125"/>
      <c r="D45" s="115" t="s">
        <v>55</v>
      </c>
      <c r="E45" s="116"/>
      <c r="F45" s="116"/>
      <c r="G45" s="116"/>
      <c r="H45" s="117"/>
      <c r="I45" s="113" t="s">
        <v>57</v>
      </c>
      <c r="J45" s="113"/>
      <c r="K45" s="113"/>
      <c r="L45" s="113"/>
      <c r="M45" s="113"/>
      <c r="AA45">
        <f>IF(ABS(D46)&gt;J9, 0, IF(ABS(D47)&gt;J10, 0, IF(I46&gt;M7, 0, IF(I47&gt;M8, 0, 1))))</f>
        <v>1</v>
      </c>
    </row>
    <row r="46" spans="1:31">
      <c r="A46" s="76">
        <f>G7</f>
        <v>5</v>
      </c>
      <c r="B46" s="85"/>
      <c r="C46" s="86"/>
      <c r="D46" s="118">
        <f>ROUND(((I27-A46)/A46*100),2)</f>
        <v>-1</v>
      </c>
      <c r="E46" s="119"/>
      <c r="F46" s="119"/>
      <c r="G46" s="119"/>
      <c r="H46" s="120"/>
      <c r="I46" s="114">
        <f>ROUND(STDEV(I17:I26)*100/I27,2)</f>
        <v>3.03</v>
      </c>
      <c r="J46" s="114"/>
      <c r="K46" s="114"/>
      <c r="L46" s="114"/>
      <c r="M46" s="114"/>
    </row>
    <row r="47" spans="1:31">
      <c r="A47" s="76">
        <f>G8</f>
        <v>50</v>
      </c>
      <c r="B47" s="85"/>
      <c r="C47" s="86"/>
      <c r="D47" s="118">
        <f>ROUND(((I42-A47)/A47*100),2)</f>
        <v>-1.32</v>
      </c>
      <c r="E47" s="119"/>
      <c r="F47" s="119"/>
      <c r="G47" s="119"/>
      <c r="H47" s="120"/>
      <c r="I47" s="114">
        <f>ROUND(STDEV(I32:I41)*100/I42,2)</f>
        <v>1.68</v>
      </c>
      <c r="J47" s="114"/>
      <c r="K47" s="114"/>
      <c r="L47" s="114"/>
      <c r="M47" s="114"/>
      <c r="N47" s="37"/>
      <c r="Q47" s="8"/>
    </row>
    <row r="48" spans="1:31" ht="15.75">
      <c r="A48" s="121" t="s">
        <v>17</v>
      </c>
      <c r="B48" s="121"/>
      <c r="C48" s="121"/>
      <c r="D48" s="121"/>
      <c r="E48" s="121"/>
      <c r="F48" s="121"/>
      <c r="G48" s="122" t="s">
        <v>18</v>
      </c>
      <c r="H48" s="122"/>
      <c r="I48" s="122"/>
      <c r="J48" s="122"/>
      <c r="K48" s="122"/>
      <c r="L48" s="122"/>
      <c r="M48" s="122"/>
      <c r="N48" s="44"/>
      <c r="O48" s="44"/>
      <c r="P48" s="44"/>
      <c r="Q48" s="44"/>
      <c r="R48" s="44"/>
      <c r="S48" s="44"/>
      <c r="T48" s="44"/>
      <c r="U48" s="44"/>
      <c r="V48" s="44"/>
      <c r="W48" s="44"/>
      <c r="X48" s="8"/>
    </row>
    <row r="49" spans="1:24">
      <c r="A49" s="79" t="s">
        <v>15</v>
      </c>
      <c r="B49" s="79"/>
      <c r="C49" s="79"/>
      <c r="D49" s="79"/>
      <c r="E49" s="79"/>
      <c r="F49" s="79"/>
      <c r="G49" s="107" t="str">
        <f>'Исход. данные'!$B$5</f>
        <v>Пупкин В.В.</v>
      </c>
      <c r="H49" s="107"/>
      <c r="I49" s="107"/>
      <c r="J49" s="107"/>
      <c r="K49" s="107"/>
      <c r="L49" s="107"/>
      <c r="M49" s="107"/>
      <c r="N49" s="16"/>
      <c r="O49" s="16"/>
      <c r="P49" s="16"/>
      <c r="Q49" s="16"/>
      <c r="R49" s="16"/>
      <c r="S49" s="16"/>
      <c r="T49" s="16"/>
      <c r="U49" s="16"/>
      <c r="V49" s="16"/>
      <c r="W49" s="16"/>
      <c r="X49" s="8"/>
    </row>
    <row r="50" spans="1:24">
      <c r="A50" s="62"/>
      <c r="B50" s="62"/>
      <c r="C50" s="62"/>
      <c r="D50" s="62"/>
      <c r="E50" s="62"/>
      <c r="F50" s="62"/>
      <c r="G50" s="123" t="s">
        <v>58</v>
      </c>
      <c r="H50" s="123"/>
      <c r="I50" s="123"/>
      <c r="J50" s="123"/>
      <c r="K50" s="123"/>
      <c r="L50" s="123"/>
      <c r="M50" s="123"/>
      <c r="N50" s="48"/>
      <c r="O50" s="48"/>
      <c r="P50" s="48"/>
      <c r="Q50" s="63"/>
      <c r="R50" s="63"/>
      <c r="S50" s="63"/>
      <c r="T50" s="63"/>
      <c r="U50" s="63"/>
      <c r="V50" s="63"/>
      <c r="W50" s="63"/>
    </row>
  </sheetData>
  <mergeCells count="152">
    <mergeCell ref="A1:M1"/>
    <mergeCell ref="A2:M2"/>
    <mergeCell ref="A3:G3"/>
    <mergeCell ref="I3:M3"/>
    <mergeCell ref="Q3:W3"/>
    <mergeCell ref="A4:G4"/>
    <mergeCell ref="I4:M4"/>
    <mergeCell ref="Q4:W4"/>
    <mergeCell ref="A5:M5"/>
    <mergeCell ref="A6:C6"/>
    <mergeCell ref="D6:F6"/>
    <mergeCell ref="G6:I6"/>
    <mergeCell ref="J6:L6"/>
    <mergeCell ref="A7:C7"/>
    <mergeCell ref="D7:F7"/>
    <mergeCell ref="G7:I7"/>
    <mergeCell ref="J7:L7"/>
    <mergeCell ref="A10:C10"/>
    <mergeCell ref="D10:F10"/>
    <mergeCell ref="G10:I10"/>
    <mergeCell ref="J10:L10"/>
    <mergeCell ref="A11:J11"/>
    <mergeCell ref="K11:M11"/>
    <mergeCell ref="A8:C8"/>
    <mergeCell ref="D8:F8"/>
    <mergeCell ref="G8:I8"/>
    <mergeCell ref="J8:L8"/>
    <mergeCell ref="A9:C9"/>
    <mergeCell ref="D9:F9"/>
    <mergeCell ref="G9:I9"/>
    <mergeCell ref="J9:L9"/>
    <mergeCell ref="A15:C16"/>
    <mergeCell ref="D15:M15"/>
    <mergeCell ref="D16:H16"/>
    <mergeCell ref="I16:M16"/>
    <mergeCell ref="A17:C17"/>
    <mergeCell ref="D17:H17"/>
    <mergeCell ref="I17:M17"/>
    <mergeCell ref="A12:J12"/>
    <mergeCell ref="K12:M12"/>
    <mergeCell ref="A13:J13"/>
    <mergeCell ref="K13:M13"/>
    <mergeCell ref="A14:J14"/>
    <mergeCell ref="K14:M14"/>
    <mergeCell ref="AA17:AE17"/>
    <mergeCell ref="A18:C18"/>
    <mergeCell ref="D18:H18"/>
    <mergeCell ref="I18:M18"/>
    <mergeCell ref="AA18:AE18"/>
    <mergeCell ref="A19:C19"/>
    <mergeCell ref="D19:H19"/>
    <mergeCell ref="I19:M19"/>
    <mergeCell ref="AA19:AE19"/>
    <mergeCell ref="A22:C22"/>
    <mergeCell ref="D22:H22"/>
    <mergeCell ref="I22:M22"/>
    <mergeCell ref="AA22:AE22"/>
    <mergeCell ref="A23:C23"/>
    <mergeCell ref="D23:H23"/>
    <mergeCell ref="I23:M23"/>
    <mergeCell ref="AA23:AE23"/>
    <mergeCell ref="A20:C20"/>
    <mergeCell ref="D20:H20"/>
    <mergeCell ref="I20:M20"/>
    <mergeCell ref="AA20:AE20"/>
    <mergeCell ref="A21:C21"/>
    <mergeCell ref="D21:H21"/>
    <mergeCell ref="I21:M21"/>
    <mergeCell ref="AA21:AE21"/>
    <mergeCell ref="AA26:AE26"/>
    <mergeCell ref="A27:C27"/>
    <mergeCell ref="D27:H27"/>
    <mergeCell ref="I27:M27"/>
    <mergeCell ref="AA27:AE27"/>
    <mergeCell ref="A24:C24"/>
    <mergeCell ref="D24:H24"/>
    <mergeCell ref="I24:M24"/>
    <mergeCell ref="AA24:AE24"/>
    <mergeCell ref="A25:C25"/>
    <mergeCell ref="D25:H25"/>
    <mergeCell ref="I25:M25"/>
    <mergeCell ref="AA25:AE25"/>
    <mergeCell ref="A28:C28"/>
    <mergeCell ref="D28:M28"/>
    <mergeCell ref="A30:C31"/>
    <mergeCell ref="D30:M30"/>
    <mergeCell ref="D31:H31"/>
    <mergeCell ref="I31:M31"/>
    <mergeCell ref="A26:C26"/>
    <mergeCell ref="D26:H26"/>
    <mergeCell ref="I26:M26"/>
    <mergeCell ref="A34:C34"/>
    <mergeCell ref="D34:H34"/>
    <mergeCell ref="I34:M34"/>
    <mergeCell ref="AA34:AE34"/>
    <mergeCell ref="A35:C35"/>
    <mergeCell ref="D35:H35"/>
    <mergeCell ref="I35:M35"/>
    <mergeCell ref="AA35:AE35"/>
    <mergeCell ref="A32:C32"/>
    <mergeCell ref="D32:H32"/>
    <mergeCell ref="I32:M32"/>
    <mergeCell ref="AA32:AE32"/>
    <mergeCell ref="A33:C33"/>
    <mergeCell ref="D33:H33"/>
    <mergeCell ref="I33:M33"/>
    <mergeCell ref="AA33:AE33"/>
    <mergeCell ref="A38:C38"/>
    <mergeCell ref="D38:H38"/>
    <mergeCell ref="I38:M38"/>
    <mergeCell ref="AA38:AE38"/>
    <mergeCell ref="A39:C39"/>
    <mergeCell ref="D39:H39"/>
    <mergeCell ref="I39:M39"/>
    <mergeCell ref="AA39:AE39"/>
    <mergeCell ref="A36:C36"/>
    <mergeCell ref="D36:H36"/>
    <mergeCell ref="I36:M36"/>
    <mergeCell ref="AA36:AE36"/>
    <mergeCell ref="A37:C37"/>
    <mergeCell ref="D37:H37"/>
    <mergeCell ref="I37:M37"/>
    <mergeCell ref="AA37:AE37"/>
    <mergeCell ref="A42:C42"/>
    <mergeCell ref="D42:H42"/>
    <mergeCell ref="I42:M42"/>
    <mergeCell ref="AA42:AE42"/>
    <mergeCell ref="A43:C43"/>
    <mergeCell ref="D43:M43"/>
    <mergeCell ref="A40:C40"/>
    <mergeCell ref="D40:H40"/>
    <mergeCell ref="I40:M40"/>
    <mergeCell ref="AA40:AE40"/>
    <mergeCell ref="A41:C41"/>
    <mergeCell ref="D41:H41"/>
    <mergeCell ref="I41:M41"/>
    <mergeCell ref="AA41:AE41"/>
    <mergeCell ref="G50:M50"/>
    <mergeCell ref="A47:C47"/>
    <mergeCell ref="D47:H47"/>
    <mergeCell ref="I47:M47"/>
    <mergeCell ref="A48:F48"/>
    <mergeCell ref="G48:M48"/>
    <mergeCell ref="A49:F49"/>
    <mergeCell ref="G49:M49"/>
    <mergeCell ref="A44:M44"/>
    <mergeCell ref="A45:C45"/>
    <mergeCell ref="D45:H45"/>
    <mergeCell ref="I45:M45"/>
    <mergeCell ref="A46:C46"/>
    <mergeCell ref="D46:H46"/>
    <mergeCell ref="I46:M46"/>
  </mergeCells>
  <conditionalFormatting sqref="D46">
    <cfRule type="expression" dxfId="23" priority="4">
      <formula>ABS($D$46)&gt;--MID($J$7,2,5)</formula>
    </cfRule>
  </conditionalFormatting>
  <conditionalFormatting sqref="D47">
    <cfRule type="expression" dxfId="22" priority="3">
      <formula>ABS($D$47)&gt;--MID($J$8,2,5)</formula>
    </cfRule>
  </conditionalFormatting>
  <conditionalFormatting sqref="I46">
    <cfRule type="cellIs" dxfId="21" priority="2" operator="greaterThan">
      <formula>$M$7</formula>
    </cfRule>
  </conditionalFormatting>
  <conditionalFormatting sqref="I47">
    <cfRule type="cellIs" dxfId="20" priority="1" operator="greaterThan">
      <formula>$M$8</formula>
    </cfRule>
  </conditionalFormatting>
  <pageMargins left="0.7" right="0.7" top="0.75" bottom="0.75" header="0.3" footer="0.3"/>
  <pageSetup paperSize="9" orientation="portrait" r:id="rId1"/>
</worksheet>
</file>

<file path=xl/worksheets/sheet72.xml><?xml version="1.0" encoding="utf-8"?>
<worksheet xmlns="http://schemas.openxmlformats.org/spreadsheetml/2006/main" xmlns:r="http://schemas.openxmlformats.org/officeDocument/2006/relationships">
  <sheetPr codeName="Лист103">
    <tabColor rgb="FF00B0F0"/>
  </sheetPr>
  <dimension ref="A1:AE50"/>
  <sheetViews>
    <sheetView zoomScale="90" zoomScaleNormal="90" workbookViewId="0">
      <selection activeCell="D32" sqref="D32:H41"/>
    </sheetView>
  </sheetViews>
  <sheetFormatPr defaultRowHeight="15"/>
  <cols>
    <col min="1" max="1" width="6.7109375" customWidth="1"/>
    <col min="2" max="2" width="6.5703125" customWidth="1"/>
    <col min="3" max="3" width="5.5703125" customWidth="1"/>
    <col min="4" max="4" width="7" customWidth="1"/>
    <col min="5" max="7" width="3.7109375" customWidth="1"/>
    <col min="8" max="8" width="11.7109375" customWidth="1"/>
    <col min="9" max="9" width="2.7109375" customWidth="1"/>
    <col min="10" max="10" width="6.7109375" customWidth="1"/>
    <col min="11" max="12" width="3.7109375" customWidth="1"/>
    <col min="13" max="13" width="14.7109375" customWidth="1"/>
    <col min="14" max="14" width="5.7109375" customWidth="1"/>
    <col min="15" max="16" width="0" hidden="1" customWidth="1"/>
    <col min="17" max="17" width="0.42578125" customWidth="1"/>
    <col min="18" max="23" width="0" hidden="1" customWidth="1"/>
    <col min="27" max="27" width="9.28515625" hidden="1" customWidth="1"/>
    <col min="28" max="31" width="9.140625" hidden="1" customWidth="1"/>
  </cols>
  <sheetData>
    <row r="1" spans="1:24">
      <c r="A1" s="67" t="s">
        <v>32</v>
      </c>
      <c r="B1" s="67"/>
      <c r="C1" s="67"/>
      <c r="D1" s="67"/>
      <c r="E1" s="67"/>
      <c r="F1" s="67"/>
      <c r="G1" s="67"/>
      <c r="H1" s="67"/>
      <c r="I1" s="67"/>
      <c r="J1" s="67"/>
      <c r="K1" s="67"/>
      <c r="L1" s="67"/>
      <c r="M1" s="67"/>
      <c r="N1" s="38"/>
      <c r="O1" s="38"/>
      <c r="P1" s="38"/>
      <c r="Q1" s="38"/>
      <c r="R1" s="38"/>
      <c r="S1" s="38"/>
      <c r="T1" s="38"/>
      <c r="U1" s="38"/>
      <c r="V1" s="38"/>
      <c r="W1" s="28"/>
    </row>
    <row r="2" spans="1:24">
      <c r="A2" s="71" t="s">
        <v>33</v>
      </c>
      <c r="B2" s="71"/>
      <c r="C2" s="71"/>
      <c r="D2" s="71"/>
      <c r="E2" s="71"/>
      <c r="F2" s="71"/>
      <c r="G2" s="71"/>
      <c r="H2" s="71"/>
      <c r="I2" s="71"/>
      <c r="J2" s="71"/>
      <c r="K2" s="71"/>
      <c r="L2" s="71"/>
      <c r="M2" s="71"/>
      <c r="N2" s="7"/>
      <c r="O2" s="7"/>
      <c r="P2" s="7"/>
      <c r="Q2" s="7"/>
      <c r="R2" s="7"/>
      <c r="S2" s="7"/>
      <c r="T2" s="7"/>
      <c r="U2" s="7"/>
      <c r="V2" s="7"/>
      <c r="W2" s="7"/>
    </row>
    <row r="3" spans="1:24" ht="15.75">
      <c r="A3" s="68" t="s">
        <v>25</v>
      </c>
      <c r="B3" s="68"/>
      <c r="C3" s="68"/>
      <c r="D3" s="68"/>
      <c r="E3" s="68"/>
      <c r="F3" s="68"/>
      <c r="G3" s="68"/>
      <c r="H3" s="62"/>
      <c r="I3" s="72">
        <v>4543200618</v>
      </c>
      <c r="J3" s="72"/>
      <c r="K3" s="72"/>
      <c r="L3" s="72"/>
      <c r="M3" s="72"/>
      <c r="N3" s="16"/>
      <c r="O3" s="23"/>
      <c r="P3" s="62"/>
      <c r="Q3" s="69"/>
      <c r="R3" s="69"/>
      <c r="S3" s="69"/>
      <c r="T3" s="69"/>
      <c r="U3" s="69"/>
      <c r="V3" s="69"/>
      <c r="W3" s="69"/>
    </row>
    <row r="4" spans="1:24">
      <c r="A4" s="70" t="s">
        <v>0</v>
      </c>
      <c r="B4" s="70"/>
      <c r="C4" s="70"/>
      <c r="D4" s="70"/>
      <c r="E4" s="70"/>
      <c r="F4" s="70"/>
      <c r="G4" s="70"/>
      <c r="H4" s="62"/>
      <c r="I4" s="70" t="s">
        <v>1</v>
      </c>
      <c r="J4" s="70"/>
      <c r="K4" s="70"/>
      <c r="L4" s="70"/>
      <c r="M4" s="70"/>
      <c r="N4" s="46"/>
      <c r="O4" s="42"/>
      <c r="P4" s="62"/>
      <c r="Q4" s="69"/>
      <c r="R4" s="69"/>
      <c r="S4" s="69"/>
      <c r="T4" s="69"/>
      <c r="U4" s="69"/>
      <c r="V4" s="69"/>
      <c r="W4" s="69"/>
    </row>
    <row r="5" spans="1:24">
      <c r="A5" s="73" t="s">
        <v>2</v>
      </c>
      <c r="B5" s="73"/>
      <c r="C5" s="73"/>
      <c r="D5" s="73"/>
      <c r="E5" s="73"/>
      <c r="F5" s="73"/>
      <c r="G5" s="73"/>
      <c r="H5" s="73"/>
      <c r="I5" s="73"/>
      <c r="J5" s="73"/>
      <c r="K5" s="73"/>
      <c r="L5" s="73"/>
      <c r="M5" s="73"/>
      <c r="N5" s="14"/>
      <c r="O5" s="14"/>
      <c r="P5" s="14"/>
      <c r="Q5" s="14"/>
      <c r="R5" s="14"/>
      <c r="S5" s="14"/>
      <c r="T5" s="14"/>
      <c r="U5" s="14"/>
      <c r="V5" s="14"/>
      <c r="W5" s="14"/>
    </row>
    <row r="6" spans="1:24">
      <c r="A6" s="77" t="s">
        <v>3</v>
      </c>
      <c r="B6" s="77"/>
      <c r="C6" s="77"/>
      <c r="D6" s="77" t="s">
        <v>4</v>
      </c>
      <c r="E6" s="77"/>
      <c r="F6" s="77"/>
      <c r="G6" s="77" t="s">
        <v>5</v>
      </c>
      <c r="H6" s="77"/>
      <c r="I6" s="77"/>
      <c r="J6" s="77" t="s">
        <v>55</v>
      </c>
      <c r="K6" s="77"/>
      <c r="L6" s="78"/>
      <c r="M6" s="61" t="s">
        <v>56</v>
      </c>
      <c r="N6" s="35"/>
      <c r="O6" s="31"/>
      <c r="P6" s="32"/>
      <c r="Q6" s="28"/>
      <c r="R6" s="28"/>
      <c r="S6" s="28"/>
      <c r="T6" s="28"/>
      <c r="U6" s="28"/>
      <c r="V6" s="28"/>
      <c r="W6" s="28"/>
    </row>
    <row r="7" spans="1:24">
      <c r="A7" s="74">
        <v>1</v>
      </c>
      <c r="B7" s="74"/>
      <c r="C7" s="74"/>
      <c r="D7" s="75" t="str">
        <f>G7 &amp; " - " &amp; G8</f>
        <v>0,5 - 10</v>
      </c>
      <c r="E7" s="75"/>
      <c r="F7" s="75"/>
      <c r="G7" s="74">
        <v>0.5</v>
      </c>
      <c r="H7" s="74"/>
      <c r="I7" s="74"/>
      <c r="J7" s="74" t="s">
        <v>28</v>
      </c>
      <c r="K7" s="74"/>
      <c r="L7" s="76"/>
      <c r="M7" s="64">
        <v>4</v>
      </c>
      <c r="N7" s="36"/>
      <c r="O7" s="33"/>
      <c r="P7" s="34"/>
      <c r="Q7" s="28"/>
      <c r="R7" s="28"/>
      <c r="S7" s="28"/>
      <c r="T7" s="28"/>
      <c r="U7" s="28"/>
      <c r="V7" s="28"/>
      <c r="W7" s="28"/>
    </row>
    <row r="8" spans="1:24">
      <c r="A8" s="74"/>
      <c r="B8" s="74"/>
      <c r="C8" s="74"/>
      <c r="D8" s="74"/>
      <c r="E8" s="74"/>
      <c r="F8" s="74"/>
      <c r="G8" s="74">
        <v>10</v>
      </c>
      <c r="H8" s="74"/>
      <c r="I8" s="74"/>
      <c r="J8" s="74" t="s">
        <v>35</v>
      </c>
      <c r="K8" s="74"/>
      <c r="L8" s="76"/>
      <c r="M8" s="64">
        <v>0.8</v>
      </c>
      <c r="N8" s="16"/>
      <c r="O8" s="27"/>
      <c r="P8" s="30"/>
      <c r="Q8" s="28"/>
      <c r="R8" s="28"/>
      <c r="S8" s="28"/>
      <c r="T8" s="28"/>
      <c r="U8" s="28"/>
      <c r="V8" s="28"/>
      <c r="W8" s="28"/>
    </row>
    <row r="9" spans="1:24">
      <c r="A9" s="74"/>
      <c r="B9" s="74"/>
      <c r="C9" s="74"/>
      <c r="D9" s="74"/>
      <c r="E9" s="74"/>
      <c r="F9" s="74"/>
      <c r="G9" s="74"/>
      <c r="H9" s="74"/>
      <c r="I9" s="74"/>
      <c r="J9" s="80">
        <f>--MID(J7,2,3)</f>
        <v>5</v>
      </c>
      <c r="K9" s="80"/>
      <c r="L9" s="81"/>
      <c r="M9" s="60"/>
      <c r="N9" s="16"/>
      <c r="O9" s="27"/>
      <c r="P9" s="30"/>
      <c r="Q9" s="28"/>
      <c r="R9" s="28"/>
      <c r="S9" s="28"/>
      <c r="T9" s="28"/>
      <c r="U9" s="28"/>
      <c r="V9" s="28"/>
      <c r="W9" s="28"/>
    </row>
    <row r="10" spans="1:24">
      <c r="A10" s="74"/>
      <c r="B10" s="74"/>
      <c r="C10" s="74"/>
      <c r="D10" s="74"/>
      <c r="E10" s="74"/>
      <c r="F10" s="74"/>
      <c r="G10" s="74"/>
      <c r="H10" s="74"/>
      <c r="I10" s="74"/>
      <c r="J10" s="82">
        <f>--MID(J8,2,3)</f>
        <v>1</v>
      </c>
      <c r="K10" s="82"/>
      <c r="L10" s="83"/>
      <c r="M10" s="60"/>
      <c r="N10" s="16"/>
      <c r="O10" s="52"/>
      <c r="P10" s="54"/>
      <c r="Q10" s="28"/>
      <c r="R10" s="28"/>
      <c r="S10" s="28"/>
      <c r="T10" s="28"/>
      <c r="U10" s="28"/>
      <c r="V10" s="28"/>
      <c r="W10" s="28"/>
    </row>
    <row r="11" spans="1:24">
      <c r="A11" s="79" t="s">
        <v>7</v>
      </c>
      <c r="B11" s="79"/>
      <c r="C11" s="79"/>
      <c r="D11" s="79"/>
      <c r="E11" s="79"/>
      <c r="F11" s="79"/>
      <c r="G11" s="79"/>
      <c r="H11" s="79"/>
      <c r="I11" s="79"/>
      <c r="J11" s="79"/>
      <c r="K11" s="84" t="str">
        <f>'Исход. данные'!$B$1</f>
        <v>18.10.2024г.</v>
      </c>
      <c r="L11" s="84"/>
      <c r="M11" s="84"/>
      <c r="N11" s="15"/>
      <c r="O11" s="15"/>
      <c r="P11" s="15"/>
      <c r="Q11" s="15"/>
      <c r="R11" s="15"/>
      <c r="S11" s="15"/>
      <c r="T11" s="15"/>
      <c r="U11" s="15"/>
      <c r="V11" s="15"/>
      <c r="W11" s="15"/>
      <c r="X11" s="8"/>
    </row>
    <row r="12" spans="1:24">
      <c r="A12" s="79" t="s">
        <v>8</v>
      </c>
      <c r="B12" s="79"/>
      <c r="C12" s="79"/>
      <c r="D12" s="79"/>
      <c r="E12" s="79"/>
      <c r="F12" s="79"/>
      <c r="G12" s="79"/>
      <c r="H12" s="79"/>
      <c r="I12" s="79"/>
      <c r="J12" s="79"/>
      <c r="K12" s="85" t="str">
        <f>'Исход. данные'!$B$2</f>
        <v>ВР-300S № 181024</v>
      </c>
      <c r="L12" s="85"/>
      <c r="M12" s="85"/>
      <c r="N12" s="16"/>
      <c r="O12" s="16"/>
      <c r="P12" s="16"/>
      <c r="Q12" s="16"/>
      <c r="R12" s="16"/>
      <c r="S12" s="16"/>
      <c r="T12" s="16"/>
      <c r="U12" s="16"/>
      <c r="V12" s="16"/>
      <c r="W12" s="16"/>
      <c r="X12" s="8"/>
    </row>
    <row r="13" spans="1:24">
      <c r="A13" s="79" t="s">
        <v>9</v>
      </c>
      <c r="B13" s="79"/>
      <c r="C13" s="79"/>
      <c r="D13" s="79"/>
      <c r="E13" s="79"/>
      <c r="F13" s="79"/>
      <c r="G13" s="79"/>
      <c r="H13" s="79"/>
      <c r="I13" s="79"/>
      <c r="J13" s="79"/>
      <c r="K13" s="85">
        <f>'Исход. данные'!$B$3</f>
        <v>21.2</v>
      </c>
      <c r="L13" s="85"/>
      <c r="M13" s="85"/>
      <c r="N13" s="16"/>
      <c r="O13" s="16"/>
      <c r="P13" s="16"/>
      <c r="Q13" s="16"/>
      <c r="R13" s="16"/>
      <c r="S13" s="16"/>
      <c r="T13" s="16"/>
      <c r="U13" s="16"/>
      <c r="V13" s="16"/>
      <c r="W13" s="16"/>
      <c r="X13" s="8"/>
    </row>
    <row r="14" spans="1:24">
      <c r="A14" s="79" t="s">
        <v>10</v>
      </c>
      <c r="B14" s="79"/>
      <c r="C14" s="79"/>
      <c r="D14" s="79"/>
      <c r="E14" s="79"/>
      <c r="F14" s="79"/>
      <c r="G14" s="79"/>
      <c r="H14" s="79"/>
      <c r="I14" s="79"/>
      <c r="J14" s="79"/>
      <c r="K14" s="85">
        <f>'Исход. данные'!$B$4</f>
        <v>60.7</v>
      </c>
      <c r="L14" s="85"/>
      <c r="M14" s="85"/>
      <c r="N14" s="16"/>
      <c r="O14" s="16"/>
      <c r="P14" s="16"/>
      <c r="Q14" s="16"/>
      <c r="R14" s="16"/>
      <c r="S14" s="16"/>
      <c r="T14" s="16"/>
      <c r="U14" s="16"/>
      <c r="V14" s="16"/>
      <c r="W14" s="16"/>
      <c r="X14" s="8"/>
    </row>
    <row r="15" spans="1:24">
      <c r="A15" s="97" t="s">
        <v>11</v>
      </c>
      <c r="B15" s="98"/>
      <c r="C15" s="99"/>
      <c r="D15" s="76" t="str">
        <f>"Объем дозирования " &amp; G7 &amp; " мкл"</f>
        <v>Объем дозирования 0,5 мкл</v>
      </c>
      <c r="E15" s="85"/>
      <c r="F15" s="85"/>
      <c r="G15" s="85"/>
      <c r="H15" s="85"/>
      <c r="I15" s="85"/>
      <c r="J15" s="85"/>
      <c r="K15" s="85"/>
      <c r="L15" s="85"/>
      <c r="M15" s="86"/>
      <c r="N15" s="47"/>
      <c r="O15" s="28"/>
      <c r="P15" s="28"/>
      <c r="Q15" s="28"/>
      <c r="R15" s="28"/>
      <c r="S15" s="28"/>
      <c r="T15" s="28"/>
      <c r="U15" s="28"/>
      <c r="V15" s="28"/>
      <c r="W15" s="28"/>
    </row>
    <row r="16" spans="1:24">
      <c r="A16" s="100"/>
      <c r="B16" s="101"/>
      <c r="C16" s="102"/>
      <c r="D16" s="76" t="s">
        <v>42</v>
      </c>
      <c r="E16" s="85"/>
      <c r="F16" s="85"/>
      <c r="G16" s="85"/>
      <c r="H16" s="86"/>
      <c r="I16" s="76" t="s">
        <v>13</v>
      </c>
      <c r="J16" s="85"/>
      <c r="K16" s="85"/>
      <c r="L16" s="85"/>
      <c r="M16" s="86"/>
      <c r="N16" s="28"/>
      <c r="O16" s="28"/>
      <c r="P16" s="28"/>
      <c r="Q16" s="28"/>
      <c r="R16" s="28"/>
      <c r="S16" s="28"/>
      <c r="T16" s="28"/>
      <c r="U16" s="28"/>
      <c r="V16" s="28"/>
      <c r="W16" s="28"/>
    </row>
    <row r="17" spans="1:31">
      <c r="A17" s="76">
        <v>1</v>
      </c>
      <c r="B17" s="85"/>
      <c r="C17" s="86"/>
      <c r="D17" s="87">
        <v>5.0000000000000001E-4</v>
      </c>
      <c r="E17" s="88"/>
      <c r="F17" s="88"/>
      <c r="G17" s="88"/>
      <c r="H17" s="89"/>
      <c r="I17" s="90">
        <f>D17*1000*'Исход. данные'!$B$6</f>
        <v>0.50155000000000005</v>
      </c>
      <c r="J17" s="91"/>
      <c r="K17" s="91"/>
      <c r="L17" s="91"/>
      <c r="M17" s="92"/>
      <c r="N17" s="28"/>
      <c r="O17" s="28"/>
      <c r="P17" s="28"/>
      <c r="Q17" s="28"/>
      <c r="R17" s="28"/>
      <c r="S17" s="28"/>
      <c r="T17" s="28"/>
      <c r="U17" s="28"/>
      <c r="V17" s="28"/>
      <c r="W17" s="28"/>
      <c r="AA17" s="65">
        <f ca="1">ROUND(NORMINV(RAND(), $AA$27, $AA$27*$M$7/100*0.8)/(1000*'Исход. данные'!$B$6), 4)</f>
        <v>5.0000000000000001E-4</v>
      </c>
      <c r="AB17" s="65"/>
      <c r="AC17" s="65"/>
      <c r="AD17" s="65"/>
      <c r="AE17" s="65"/>
    </row>
    <row r="18" spans="1:31">
      <c r="A18" s="76">
        <v>2</v>
      </c>
      <c r="B18" s="85"/>
      <c r="C18" s="86"/>
      <c r="D18" s="87">
        <v>5.0000000000000001E-4</v>
      </c>
      <c r="E18" s="93"/>
      <c r="F18" s="93"/>
      <c r="G18" s="93"/>
      <c r="H18" s="94"/>
      <c r="I18" s="90">
        <f>D18*1000*'Исход. данные'!$B$6</f>
        <v>0.50155000000000005</v>
      </c>
      <c r="J18" s="95"/>
      <c r="K18" s="95"/>
      <c r="L18" s="95"/>
      <c r="M18" s="96"/>
      <c r="N18" s="28"/>
      <c r="O18" s="28"/>
      <c r="P18" s="28"/>
      <c r="Q18" s="28"/>
      <c r="R18" s="28"/>
      <c r="S18" s="28"/>
      <c r="T18" s="28"/>
      <c r="U18" s="28"/>
      <c r="V18" s="28"/>
      <c r="W18" s="28"/>
      <c r="AA18" s="65">
        <f ca="1">ROUND(NORMINV(RAND(), $AA$27, $AA$27*$M$7/100*0.8)/(1000*'Исход. данные'!$B$6), 4)</f>
        <v>5.0000000000000001E-4</v>
      </c>
      <c r="AB18" s="65"/>
      <c r="AC18" s="65"/>
      <c r="AD18" s="65"/>
      <c r="AE18" s="65"/>
    </row>
    <row r="19" spans="1:31">
      <c r="A19" s="76">
        <v>3</v>
      </c>
      <c r="B19" s="85"/>
      <c r="C19" s="86"/>
      <c r="D19" s="87">
        <v>5.0000000000000001E-4</v>
      </c>
      <c r="E19" s="93"/>
      <c r="F19" s="93"/>
      <c r="G19" s="93"/>
      <c r="H19" s="94"/>
      <c r="I19" s="90">
        <f>D19*1000*'Исход. данные'!$B$6</f>
        <v>0.50155000000000005</v>
      </c>
      <c r="J19" s="95"/>
      <c r="K19" s="95"/>
      <c r="L19" s="95"/>
      <c r="M19" s="96"/>
      <c r="N19" s="28"/>
      <c r="O19" s="28"/>
      <c r="P19" s="28"/>
      <c r="Q19" s="28"/>
      <c r="R19" s="28"/>
      <c r="S19" s="28"/>
      <c r="T19" s="28"/>
      <c r="U19" s="28"/>
      <c r="V19" s="28"/>
      <c r="W19" s="28"/>
      <c r="AA19" s="65">
        <f ca="1">ROUND(NORMINV(RAND(), $AA$27, $AA$27*$M$7/100*0.8)/(1000*'Исход. данные'!$B$6), 4)</f>
        <v>5.0000000000000001E-4</v>
      </c>
      <c r="AB19" s="65"/>
      <c r="AC19" s="65"/>
      <c r="AD19" s="65"/>
      <c r="AE19" s="65"/>
    </row>
    <row r="20" spans="1:31">
      <c r="A20" s="76">
        <v>4</v>
      </c>
      <c r="B20" s="85"/>
      <c r="C20" s="86"/>
      <c r="D20" s="87">
        <v>5.0000000000000001E-4</v>
      </c>
      <c r="E20" s="93"/>
      <c r="F20" s="93"/>
      <c r="G20" s="93"/>
      <c r="H20" s="94"/>
      <c r="I20" s="90">
        <f>D20*1000*'Исход. данные'!$B$6</f>
        <v>0.50155000000000005</v>
      </c>
      <c r="J20" s="95"/>
      <c r="K20" s="95"/>
      <c r="L20" s="95"/>
      <c r="M20" s="96"/>
      <c r="N20" s="28"/>
      <c r="O20" s="28"/>
      <c r="P20" s="28"/>
      <c r="Q20" s="28"/>
      <c r="R20" s="28"/>
      <c r="S20" s="28"/>
      <c r="T20" s="28"/>
      <c r="U20" s="28"/>
      <c r="V20" s="28"/>
      <c r="W20" s="28"/>
      <c r="AA20" s="65">
        <f ca="1">ROUND(NORMINV(RAND(), $AA$27, $AA$27*$M$7/100*0.8)/(1000*'Исход. данные'!$B$6), 4)</f>
        <v>5.0000000000000001E-4</v>
      </c>
      <c r="AB20" s="65"/>
      <c r="AC20" s="65"/>
      <c r="AD20" s="65"/>
      <c r="AE20" s="65"/>
    </row>
    <row r="21" spans="1:31">
      <c r="A21" s="76">
        <v>5</v>
      </c>
      <c r="B21" s="85"/>
      <c r="C21" s="86"/>
      <c r="D21" s="87">
        <v>5.0000000000000001E-4</v>
      </c>
      <c r="E21" s="93"/>
      <c r="F21" s="93"/>
      <c r="G21" s="93"/>
      <c r="H21" s="94"/>
      <c r="I21" s="90">
        <f>D21*1000*'Исход. данные'!$B$6</f>
        <v>0.50155000000000005</v>
      </c>
      <c r="J21" s="95"/>
      <c r="K21" s="95"/>
      <c r="L21" s="95"/>
      <c r="M21" s="96"/>
      <c r="N21" s="28"/>
      <c r="O21" s="28"/>
      <c r="P21" s="28"/>
      <c r="Q21" s="28"/>
      <c r="R21" s="28"/>
      <c r="S21" s="28"/>
      <c r="T21" s="28"/>
      <c r="U21" s="28"/>
      <c r="V21" s="28"/>
      <c r="W21" s="28"/>
      <c r="AA21" s="65">
        <f ca="1">ROUND(NORMINV(RAND(), $AA$27, $AA$27*$M$7/100*0.8)/(1000*'Исход. данные'!$B$6), 4)</f>
        <v>5.0000000000000001E-4</v>
      </c>
      <c r="AB21" s="65"/>
      <c r="AC21" s="65"/>
      <c r="AD21" s="65"/>
      <c r="AE21" s="65"/>
    </row>
    <row r="22" spans="1:31">
      <c r="A22" s="76">
        <v>6</v>
      </c>
      <c r="B22" s="85"/>
      <c r="C22" s="86"/>
      <c r="D22" s="87">
        <v>5.0000000000000001E-4</v>
      </c>
      <c r="E22" s="93"/>
      <c r="F22" s="93"/>
      <c r="G22" s="93"/>
      <c r="H22" s="94"/>
      <c r="I22" s="90">
        <f>D22*1000*'Исход. данные'!$B$6</f>
        <v>0.50155000000000005</v>
      </c>
      <c r="J22" s="95"/>
      <c r="K22" s="95"/>
      <c r="L22" s="95"/>
      <c r="M22" s="96"/>
      <c r="N22" s="28"/>
      <c r="O22" s="28"/>
      <c r="P22" s="28"/>
      <c r="Q22" s="28"/>
      <c r="R22" s="28"/>
      <c r="S22" s="28"/>
      <c r="T22" s="28"/>
      <c r="U22" s="28"/>
      <c r="V22" s="28"/>
      <c r="W22" s="28"/>
      <c r="Z22" s="18"/>
      <c r="AA22" s="65">
        <f ca="1">ROUND(NORMINV(RAND(), $AA$27, $AA$27*$M$7/100*0.8)/(1000*'Исход. данные'!$B$6), 4)</f>
        <v>5.0000000000000001E-4</v>
      </c>
      <c r="AB22" s="65"/>
      <c r="AC22" s="65"/>
      <c r="AD22" s="65"/>
      <c r="AE22" s="65"/>
    </row>
    <row r="23" spans="1:31">
      <c r="A23" s="76">
        <v>7</v>
      </c>
      <c r="B23" s="85"/>
      <c r="C23" s="86"/>
      <c r="D23" s="87">
        <v>5.0000000000000001E-4</v>
      </c>
      <c r="E23" s="93"/>
      <c r="F23" s="93"/>
      <c r="G23" s="93"/>
      <c r="H23" s="94"/>
      <c r="I23" s="90">
        <f>D23*1000*'Исход. данные'!$B$6</f>
        <v>0.50155000000000005</v>
      </c>
      <c r="J23" s="95"/>
      <c r="K23" s="95"/>
      <c r="L23" s="95"/>
      <c r="M23" s="96"/>
      <c r="N23" s="28"/>
      <c r="O23" s="28"/>
      <c r="P23" s="28"/>
      <c r="Q23" s="28"/>
      <c r="R23" s="28"/>
      <c r="S23" s="28"/>
      <c r="T23" s="28"/>
      <c r="U23" s="28"/>
      <c r="V23" s="28"/>
      <c r="W23" s="28"/>
      <c r="Z23" s="18"/>
      <c r="AA23" s="65">
        <f ca="1">ROUND(NORMINV(RAND(), $AA$27, $AA$27*$M$7/100*0.8)/(1000*'Исход. данные'!$B$6), 4)</f>
        <v>5.0000000000000001E-4</v>
      </c>
      <c r="AB23" s="65"/>
      <c r="AC23" s="65"/>
      <c r="AD23" s="65"/>
      <c r="AE23" s="65"/>
    </row>
    <row r="24" spans="1:31">
      <c r="A24" s="76">
        <v>8</v>
      </c>
      <c r="B24" s="85"/>
      <c r="C24" s="86"/>
      <c r="D24" s="87">
        <v>5.0000000000000001E-4</v>
      </c>
      <c r="E24" s="93"/>
      <c r="F24" s="93"/>
      <c r="G24" s="93"/>
      <c r="H24" s="94"/>
      <c r="I24" s="90">
        <f>D24*1000*'Исход. данные'!$B$6</f>
        <v>0.50155000000000005</v>
      </c>
      <c r="J24" s="95"/>
      <c r="K24" s="95"/>
      <c r="L24" s="95"/>
      <c r="M24" s="96"/>
      <c r="N24" s="28"/>
      <c r="O24" s="28"/>
      <c r="P24" s="28"/>
      <c r="Q24" s="28"/>
      <c r="R24" s="28"/>
      <c r="S24" s="28"/>
      <c r="T24" s="28"/>
      <c r="U24" s="28"/>
      <c r="V24" s="28"/>
      <c r="W24" s="28"/>
      <c r="AA24" s="65">
        <f ca="1">ROUND(NORMINV(RAND(), $AA$27, $AA$27*$M$7/100*0.8)/(1000*'Исход. данные'!$B$6), 4)</f>
        <v>5.0000000000000001E-4</v>
      </c>
      <c r="AB24" s="65"/>
      <c r="AC24" s="65"/>
      <c r="AD24" s="65"/>
      <c r="AE24" s="65"/>
    </row>
    <row r="25" spans="1:31">
      <c r="A25" s="76">
        <v>9</v>
      </c>
      <c r="B25" s="85"/>
      <c r="C25" s="86"/>
      <c r="D25" s="87">
        <v>5.0000000000000001E-4</v>
      </c>
      <c r="E25" s="93"/>
      <c r="F25" s="93"/>
      <c r="G25" s="93"/>
      <c r="H25" s="94"/>
      <c r="I25" s="90">
        <f>D25*1000*'Исход. данные'!$B$6</f>
        <v>0.50155000000000005</v>
      </c>
      <c r="J25" s="95"/>
      <c r="K25" s="95"/>
      <c r="L25" s="95"/>
      <c r="M25" s="96"/>
      <c r="N25" s="28"/>
      <c r="O25" s="28"/>
      <c r="P25" s="28"/>
      <c r="Q25" s="28"/>
      <c r="R25" s="28"/>
      <c r="S25" s="28"/>
      <c r="T25" s="28"/>
      <c r="U25" s="28"/>
      <c r="V25" s="29"/>
      <c r="W25" s="28"/>
      <c r="AA25" s="65">
        <f ca="1">ROUND(NORMINV(RAND(), $AA$27, $AA$27*$M$7/100*0.8)/(1000*'Исход. данные'!$B$6), 4)</f>
        <v>5.0000000000000001E-4</v>
      </c>
      <c r="AB25" s="65"/>
      <c r="AC25" s="65"/>
      <c r="AD25" s="65"/>
      <c r="AE25" s="65"/>
    </row>
    <row r="26" spans="1:31">
      <c r="A26" s="76">
        <v>10</v>
      </c>
      <c r="B26" s="85"/>
      <c r="C26" s="86"/>
      <c r="D26" s="87">
        <v>5.0000000000000001E-4</v>
      </c>
      <c r="E26" s="93"/>
      <c r="F26" s="93"/>
      <c r="G26" s="93"/>
      <c r="H26" s="94"/>
      <c r="I26" s="90">
        <f>D26*1000*'Исход. данные'!$B$6</f>
        <v>0.50155000000000005</v>
      </c>
      <c r="J26" s="95"/>
      <c r="K26" s="95"/>
      <c r="L26" s="95"/>
      <c r="M26" s="96"/>
      <c r="N26" s="28"/>
      <c r="O26" s="28"/>
      <c r="P26" s="28"/>
      <c r="Q26" s="28"/>
      <c r="R26" s="28"/>
      <c r="S26" s="28"/>
      <c r="T26" s="28"/>
      <c r="U26" s="28"/>
      <c r="V26" s="28"/>
      <c r="W26" s="28"/>
      <c r="AA26" s="65">
        <f ca="1">ROUND(NORMINV(RAND(), $AA$27, $AA$27*$M$7/100*0.8)/(1000*'Исход. данные'!$B$6), 4)</f>
        <v>5.0000000000000001E-4</v>
      </c>
      <c r="AB26" s="65"/>
      <c r="AC26" s="65"/>
      <c r="AD26" s="65"/>
      <c r="AE26" s="65"/>
    </row>
    <row r="27" spans="1:31">
      <c r="A27" s="76" t="s">
        <v>14</v>
      </c>
      <c r="B27" s="85"/>
      <c r="C27" s="86"/>
      <c r="D27" s="87">
        <f>AVERAGE(D17:H26)</f>
        <v>5.0000000000000012E-4</v>
      </c>
      <c r="E27" s="93"/>
      <c r="F27" s="93"/>
      <c r="G27" s="93"/>
      <c r="H27" s="94"/>
      <c r="I27" s="90">
        <f>ROUND(AVERAGE(I17:M26),2)</f>
        <v>0.5</v>
      </c>
      <c r="J27" s="95"/>
      <c r="K27" s="95"/>
      <c r="L27" s="95"/>
      <c r="M27" s="96"/>
      <c r="N27" s="47"/>
      <c r="O27" s="28"/>
      <c r="P27" s="28"/>
      <c r="Q27" s="28"/>
      <c r="R27" s="28"/>
      <c r="S27" s="28"/>
      <c r="T27" s="28"/>
      <c r="U27" s="28"/>
      <c r="V27" s="28"/>
      <c r="W27" s="28"/>
      <c r="AA27" s="66">
        <f ca="1">G7+G7*J9/100*0.9*(RAND()-RAND())</f>
        <v>0.51490615591297828</v>
      </c>
      <c r="AB27" s="66"/>
      <c r="AC27" s="66"/>
      <c r="AD27" s="66"/>
      <c r="AE27" s="66"/>
    </row>
    <row r="28" spans="1:31">
      <c r="A28" s="76" t="s">
        <v>15</v>
      </c>
      <c r="B28" s="85"/>
      <c r="C28" s="86"/>
      <c r="D28" s="106" t="str">
        <f>'Исход. данные'!$B$5</f>
        <v>Пупкин В.В.</v>
      </c>
      <c r="E28" s="107"/>
      <c r="F28" s="107"/>
      <c r="G28" s="107"/>
      <c r="H28" s="107"/>
      <c r="I28" s="107"/>
      <c r="J28" s="107"/>
      <c r="K28" s="107"/>
      <c r="L28" s="107"/>
      <c r="M28" s="108"/>
      <c r="N28" s="51"/>
      <c r="O28" s="51"/>
      <c r="P28" s="51"/>
      <c r="Q28" s="51"/>
      <c r="R28" s="51"/>
      <c r="S28" s="51"/>
      <c r="T28" s="51"/>
      <c r="U28" s="28"/>
      <c r="V28" s="28"/>
      <c r="W28" s="28"/>
    </row>
    <row r="29" spans="1:31">
      <c r="A29" s="62"/>
      <c r="B29" s="62"/>
      <c r="C29" s="62"/>
      <c r="D29" s="62"/>
      <c r="E29" s="62"/>
      <c r="F29" s="62"/>
      <c r="G29" s="62"/>
      <c r="H29" s="62"/>
      <c r="I29" s="62"/>
      <c r="J29" s="62"/>
      <c r="K29" s="62"/>
      <c r="L29" s="62"/>
      <c r="M29" s="62"/>
      <c r="N29" s="62"/>
      <c r="O29" s="62"/>
      <c r="P29" s="62"/>
      <c r="Q29" s="62"/>
      <c r="R29" s="62"/>
      <c r="S29" s="62"/>
      <c r="T29" s="62"/>
      <c r="U29" s="62"/>
      <c r="V29" s="62"/>
      <c r="W29" s="62"/>
    </row>
    <row r="30" spans="1:31">
      <c r="A30" s="97" t="s">
        <v>11</v>
      </c>
      <c r="B30" s="98"/>
      <c r="C30" s="99"/>
      <c r="D30" s="76" t="str">
        <f>"Объем дозирования " &amp; G8 &amp; " мкл"</f>
        <v>Объем дозирования 10 мкл</v>
      </c>
      <c r="E30" s="85"/>
      <c r="F30" s="85"/>
      <c r="G30" s="85"/>
      <c r="H30" s="85"/>
      <c r="I30" s="85"/>
      <c r="J30" s="85"/>
      <c r="K30" s="85"/>
      <c r="L30" s="85"/>
      <c r="M30" s="86"/>
      <c r="V30" s="18"/>
    </row>
    <row r="31" spans="1:31">
      <c r="A31" s="100"/>
      <c r="B31" s="101"/>
      <c r="C31" s="102"/>
      <c r="D31" s="76" t="s">
        <v>42</v>
      </c>
      <c r="E31" s="85"/>
      <c r="F31" s="85"/>
      <c r="G31" s="85"/>
      <c r="H31" s="86"/>
      <c r="I31" s="76" t="s">
        <v>13</v>
      </c>
      <c r="J31" s="85"/>
      <c r="K31" s="85"/>
      <c r="L31" s="85"/>
      <c r="M31" s="86"/>
      <c r="Q31" s="18"/>
      <c r="S31" s="2"/>
    </row>
    <row r="32" spans="1:31">
      <c r="A32" s="76">
        <v>1</v>
      </c>
      <c r="B32" s="85"/>
      <c r="C32" s="86"/>
      <c r="D32" s="103">
        <v>0.01</v>
      </c>
      <c r="E32" s="104"/>
      <c r="F32" s="104"/>
      <c r="G32" s="104"/>
      <c r="H32" s="105"/>
      <c r="I32" s="90">
        <f>D32*1000*'Исход. данные'!$B$6</f>
        <v>10.031000000000001</v>
      </c>
      <c r="J32" s="95"/>
      <c r="K32" s="95"/>
      <c r="L32" s="95"/>
      <c r="M32" s="96"/>
      <c r="Q32" s="18"/>
      <c r="AA32" s="65">
        <f ca="1">ROUND(NORMINV(RAND(), $AA$42, $AA$42*$M$8/100*0.8)/(1000*'Исход. данные'!$B$6), 4)</f>
        <v>1.01E-2</v>
      </c>
      <c r="AB32" s="65"/>
      <c r="AC32" s="65"/>
      <c r="AD32" s="65"/>
      <c r="AE32" s="65"/>
    </row>
    <row r="33" spans="1:31">
      <c r="A33" s="76">
        <v>2</v>
      </c>
      <c r="B33" s="85"/>
      <c r="C33" s="86"/>
      <c r="D33" s="103">
        <v>9.9000000000000008E-3</v>
      </c>
      <c r="E33" s="104"/>
      <c r="F33" s="104"/>
      <c r="G33" s="104"/>
      <c r="H33" s="105"/>
      <c r="I33" s="90">
        <f>D33*1000*'Исход. данные'!$B$6</f>
        <v>9.930690000000002</v>
      </c>
      <c r="J33" s="95"/>
      <c r="K33" s="95"/>
      <c r="L33" s="95"/>
      <c r="M33" s="96"/>
      <c r="Q33" s="18"/>
      <c r="S33" s="2"/>
      <c r="AA33" s="65">
        <f ca="1">ROUND(NORMINV(RAND(), $AA$42, $AA$42*$M$8/100*0.8)/(1000*'Исход. данные'!$B$6), 4)</f>
        <v>9.9000000000000008E-3</v>
      </c>
      <c r="AB33" s="65"/>
      <c r="AC33" s="65"/>
      <c r="AD33" s="65"/>
      <c r="AE33" s="65"/>
    </row>
    <row r="34" spans="1:31">
      <c r="A34" s="76">
        <v>3</v>
      </c>
      <c r="B34" s="85"/>
      <c r="C34" s="86"/>
      <c r="D34" s="103">
        <v>1.01E-2</v>
      </c>
      <c r="E34" s="104"/>
      <c r="F34" s="104"/>
      <c r="G34" s="104"/>
      <c r="H34" s="105"/>
      <c r="I34" s="90">
        <f>D34*1000*'Исход. данные'!$B$6</f>
        <v>10.131310000000001</v>
      </c>
      <c r="J34" s="95"/>
      <c r="K34" s="95"/>
      <c r="L34" s="95"/>
      <c r="M34" s="96"/>
      <c r="Q34" s="18"/>
      <c r="AA34" s="65">
        <f ca="1">ROUND(NORMINV(RAND(), $AA$42, $AA$42*$M$8/100*0.8)/(1000*'Исход. данные'!$B$6), 4)</f>
        <v>0.01</v>
      </c>
      <c r="AB34" s="65"/>
      <c r="AC34" s="65"/>
      <c r="AD34" s="65"/>
      <c r="AE34" s="65"/>
    </row>
    <row r="35" spans="1:31">
      <c r="A35" s="76">
        <v>4</v>
      </c>
      <c r="B35" s="85"/>
      <c r="C35" s="86"/>
      <c r="D35" s="103">
        <v>1.01E-2</v>
      </c>
      <c r="E35" s="104"/>
      <c r="F35" s="104"/>
      <c r="G35" s="104"/>
      <c r="H35" s="105"/>
      <c r="I35" s="90">
        <f>D35*1000*'Исход. данные'!$B$6</f>
        <v>10.131310000000001</v>
      </c>
      <c r="J35" s="95"/>
      <c r="K35" s="95"/>
      <c r="L35" s="95"/>
      <c r="M35" s="96"/>
      <c r="Q35" s="18"/>
      <c r="AA35" s="65">
        <f ca="1">ROUND(NORMINV(RAND(), $AA$42, $AA$42*$M$8/100*0.8)/(1000*'Исход. данные'!$B$6), 4)</f>
        <v>0.01</v>
      </c>
      <c r="AB35" s="65"/>
      <c r="AC35" s="65"/>
      <c r="AD35" s="65"/>
      <c r="AE35" s="65"/>
    </row>
    <row r="36" spans="1:31">
      <c r="A36" s="76">
        <v>5</v>
      </c>
      <c r="B36" s="85"/>
      <c r="C36" s="86"/>
      <c r="D36" s="103">
        <v>0.01</v>
      </c>
      <c r="E36" s="104"/>
      <c r="F36" s="104"/>
      <c r="G36" s="104"/>
      <c r="H36" s="105"/>
      <c r="I36" s="90">
        <f>D36*1000*'Исход. данные'!$B$6</f>
        <v>10.031000000000001</v>
      </c>
      <c r="J36" s="95"/>
      <c r="K36" s="95"/>
      <c r="L36" s="95"/>
      <c r="M36" s="96"/>
      <c r="Q36" s="18"/>
      <c r="AA36" s="65">
        <f ca="1">ROUND(NORMINV(RAND(), $AA$42, $AA$42*$M$8/100*0.8)/(1000*'Исход. данные'!$B$6), 4)</f>
        <v>0.01</v>
      </c>
      <c r="AB36" s="65"/>
      <c r="AC36" s="65"/>
      <c r="AD36" s="65"/>
      <c r="AE36" s="65"/>
    </row>
    <row r="37" spans="1:31">
      <c r="A37" s="76">
        <v>6</v>
      </c>
      <c r="B37" s="85"/>
      <c r="C37" s="86"/>
      <c r="D37" s="103">
        <v>9.9000000000000008E-3</v>
      </c>
      <c r="E37" s="104"/>
      <c r="F37" s="104"/>
      <c r="G37" s="104"/>
      <c r="H37" s="105"/>
      <c r="I37" s="90">
        <f>D37*1000*'Исход. данные'!$B$6</f>
        <v>9.930690000000002</v>
      </c>
      <c r="J37" s="95"/>
      <c r="K37" s="95"/>
      <c r="L37" s="95"/>
      <c r="M37" s="96"/>
      <c r="Q37" s="18"/>
      <c r="Y37" s="26"/>
      <c r="AA37" s="65">
        <f ca="1">ROUND(NORMINV(RAND(), $AA$42, $AA$42*$M$8/100*0.8)/(1000*'Исход. данные'!$B$6), 4)</f>
        <v>0.01</v>
      </c>
      <c r="AB37" s="65"/>
      <c r="AC37" s="65"/>
      <c r="AD37" s="65"/>
      <c r="AE37" s="65"/>
    </row>
    <row r="38" spans="1:31">
      <c r="A38" s="76">
        <v>7</v>
      </c>
      <c r="B38" s="85"/>
      <c r="C38" s="86"/>
      <c r="D38" s="103">
        <v>0.01</v>
      </c>
      <c r="E38" s="104"/>
      <c r="F38" s="104"/>
      <c r="G38" s="104"/>
      <c r="H38" s="105"/>
      <c r="I38" s="90">
        <f>D38*1000*'Исход. данные'!$B$6</f>
        <v>10.031000000000001</v>
      </c>
      <c r="J38" s="95"/>
      <c r="K38" s="95"/>
      <c r="L38" s="95"/>
      <c r="M38" s="96"/>
      <c r="Q38" s="18"/>
      <c r="AA38" s="65">
        <f ca="1">ROUND(NORMINV(RAND(), $AA$42, $AA$42*$M$8/100*0.8)/(1000*'Исход. данные'!$B$6), 4)</f>
        <v>9.9000000000000008E-3</v>
      </c>
      <c r="AB38" s="65"/>
      <c r="AC38" s="65"/>
      <c r="AD38" s="65"/>
      <c r="AE38" s="65"/>
    </row>
    <row r="39" spans="1:31">
      <c r="A39" s="76">
        <v>8</v>
      </c>
      <c r="B39" s="85"/>
      <c r="C39" s="86"/>
      <c r="D39" s="103">
        <v>0.01</v>
      </c>
      <c r="E39" s="104"/>
      <c r="F39" s="104"/>
      <c r="G39" s="104"/>
      <c r="H39" s="105"/>
      <c r="I39" s="90">
        <f>D39*1000*'Исход. данные'!$B$6</f>
        <v>10.031000000000001</v>
      </c>
      <c r="J39" s="95"/>
      <c r="K39" s="95"/>
      <c r="L39" s="95"/>
      <c r="M39" s="96"/>
      <c r="Q39" s="18"/>
      <c r="AA39" s="65">
        <f ca="1">ROUND(NORMINV(RAND(), $AA$42, $AA$42*$M$8/100*0.8)/(1000*'Исход. данные'!$B$6), 4)</f>
        <v>9.9000000000000008E-3</v>
      </c>
      <c r="AB39" s="65"/>
      <c r="AC39" s="65"/>
      <c r="AD39" s="65"/>
      <c r="AE39" s="65"/>
    </row>
    <row r="40" spans="1:31">
      <c r="A40" s="76">
        <v>9</v>
      </c>
      <c r="B40" s="85"/>
      <c r="C40" s="86"/>
      <c r="D40" s="103">
        <v>0.01</v>
      </c>
      <c r="E40" s="104"/>
      <c r="F40" s="104"/>
      <c r="G40" s="104"/>
      <c r="H40" s="105"/>
      <c r="I40" s="90">
        <f>D40*1000*'Исход. данные'!$B$6</f>
        <v>10.031000000000001</v>
      </c>
      <c r="J40" s="95"/>
      <c r="K40" s="95"/>
      <c r="L40" s="95"/>
      <c r="M40" s="96"/>
      <c r="Q40" s="18"/>
      <c r="AA40" s="65">
        <f ca="1">ROUND(NORMINV(RAND(), $AA$42, $AA$42*$M$8/100*0.8)/(1000*'Исход. данные'!$B$6), 4)</f>
        <v>9.9000000000000008E-3</v>
      </c>
      <c r="AB40" s="65"/>
      <c r="AC40" s="65"/>
      <c r="AD40" s="65"/>
      <c r="AE40" s="65"/>
    </row>
    <row r="41" spans="1:31">
      <c r="A41" s="76">
        <v>10</v>
      </c>
      <c r="B41" s="85"/>
      <c r="C41" s="86"/>
      <c r="D41" s="103">
        <v>0.01</v>
      </c>
      <c r="E41" s="104"/>
      <c r="F41" s="104"/>
      <c r="G41" s="104"/>
      <c r="H41" s="105"/>
      <c r="I41" s="90">
        <f>D41*1000*'Исход. данные'!$B$6</f>
        <v>10.031000000000001</v>
      </c>
      <c r="J41" s="95"/>
      <c r="K41" s="95"/>
      <c r="L41" s="95"/>
      <c r="M41" s="96"/>
      <c r="Q41" s="18"/>
      <c r="AA41" s="65">
        <f ca="1">ROUND(NORMINV(RAND(), $AA$42, $AA$42*$M$8/100*0.8)/(1000*'Исход. данные'!$B$6), 4)</f>
        <v>0.01</v>
      </c>
      <c r="AB41" s="65"/>
      <c r="AC41" s="65"/>
      <c r="AD41" s="65"/>
      <c r="AE41" s="65"/>
    </row>
    <row r="42" spans="1:31">
      <c r="A42" s="76" t="s">
        <v>14</v>
      </c>
      <c r="B42" s="85"/>
      <c r="C42" s="86"/>
      <c r="D42" s="109">
        <f>AVERAGE(D32:H41)</f>
        <v>9.9999999999999985E-3</v>
      </c>
      <c r="E42" s="110"/>
      <c r="F42" s="110"/>
      <c r="G42" s="110"/>
      <c r="H42" s="110"/>
      <c r="I42" s="111">
        <f>ROUND(AVERAGE(I32:M41), 2)</f>
        <v>10.029999999999999</v>
      </c>
      <c r="J42" s="111"/>
      <c r="K42" s="111"/>
      <c r="L42" s="111"/>
      <c r="M42" s="111"/>
      <c r="N42" s="8"/>
      <c r="O42" s="8"/>
      <c r="P42" s="8"/>
      <c r="Q42" s="8"/>
      <c r="R42" s="8"/>
      <c r="S42" s="8"/>
      <c r="T42" s="8"/>
      <c r="U42" s="8"/>
      <c r="V42" s="8"/>
      <c r="W42" s="8"/>
      <c r="X42" s="8"/>
      <c r="AA42" s="66">
        <f ca="1">G8+G8*J10/100*0.9*(RAND()-RAND())</f>
        <v>9.9993868171121427</v>
      </c>
      <c r="AB42" s="66"/>
      <c r="AC42" s="66"/>
      <c r="AD42" s="66"/>
      <c r="AE42" s="66"/>
    </row>
    <row r="43" spans="1:31">
      <c r="A43" s="74" t="s">
        <v>15</v>
      </c>
      <c r="B43" s="74"/>
      <c r="C43" s="74"/>
      <c r="D43" s="112" t="str">
        <f>'Исход. данные'!$B$5</f>
        <v>Пупкин В.В.</v>
      </c>
      <c r="E43" s="112"/>
      <c r="F43" s="112"/>
      <c r="G43" s="112"/>
      <c r="H43" s="112"/>
      <c r="I43" s="112"/>
      <c r="J43" s="112"/>
      <c r="K43" s="112"/>
      <c r="L43" s="112"/>
      <c r="M43" s="112"/>
      <c r="N43" s="45"/>
      <c r="O43" s="45"/>
      <c r="P43" s="45"/>
      <c r="Q43" s="45"/>
      <c r="R43" s="45"/>
      <c r="S43" s="45"/>
      <c r="T43" s="8"/>
      <c r="U43" s="8"/>
      <c r="V43" s="8"/>
      <c r="W43" s="8"/>
      <c r="X43" s="8"/>
    </row>
    <row r="44" spans="1:31">
      <c r="A44" s="107" t="s">
        <v>16</v>
      </c>
      <c r="B44" s="107"/>
      <c r="C44" s="107"/>
      <c r="D44" s="107"/>
      <c r="E44" s="107"/>
      <c r="F44" s="107"/>
      <c r="G44" s="107"/>
      <c r="H44" s="107"/>
      <c r="I44" s="107"/>
      <c r="J44" s="107"/>
      <c r="K44" s="107"/>
      <c r="L44" s="107"/>
      <c r="M44" s="107"/>
      <c r="N44" s="16"/>
      <c r="O44" s="16"/>
      <c r="P44" s="16"/>
      <c r="Q44" s="16"/>
      <c r="R44" s="16"/>
      <c r="S44" s="16"/>
      <c r="T44" s="16"/>
      <c r="U44" s="16"/>
      <c r="V44" s="16"/>
      <c r="W44" s="16"/>
    </row>
    <row r="45" spans="1:31" ht="15" customHeight="1">
      <c r="A45" s="124" t="s">
        <v>5</v>
      </c>
      <c r="B45" s="125"/>
      <c r="C45" s="125"/>
      <c r="D45" s="115" t="s">
        <v>55</v>
      </c>
      <c r="E45" s="116"/>
      <c r="F45" s="116"/>
      <c r="G45" s="116"/>
      <c r="H45" s="117"/>
      <c r="I45" s="113" t="s">
        <v>57</v>
      </c>
      <c r="J45" s="113"/>
      <c r="K45" s="113"/>
      <c r="L45" s="113"/>
      <c r="M45" s="113"/>
      <c r="AA45">
        <f>IF(ABS(D46)&gt;J9, 0, IF(ABS(D47)&gt;J10, 0, IF(I46&gt;M7, 0, IF(I47&gt;M8, 0, 1))))</f>
        <v>1</v>
      </c>
    </row>
    <row r="46" spans="1:31">
      <c r="A46" s="76">
        <f>G7</f>
        <v>0.5</v>
      </c>
      <c r="B46" s="85"/>
      <c r="C46" s="86"/>
      <c r="D46" s="118">
        <f>ROUND(((I27-A46)/A46*100),2)</f>
        <v>0</v>
      </c>
      <c r="E46" s="119"/>
      <c r="F46" s="119"/>
      <c r="G46" s="119"/>
      <c r="H46" s="120"/>
      <c r="I46" s="114">
        <f>ROUND(STDEV(I17:I26)*100/I27,2)</f>
        <v>0</v>
      </c>
      <c r="J46" s="114"/>
      <c r="K46" s="114"/>
      <c r="L46" s="114"/>
      <c r="M46" s="114"/>
    </row>
    <row r="47" spans="1:31">
      <c r="A47" s="76">
        <f>G8</f>
        <v>10</v>
      </c>
      <c r="B47" s="85"/>
      <c r="C47" s="86"/>
      <c r="D47" s="118">
        <f>ROUND(((I42-A47)/A47*100),2)</f>
        <v>0.3</v>
      </c>
      <c r="E47" s="119"/>
      <c r="F47" s="119"/>
      <c r="G47" s="119"/>
      <c r="H47" s="120"/>
      <c r="I47" s="114">
        <f>ROUND(STDEV(I32:I41)*100/I42,2)</f>
        <v>0.67</v>
      </c>
      <c r="J47" s="114"/>
      <c r="K47" s="114"/>
      <c r="L47" s="114"/>
      <c r="M47" s="114"/>
      <c r="N47" s="37"/>
      <c r="Q47" s="8"/>
    </row>
    <row r="48" spans="1:31" ht="15.75">
      <c r="A48" s="121" t="s">
        <v>17</v>
      </c>
      <c r="B48" s="121"/>
      <c r="C48" s="121"/>
      <c r="D48" s="121"/>
      <c r="E48" s="121"/>
      <c r="F48" s="121"/>
      <c r="G48" s="122" t="s">
        <v>18</v>
      </c>
      <c r="H48" s="122"/>
      <c r="I48" s="122"/>
      <c r="J48" s="122"/>
      <c r="K48" s="122"/>
      <c r="L48" s="122"/>
      <c r="M48" s="122"/>
      <c r="N48" s="44"/>
      <c r="O48" s="44"/>
      <c r="P48" s="44"/>
      <c r="Q48" s="44"/>
      <c r="R48" s="44"/>
      <c r="S48" s="44"/>
      <c r="T48" s="44"/>
      <c r="U48" s="44"/>
      <c r="V48" s="44"/>
      <c r="W48" s="44"/>
      <c r="X48" s="8"/>
    </row>
    <row r="49" spans="1:24">
      <c r="A49" s="79" t="s">
        <v>15</v>
      </c>
      <c r="B49" s="79"/>
      <c r="C49" s="79"/>
      <c r="D49" s="79"/>
      <c r="E49" s="79"/>
      <c r="F49" s="79"/>
      <c r="G49" s="107" t="str">
        <f>'Исход. данные'!$B$5</f>
        <v>Пупкин В.В.</v>
      </c>
      <c r="H49" s="107"/>
      <c r="I49" s="107"/>
      <c r="J49" s="107"/>
      <c r="K49" s="107"/>
      <c r="L49" s="107"/>
      <c r="M49" s="107"/>
      <c r="N49" s="16"/>
      <c r="O49" s="16"/>
      <c r="P49" s="16"/>
      <c r="Q49" s="16"/>
      <c r="R49" s="16"/>
      <c r="S49" s="16"/>
      <c r="T49" s="16"/>
      <c r="U49" s="16"/>
      <c r="V49" s="16"/>
      <c r="W49" s="16"/>
      <c r="X49" s="8"/>
    </row>
    <row r="50" spans="1:24">
      <c r="A50" s="62"/>
      <c r="B50" s="62"/>
      <c r="C50" s="62"/>
      <c r="D50" s="62"/>
      <c r="E50" s="62"/>
      <c r="F50" s="62"/>
      <c r="G50" s="123" t="s">
        <v>58</v>
      </c>
      <c r="H50" s="123"/>
      <c r="I50" s="123"/>
      <c r="J50" s="123"/>
      <c r="K50" s="123"/>
      <c r="L50" s="123"/>
      <c r="M50" s="123"/>
      <c r="N50" s="48"/>
      <c r="O50" s="48"/>
      <c r="P50" s="48"/>
      <c r="Q50" s="63"/>
      <c r="R50" s="63"/>
      <c r="S50" s="63"/>
      <c r="T50" s="63"/>
      <c r="U50" s="63"/>
      <c r="V50" s="63"/>
      <c r="W50" s="63"/>
    </row>
  </sheetData>
  <mergeCells count="152">
    <mergeCell ref="A1:M1"/>
    <mergeCell ref="A2:M2"/>
    <mergeCell ref="A3:G3"/>
    <mergeCell ref="I3:M3"/>
    <mergeCell ref="Q3:W3"/>
    <mergeCell ref="A4:G4"/>
    <mergeCell ref="I4:M4"/>
    <mergeCell ref="Q4:W4"/>
    <mergeCell ref="A5:M5"/>
    <mergeCell ref="A6:C6"/>
    <mergeCell ref="D6:F6"/>
    <mergeCell ref="G6:I6"/>
    <mergeCell ref="J6:L6"/>
    <mergeCell ref="A7:C7"/>
    <mergeCell ref="D7:F7"/>
    <mergeCell ref="G7:I7"/>
    <mergeCell ref="J7:L7"/>
    <mergeCell ref="A10:C10"/>
    <mergeCell ref="D10:F10"/>
    <mergeCell ref="G10:I10"/>
    <mergeCell ref="J10:L10"/>
    <mergeCell ref="A11:J11"/>
    <mergeCell ref="K11:M11"/>
    <mergeCell ref="A8:C8"/>
    <mergeCell ref="D8:F8"/>
    <mergeCell ref="G8:I8"/>
    <mergeCell ref="J8:L8"/>
    <mergeCell ref="A9:C9"/>
    <mergeCell ref="D9:F9"/>
    <mergeCell ref="G9:I9"/>
    <mergeCell ref="J9:L9"/>
    <mergeCell ref="A15:C16"/>
    <mergeCell ref="D15:M15"/>
    <mergeCell ref="D16:H16"/>
    <mergeCell ref="I16:M16"/>
    <mergeCell ref="A17:C17"/>
    <mergeCell ref="D17:H17"/>
    <mergeCell ref="I17:M17"/>
    <mergeCell ref="A12:J12"/>
    <mergeCell ref="K12:M12"/>
    <mergeCell ref="A13:J13"/>
    <mergeCell ref="K13:M13"/>
    <mergeCell ref="A14:J14"/>
    <mergeCell ref="K14:M14"/>
    <mergeCell ref="AA17:AE17"/>
    <mergeCell ref="A18:C18"/>
    <mergeCell ref="D18:H18"/>
    <mergeCell ref="I18:M18"/>
    <mergeCell ref="AA18:AE18"/>
    <mergeCell ref="A19:C19"/>
    <mergeCell ref="D19:H19"/>
    <mergeCell ref="I19:M19"/>
    <mergeCell ref="AA19:AE19"/>
    <mergeCell ref="A22:C22"/>
    <mergeCell ref="D22:H22"/>
    <mergeCell ref="I22:M22"/>
    <mergeCell ref="AA22:AE22"/>
    <mergeCell ref="A23:C23"/>
    <mergeCell ref="D23:H23"/>
    <mergeCell ref="I23:M23"/>
    <mergeCell ref="AA23:AE23"/>
    <mergeCell ref="A20:C20"/>
    <mergeCell ref="D20:H20"/>
    <mergeCell ref="I20:M20"/>
    <mergeCell ref="AA20:AE20"/>
    <mergeCell ref="A21:C21"/>
    <mergeCell ref="D21:H21"/>
    <mergeCell ref="I21:M21"/>
    <mergeCell ref="AA21:AE21"/>
    <mergeCell ref="AA26:AE26"/>
    <mergeCell ref="A27:C27"/>
    <mergeCell ref="D27:H27"/>
    <mergeCell ref="I27:M27"/>
    <mergeCell ref="AA27:AE27"/>
    <mergeCell ref="A24:C24"/>
    <mergeCell ref="D24:H24"/>
    <mergeCell ref="I24:M24"/>
    <mergeCell ref="AA24:AE24"/>
    <mergeCell ref="A25:C25"/>
    <mergeCell ref="D25:H25"/>
    <mergeCell ref="I25:M25"/>
    <mergeCell ref="AA25:AE25"/>
    <mergeCell ref="A28:C28"/>
    <mergeCell ref="D28:M28"/>
    <mergeCell ref="A30:C31"/>
    <mergeCell ref="D30:M30"/>
    <mergeCell ref="D31:H31"/>
    <mergeCell ref="I31:M31"/>
    <mergeCell ref="A26:C26"/>
    <mergeCell ref="D26:H26"/>
    <mergeCell ref="I26:M26"/>
    <mergeCell ref="A34:C34"/>
    <mergeCell ref="D34:H34"/>
    <mergeCell ref="I34:M34"/>
    <mergeCell ref="AA34:AE34"/>
    <mergeCell ref="A35:C35"/>
    <mergeCell ref="D35:H35"/>
    <mergeCell ref="I35:M35"/>
    <mergeCell ref="AA35:AE35"/>
    <mergeCell ref="A32:C32"/>
    <mergeCell ref="D32:H32"/>
    <mergeCell ref="I32:M32"/>
    <mergeCell ref="AA32:AE32"/>
    <mergeCell ref="A33:C33"/>
    <mergeCell ref="D33:H33"/>
    <mergeCell ref="I33:M33"/>
    <mergeCell ref="AA33:AE33"/>
    <mergeCell ref="A38:C38"/>
    <mergeCell ref="D38:H38"/>
    <mergeCell ref="I38:M38"/>
    <mergeCell ref="AA38:AE38"/>
    <mergeCell ref="A39:C39"/>
    <mergeCell ref="D39:H39"/>
    <mergeCell ref="I39:M39"/>
    <mergeCell ref="AA39:AE39"/>
    <mergeCell ref="A36:C36"/>
    <mergeCell ref="D36:H36"/>
    <mergeCell ref="I36:M36"/>
    <mergeCell ref="AA36:AE36"/>
    <mergeCell ref="A37:C37"/>
    <mergeCell ref="D37:H37"/>
    <mergeCell ref="I37:M37"/>
    <mergeCell ref="AA37:AE37"/>
    <mergeCell ref="A42:C42"/>
    <mergeCell ref="D42:H42"/>
    <mergeCell ref="I42:M42"/>
    <mergeCell ref="AA42:AE42"/>
    <mergeCell ref="A43:C43"/>
    <mergeCell ref="D43:M43"/>
    <mergeCell ref="A40:C40"/>
    <mergeCell ref="D40:H40"/>
    <mergeCell ref="I40:M40"/>
    <mergeCell ref="AA40:AE40"/>
    <mergeCell ref="A41:C41"/>
    <mergeCell ref="D41:H41"/>
    <mergeCell ref="I41:M41"/>
    <mergeCell ref="AA41:AE41"/>
    <mergeCell ref="G50:M50"/>
    <mergeCell ref="A47:C47"/>
    <mergeCell ref="D47:H47"/>
    <mergeCell ref="I47:M47"/>
    <mergeCell ref="A48:F48"/>
    <mergeCell ref="G48:M48"/>
    <mergeCell ref="A49:F49"/>
    <mergeCell ref="G49:M49"/>
    <mergeCell ref="A44:M44"/>
    <mergeCell ref="A45:C45"/>
    <mergeCell ref="D45:H45"/>
    <mergeCell ref="I45:M45"/>
    <mergeCell ref="A46:C46"/>
    <mergeCell ref="D46:H46"/>
    <mergeCell ref="I46:M46"/>
  </mergeCells>
  <conditionalFormatting sqref="D46">
    <cfRule type="expression" dxfId="19" priority="4">
      <formula>ABS($D$46)&gt;--MID($J$7,2,5)</formula>
    </cfRule>
  </conditionalFormatting>
  <conditionalFormatting sqref="D47">
    <cfRule type="expression" dxfId="18" priority="3">
      <formula>ABS($D$47)&gt;--MID($J$8,2,5)</formula>
    </cfRule>
  </conditionalFormatting>
  <conditionalFormatting sqref="I46">
    <cfRule type="cellIs" dxfId="17" priority="2" operator="greaterThan">
      <formula>$M$7</formula>
    </cfRule>
  </conditionalFormatting>
  <conditionalFormatting sqref="I47">
    <cfRule type="cellIs" dxfId="16" priority="1" operator="greaterThan">
      <formula>$M$8</formula>
    </cfRule>
  </conditionalFormatting>
  <pageMargins left="0.7" right="0.7" top="0.75" bottom="0.75" header="0.3" footer="0.3"/>
  <pageSetup paperSize="9" orientation="portrait" r:id="rId1"/>
</worksheet>
</file>

<file path=xl/worksheets/sheet73.xml><?xml version="1.0" encoding="utf-8"?>
<worksheet xmlns="http://schemas.openxmlformats.org/spreadsheetml/2006/main" xmlns:r="http://schemas.openxmlformats.org/officeDocument/2006/relationships">
  <sheetPr codeName="Лист46">
    <tabColor rgb="FF00B0F0"/>
  </sheetPr>
  <dimension ref="A1:AE50"/>
  <sheetViews>
    <sheetView zoomScale="90" zoomScaleNormal="90" workbookViewId="0">
      <selection activeCell="D32" sqref="D32:H41"/>
    </sheetView>
  </sheetViews>
  <sheetFormatPr defaultRowHeight="15"/>
  <cols>
    <col min="1" max="1" width="6.7109375" customWidth="1"/>
    <col min="2" max="2" width="6.5703125" customWidth="1"/>
    <col min="3" max="3" width="5.5703125" customWidth="1"/>
    <col min="4" max="4" width="7" customWidth="1"/>
    <col min="5" max="7" width="3.7109375" customWidth="1"/>
    <col min="8" max="8" width="11.7109375" customWidth="1"/>
    <col min="9" max="9" width="2.7109375" customWidth="1"/>
    <col min="10" max="10" width="6.7109375" customWidth="1"/>
    <col min="11" max="12" width="3.7109375" customWidth="1"/>
    <col min="13" max="13" width="14.7109375" customWidth="1"/>
    <col min="14" max="14" width="5.7109375" customWidth="1"/>
    <col min="15" max="16" width="0" hidden="1" customWidth="1"/>
    <col min="17" max="17" width="0.42578125" customWidth="1"/>
    <col min="18" max="23" width="0" hidden="1" customWidth="1"/>
    <col min="27" max="27" width="9.28515625" hidden="1" customWidth="1"/>
    <col min="28" max="31" width="9.140625" hidden="1" customWidth="1"/>
  </cols>
  <sheetData>
    <row r="1" spans="1:24">
      <c r="A1" s="67" t="s">
        <v>32</v>
      </c>
      <c r="B1" s="67"/>
      <c r="C1" s="67"/>
      <c r="D1" s="67"/>
      <c r="E1" s="67"/>
      <c r="F1" s="67"/>
      <c r="G1" s="67"/>
      <c r="H1" s="67"/>
      <c r="I1" s="67"/>
      <c r="J1" s="67"/>
      <c r="K1" s="67"/>
      <c r="L1" s="67"/>
      <c r="M1" s="67"/>
      <c r="N1" s="38"/>
      <c r="O1" s="38"/>
      <c r="P1" s="38"/>
      <c r="Q1" s="38"/>
      <c r="R1" s="38"/>
      <c r="S1" s="38"/>
      <c r="T1" s="38"/>
      <c r="U1" s="38"/>
      <c r="V1" s="38"/>
      <c r="W1" s="28"/>
    </row>
    <row r="2" spans="1:24">
      <c r="A2" s="71" t="s">
        <v>33</v>
      </c>
      <c r="B2" s="71"/>
      <c r="C2" s="71"/>
      <c r="D2" s="71"/>
      <c r="E2" s="71"/>
      <c r="F2" s="71"/>
      <c r="G2" s="71"/>
      <c r="H2" s="71"/>
      <c r="I2" s="71"/>
      <c r="J2" s="71"/>
      <c r="K2" s="71"/>
      <c r="L2" s="71"/>
      <c r="M2" s="71"/>
      <c r="N2" s="7"/>
      <c r="O2" s="7"/>
      <c r="P2" s="7"/>
      <c r="Q2" s="7"/>
      <c r="R2" s="7"/>
      <c r="S2" s="7"/>
      <c r="T2" s="7"/>
      <c r="U2" s="7"/>
      <c r="V2" s="7"/>
      <c r="W2" s="7"/>
    </row>
    <row r="3" spans="1:24" ht="15.75">
      <c r="A3" s="68" t="s">
        <v>59</v>
      </c>
      <c r="B3" s="68"/>
      <c r="C3" s="68"/>
      <c r="D3" s="68"/>
      <c r="E3" s="68"/>
      <c r="F3" s="68"/>
      <c r="G3" s="68"/>
      <c r="H3" s="62"/>
      <c r="I3" s="72" t="s">
        <v>68</v>
      </c>
      <c r="J3" s="72"/>
      <c r="K3" s="72"/>
      <c r="L3" s="72"/>
      <c r="M3" s="72"/>
      <c r="N3" s="16"/>
      <c r="O3" s="23"/>
      <c r="P3" s="62"/>
      <c r="Q3" s="69"/>
      <c r="R3" s="69"/>
      <c r="S3" s="69"/>
      <c r="T3" s="69"/>
      <c r="U3" s="69"/>
      <c r="V3" s="69"/>
      <c r="W3" s="69"/>
    </row>
    <row r="4" spans="1:24">
      <c r="A4" s="70" t="s">
        <v>0</v>
      </c>
      <c r="B4" s="70"/>
      <c r="C4" s="70"/>
      <c r="D4" s="70"/>
      <c r="E4" s="70"/>
      <c r="F4" s="70"/>
      <c r="G4" s="70"/>
      <c r="H4" s="62"/>
      <c r="I4" s="70" t="s">
        <v>1</v>
      </c>
      <c r="J4" s="70"/>
      <c r="K4" s="70"/>
      <c r="L4" s="70"/>
      <c r="M4" s="70"/>
      <c r="N4" s="46"/>
      <c r="O4" s="42"/>
      <c r="P4" s="62"/>
      <c r="Q4" s="69"/>
      <c r="R4" s="69"/>
      <c r="S4" s="69"/>
      <c r="T4" s="69"/>
      <c r="U4" s="69"/>
      <c r="V4" s="69"/>
      <c r="W4" s="69"/>
    </row>
    <row r="5" spans="1:24">
      <c r="A5" s="73" t="s">
        <v>2</v>
      </c>
      <c r="B5" s="73"/>
      <c r="C5" s="73"/>
      <c r="D5" s="73"/>
      <c r="E5" s="73"/>
      <c r="F5" s="73"/>
      <c r="G5" s="73"/>
      <c r="H5" s="73"/>
      <c r="I5" s="73"/>
      <c r="J5" s="73"/>
      <c r="K5" s="73"/>
      <c r="L5" s="73"/>
      <c r="M5" s="73"/>
      <c r="N5" s="14"/>
      <c r="O5" s="14"/>
      <c r="P5" s="14"/>
      <c r="Q5" s="14"/>
      <c r="R5" s="14"/>
      <c r="S5" s="14"/>
      <c r="T5" s="14"/>
      <c r="U5" s="14"/>
      <c r="V5" s="14"/>
      <c r="W5" s="14"/>
    </row>
    <row r="6" spans="1:24">
      <c r="A6" s="77" t="s">
        <v>3</v>
      </c>
      <c r="B6" s="77"/>
      <c r="C6" s="77"/>
      <c r="D6" s="77" t="s">
        <v>4</v>
      </c>
      <c r="E6" s="77"/>
      <c r="F6" s="77"/>
      <c r="G6" s="77" t="s">
        <v>5</v>
      </c>
      <c r="H6" s="77"/>
      <c r="I6" s="77"/>
      <c r="J6" s="77" t="s">
        <v>55</v>
      </c>
      <c r="K6" s="77"/>
      <c r="L6" s="78"/>
      <c r="M6" s="61" t="s">
        <v>56</v>
      </c>
      <c r="N6" s="35"/>
      <c r="O6" s="31"/>
      <c r="P6" s="32"/>
      <c r="Q6" s="28"/>
      <c r="R6" s="28"/>
      <c r="S6" s="28"/>
      <c r="T6" s="28"/>
      <c r="U6" s="28"/>
      <c r="V6" s="28"/>
      <c r="W6" s="28"/>
    </row>
    <row r="7" spans="1:24">
      <c r="A7" s="74">
        <v>1</v>
      </c>
      <c r="B7" s="74"/>
      <c r="C7" s="74"/>
      <c r="D7" s="75" t="str">
        <f>G7 &amp; " - " &amp; G8</f>
        <v>5 - 50</v>
      </c>
      <c r="E7" s="75"/>
      <c r="F7" s="75"/>
      <c r="G7" s="74">
        <v>5</v>
      </c>
      <c r="H7" s="74"/>
      <c r="I7" s="74"/>
      <c r="J7" s="74" t="s">
        <v>28</v>
      </c>
      <c r="K7" s="74"/>
      <c r="L7" s="76"/>
      <c r="M7" s="64">
        <v>5</v>
      </c>
      <c r="N7" s="36"/>
      <c r="O7" s="33"/>
      <c r="P7" s="34"/>
      <c r="Q7" s="28"/>
      <c r="R7" s="28"/>
      <c r="S7" s="28"/>
      <c r="T7" s="28"/>
      <c r="U7" s="28"/>
      <c r="V7" s="28"/>
      <c r="W7" s="28"/>
    </row>
    <row r="8" spans="1:24">
      <c r="A8" s="74"/>
      <c r="B8" s="74"/>
      <c r="C8" s="74"/>
      <c r="D8" s="74"/>
      <c r="E8" s="74"/>
      <c r="F8" s="74"/>
      <c r="G8" s="74">
        <v>50</v>
      </c>
      <c r="H8" s="74"/>
      <c r="I8" s="74"/>
      <c r="J8" s="74" t="s">
        <v>6</v>
      </c>
      <c r="K8" s="74"/>
      <c r="L8" s="76"/>
      <c r="M8" s="64">
        <v>2.5</v>
      </c>
      <c r="N8" s="16"/>
      <c r="O8" s="27"/>
      <c r="P8" s="30"/>
      <c r="Q8" s="28"/>
      <c r="R8" s="28"/>
      <c r="S8" s="28"/>
      <c r="T8" s="28"/>
      <c r="U8" s="28"/>
      <c r="V8" s="28"/>
      <c r="W8" s="28"/>
    </row>
    <row r="9" spans="1:24">
      <c r="A9" s="74"/>
      <c r="B9" s="74"/>
      <c r="C9" s="74"/>
      <c r="D9" s="74"/>
      <c r="E9" s="74"/>
      <c r="F9" s="74"/>
      <c r="G9" s="74"/>
      <c r="H9" s="74"/>
      <c r="I9" s="74"/>
      <c r="J9" s="80">
        <f>--MID(J7,2,3)</f>
        <v>5</v>
      </c>
      <c r="K9" s="80"/>
      <c r="L9" s="81"/>
      <c r="M9" s="60"/>
      <c r="N9" s="16"/>
      <c r="O9" s="27"/>
      <c r="P9" s="30"/>
      <c r="Q9" s="28"/>
      <c r="R9" s="28"/>
      <c r="S9" s="28"/>
      <c r="T9" s="28"/>
      <c r="U9" s="28"/>
      <c r="V9" s="28"/>
      <c r="W9" s="28"/>
    </row>
    <row r="10" spans="1:24">
      <c r="A10" s="74"/>
      <c r="B10" s="74"/>
      <c r="C10" s="74"/>
      <c r="D10" s="74"/>
      <c r="E10" s="74"/>
      <c r="F10" s="74"/>
      <c r="G10" s="74"/>
      <c r="H10" s="74"/>
      <c r="I10" s="74"/>
      <c r="J10" s="82">
        <f>--MID(J8,2,3)</f>
        <v>2</v>
      </c>
      <c r="K10" s="82"/>
      <c r="L10" s="83"/>
      <c r="M10" s="60"/>
      <c r="N10" s="16"/>
      <c r="O10" s="52"/>
      <c r="P10" s="54"/>
      <c r="Q10" s="28"/>
      <c r="R10" s="28"/>
      <c r="S10" s="28"/>
      <c r="T10" s="28"/>
      <c r="U10" s="28"/>
      <c r="V10" s="28"/>
      <c r="W10" s="28"/>
    </row>
    <row r="11" spans="1:24">
      <c r="A11" s="79" t="s">
        <v>7</v>
      </c>
      <c r="B11" s="79"/>
      <c r="C11" s="79"/>
      <c r="D11" s="79"/>
      <c r="E11" s="79"/>
      <c r="F11" s="79"/>
      <c r="G11" s="79"/>
      <c r="H11" s="79"/>
      <c r="I11" s="79"/>
      <c r="J11" s="79"/>
      <c r="K11" s="84" t="str">
        <f>'Исход. данные'!$B$1</f>
        <v>18.10.2024г.</v>
      </c>
      <c r="L11" s="84"/>
      <c r="M11" s="84"/>
      <c r="N11" s="15"/>
      <c r="O11" s="15"/>
      <c r="P11" s="15"/>
      <c r="Q11" s="15"/>
      <c r="R11" s="15"/>
      <c r="S11" s="15"/>
      <c r="T11" s="15"/>
      <c r="U11" s="15"/>
      <c r="V11" s="15"/>
      <c r="W11" s="15"/>
      <c r="X11" s="8"/>
    </row>
    <row r="12" spans="1:24">
      <c r="A12" s="79" t="s">
        <v>8</v>
      </c>
      <c r="B12" s="79"/>
      <c r="C12" s="79"/>
      <c r="D12" s="79"/>
      <c r="E12" s="79"/>
      <c r="F12" s="79"/>
      <c r="G12" s="79"/>
      <c r="H12" s="79"/>
      <c r="I12" s="79"/>
      <c r="J12" s="79"/>
      <c r="K12" s="85" t="str">
        <f>'Исход. данные'!$B$2</f>
        <v>ВР-300S № 181024</v>
      </c>
      <c r="L12" s="85"/>
      <c r="M12" s="85"/>
      <c r="N12" s="16"/>
      <c r="O12" s="16"/>
      <c r="P12" s="16"/>
      <c r="Q12" s="16"/>
      <c r="R12" s="16"/>
      <c r="S12" s="16"/>
      <c r="T12" s="16"/>
      <c r="U12" s="16"/>
      <c r="V12" s="16"/>
      <c r="W12" s="16"/>
      <c r="X12" s="8"/>
    </row>
    <row r="13" spans="1:24">
      <c r="A13" s="79" t="s">
        <v>9</v>
      </c>
      <c r="B13" s="79"/>
      <c r="C13" s="79"/>
      <c r="D13" s="79"/>
      <c r="E13" s="79"/>
      <c r="F13" s="79"/>
      <c r="G13" s="79"/>
      <c r="H13" s="79"/>
      <c r="I13" s="79"/>
      <c r="J13" s="79"/>
      <c r="K13" s="85">
        <f>'Исход. данные'!$B$3</f>
        <v>21.2</v>
      </c>
      <c r="L13" s="85"/>
      <c r="M13" s="85"/>
      <c r="N13" s="16"/>
      <c r="O13" s="16"/>
      <c r="P13" s="16"/>
      <c r="Q13" s="16"/>
      <c r="R13" s="16"/>
      <c r="S13" s="16"/>
      <c r="T13" s="16"/>
      <c r="U13" s="16"/>
      <c r="V13" s="16"/>
      <c r="W13" s="16"/>
      <c r="X13" s="8"/>
    </row>
    <row r="14" spans="1:24">
      <c r="A14" s="79" t="s">
        <v>10</v>
      </c>
      <c r="B14" s="79"/>
      <c r="C14" s="79"/>
      <c r="D14" s="79"/>
      <c r="E14" s="79"/>
      <c r="F14" s="79"/>
      <c r="G14" s="79"/>
      <c r="H14" s="79"/>
      <c r="I14" s="79"/>
      <c r="J14" s="79"/>
      <c r="K14" s="85">
        <f>'Исход. данные'!$B$4</f>
        <v>60.7</v>
      </c>
      <c r="L14" s="85"/>
      <c r="M14" s="85"/>
      <c r="N14" s="16"/>
      <c r="O14" s="16"/>
      <c r="P14" s="16"/>
      <c r="Q14" s="16"/>
      <c r="R14" s="16"/>
      <c r="S14" s="16"/>
      <c r="T14" s="16"/>
      <c r="U14" s="16"/>
      <c r="V14" s="16"/>
      <c r="W14" s="16"/>
      <c r="X14" s="8"/>
    </row>
    <row r="15" spans="1:24">
      <c r="A15" s="97" t="s">
        <v>11</v>
      </c>
      <c r="B15" s="98"/>
      <c r="C15" s="99"/>
      <c r="D15" s="76" t="str">
        <f>"Объем дозирования " &amp; G7 &amp; " мкл"</f>
        <v>Объем дозирования 5 мкл</v>
      </c>
      <c r="E15" s="85"/>
      <c r="F15" s="85"/>
      <c r="G15" s="85"/>
      <c r="H15" s="85"/>
      <c r="I15" s="85"/>
      <c r="J15" s="85"/>
      <c r="K15" s="85"/>
      <c r="L15" s="85"/>
      <c r="M15" s="86"/>
      <c r="N15" s="47"/>
      <c r="O15" s="28"/>
      <c r="P15" s="28"/>
      <c r="Q15" s="28"/>
      <c r="R15" s="28"/>
      <c r="S15" s="28"/>
      <c r="T15" s="28"/>
      <c r="U15" s="28"/>
      <c r="V15" s="28"/>
      <c r="W15" s="28"/>
    </row>
    <row r="16" spans="1:24">
      <c r="A16" s="100"/>
      <c r="B16" s="101"/>
      <c r="C16" s="102"/>
      <c r="D16" s="76" t="s">
        <v>42</v>
      </c>
      <c r="E16" s="85"/>
      <c r="F16" s="85"/>
      <c r="G16" s="85"/>
      <c r="H16" s="86"/>
      <c r="I16" s="76" t="s">
        <v>13</v>
      </c>
      <c r="J16" s="85"/>
      <c r="K16" s="85"/>
      <c r="L16" s="85"/>
      <c r="M16" s="86"/>
      <c r="N16" s="28"/>
      <c r="O16" s="28"/>
      <c r="P16" s="28"/>
      <c r="Q16" s="28"/>
      <c r="R16" s="28"/>
      <c r="S16" s="28"/>
      <c r="T16" s="28"/>
      <c r="U16" s="28"/>
      <c r="V16" s="28"/>
      <c r="W16" s="28"/>
    </row>
    <row r="17" spans="1:31">
      <c r="A17" s="76">
        <v>1</v>
      </c>
      <c r="B17" s="85"/>
      <c r="C17" s="86"/>
      <c r="D17" s="87">
        <v>5.0000000000000001E-3</v>
      </c>
      <c r="E17" s="88"/>
      <c r="F17" s="88"/>
      <c r="G17" s="88"/>
      <c r="H17" s="89"/>
      <c r="I17" s="90">
        <f>D17*1000*'Исход. данные'!$B$6</f>
        <v>5.0155000000000003</v>
      </c>
      <c r="J17" s="91"/>
      <c r="K17" s="91"/>
      <c r="L17" s="91"/>
      <c r="M17" s="92"/>
      <c r="N17" s="28"/>
      <c r="O17" s="28"/>
      <c r="P17" s="28"/>
      <c r="Q17" s="28"/>
      <c r="R17" s="28"/>
      <c r="S17" s="28"/>
      <c r="T17" s="28"/>
      <c r="U17" s="28"/>
      <c r="V17" s="28"/>
      <c r="W17" s="28"/>
      <c r="AA17" s="65">
        <f ca="1">ROUND(NORMINV(RAND(), $AA$27, $AA$27*$M$7/100*0.8)/(1000*'Исход. данные'!$B$6), 4)</f>
        <v>5.1999999999999998E-3</v>
      </c>
      <c r="AB17" s="65"/>
      <c r="AC17" s="65"/>
      <c r="AD17" s="65"/>
      <c r="AE17" s="65"/>
    </row>
    <row r="18" spans="1:31">
      <c r="A18" s="76">
        <v>2</v>
      </c>
      <c r="B18" s="85"/>
      <c r="C18" s="86"/>
      <c r="D18" s="87">
        <v>5.0000000000000001E-3</v>
      </c>
      <c r="E18" s="93"/>
      <c r="F18" s="93"/>
      <c r="G18" s="93"/>
      <c r="H18" s="94"/>
      <c r="I18" s="90">
        <f>D18*1000*'Исход. данные'!$B$6</f>
        <v>5.0155000000000003</v>
      </c>
      <c r="J18" s="95"/>
      <c r="K18" s="95"/>
      <c r="L18" s="95"/>
      <c r="M18" s="96"/>
      <c r="N18" s="28"/>
      <c r="O18" s="28"/>
      <c r="P18" s="28"/>
      <c r="Q18" s="28"/>
      <c r="R18" s="28"/>
      <c r="S18" s="28"/>
      <c r="T18" s="28"/>
      <c r="U18" s="28"/>
      <c r="V18" s="28"/>
      <c r="W18" s="28"/>
      <c r="AA18" s="65">
        <f ca="1">ROUND(NORMINV(RAND(), $AA$27, $AA$27*$M$7/100*0.8)/(1000*'Исход. данные'!$B$6), 4)</f>
        <v>5.1999999999999998E-3</v>
      </c>
      <c r="AB18" s="65"/>
      <c r="AC18" s="65"/>
      <c r="AD18" s="65"/>
      <c r="AE18" s="65"/>
    </row>
    <row r="19" spans="1:31">
      <c r="A19" s="76">
        <v>3</v>
      </c>
      <c r="B19" s="85"/>
      <c r="C19" s="86"/>
      <c r="D19" s="87">
        <v>4.8999999999999998E-3</v>
      </c>
      <c r="E19" s="93"/>
      <c r="F19" s="93"/>
      <c r="G19" s="93"/>
      <c r="H19" s="94"/>
      <c r="I19" s="90">
        <f>D19*1000*'Исход. данные'!$B$6</f>
        <v>4.9151899999999999</v>
      </c>
      <c r="J19" s="95"/>
      <c r="K19" s="95"/>
      <c r="L19" s="95"/>
      <c r="M19" s="96"/>
      <c r="N19" s="28"/>
      <c r="O19" s="28"/>
      <c r="P19" s="28"/>
      <c r="Q19" s="28"/>
      <c r="R19" s="28"/>
      <c r="S19" s="28"/>
      <c r="T19" s="28"/>
      <c r="U19" s="28"/>
      <c r="V19" s="28"/>
      <c r="W19" s="28"/>
      <c r="AA19" s="65">
        <f ca="1">ROUND(NORMINV(RAND(), $AA$27, $AA$27*$M$7/100*0.8)/(1000*'Исход. данные'!$B$6), 4)</f>
        <v>4.7999999999999996E-3</v>
      </c>
      <c r="AB19" s="65"/>
      <c r="AC19" s="65"/>
      <c r="AD19" s="65"/>
      <c r="AE19" s="65"/>
    </row>
    <row r="20" spans="1:31">
      <c r="A20" s="76">
        <v>4</v>
      </c>
      <c r="B20" s="85"/>
      <c r="C20" s="86"/>
      <c r="D20" s="87">
        <v>4.7999999999999996E-3</v>
      </c>
      <c r="E20" s="93"/>
      <c r="F20" s="93"/>
      <c r="G20" s="93"/>
      <c r="H20" s="94"/>
      <c r="I20" s="90">
        <f>D20*1000*'Исход. данные'!$B$6</f>
        <v>4.8148800000000005</v>
      </c>
      <c r="J20" s="95"/>
      <c r="K20" s="95"/>
      <c r="L20" s="95"/>
      <c r="M20" s="96"/>
      <c r="N20" s="28"/>
      <c r="O20" s="28"/>
      <c r="P20" s="28"/>
      <c r="Q20" s="28"/>
      <c r="R20" s="28"/>
      <c r="S20" s="28"/>
      <c r="T20" s="28"/>
      <c r="U20" s="28"/>
      <c r="V20" s="28"/>
      <c r="W20" s="28"/>
      <c r="AA20" s="65">
        <f ca="1">ROUND(NORMINV(RAND(), $AA$27, $AA$27*$M$7/100*0.8)/(1000*'Исход. данные'!$B$6), 4)</f>
        <v>5.0000000000000001E-3</v>
      </c>
      <c r="AB20" s="65"/>
      <c r="AC20" s="65"/>
      <c r="AD20" s="65"/>
      <c r="AE20" s="65"/>
    </row>
    <row r="21" spans="1:31">
      <c r="A21" s="76">
        <v>5</v>
      </c>
      <c r="B21" s="85"/>
      <c r="C21" s="86"/>
      <c r="D21" s="87">
        <v>5.0000000000000001E-3</v>
      </c>
      <c r="E21" s="93"/>
      <c r="F21" s="93"/>
      <c r="G21" s="93"/>
      <c r="H21" s="94"/>
      <c r="I21" s="90">
        <f>D21*1000*'Исход. данные'!$B$6</f>
        <v>5.0155000000000003</v>
      </c>
      <c r="J21" s="95"/>
      <c r="K21" s="95"/>
      <c r="L21" s="95"/>
      <c r="M21" s="96"/>
      <c r="N21" s="28"/>
      <c r="O21" s="28"/>
      <c r="P21" s="28"/>
      <c r="Q21" s="28"/>
      <c r="R21" s="28"/>
      <c r="S21" s="28"/>
      <c r="T21" s="28"/>
      <c r="U21" s="28"/>
      <c r="V21" s="28"/>
      <c r="W21" s="28"/>
      <c r="AA21" s="65">
        <f ca="1">ROUND(NORMINV(RAND(), $AA$27, $AA$27*$M$7/100*0.8)/(1000*'Исход. данные'!$B$6), 4)</f>
        <v>5.4000000000000003E-3</v>
      </c>
      <c r="AB21" s="65"/>
      <c r="AC21" s="65"/>
      <c r="AD21" s="65"/>
      <c r="AE21" s="65"/>
    </row>
    <row r="22" spans="1:31">
      <c r="A22" s="76">
        <v>6</v>
      </c>
      <c r="B22" s="85"/>
      <c r="C22" s="86"/>
      <c r="D22" s="87">
        <v>5.3E-3</v>
      </c>
      <c r="E22" s="93"/>
      <c r="F22" s="93"/>
      <c r="G22" s="93"/>
      <c r="H22" s="94"/>
      <c r="I22" s="90">
        <f>D22*1000*'Исход. данные'!$B$6</f>
        <v>5.3164300000000004</v>
      </c>
      <c r="J22" s="95"/>
      <c r="K22" s="95"/>
      <c r="L22" s="95"/>
      <c r="M22" s="96"/>
      <c r="N22" s="28"/>
      <c r="O22" s="28"/>
      <c r="P22" s="28"/>
      <c r="Q22" s="28"/>
      <c r="R22" s="28"/>
      <c r="S22" s="28"/>
      <c r="T22" s="28"/>
      <c r="U22" s="28"/>
      <c r="V22" s="28"/>
      <c r="W22" s="28"/>
      <c r="Z22" s="18"/>
      <c r="AA22" s="65">
        <f ca="1">ROUND(NORMINV(RAND(), $AA$27, $AA$27*$M$7/100*0.8)/(1000*'Исход. данные'!$B$6), 4)</f>
        <v>4.8999999999999998E-3</v>
      </c>
      <c r="AB22" s="65"/>
      <c r="AC22" s="65"/>
      <c r="AD22" s="65"/>
      <c r="AE22" s="65"/>
    </row>
    <row r="23" spans="1:31">
      <c r="A23" s="76">
        <v>7</v>
      </c>
      <c r="B23" s="85"/>
      <c r="C23" s="86"/>
      <c r="D23" s="87">
        <v>5.1999999999999998E-3</v>
      </c>
      <c r="E23" s="93"/>
      <c r="F23" s="93"/>
      <c r="G23" s="93"/>
      <c r="H23" s="94"/>
      <c r="I23" s="90">
        <f>D23*1000*'Исход. данные'!$B$6</f>
        <v>5.216120000000001</v>
      </c>
      <c r="J23" s="95"/>
      <c r="K23" s="95"/>
      <c r="L23" s="95"/>
      <c r="M23" s="96"/>
      <c r="N23" s="28"/>
      <c r="O23" s="28"/>
      <c r="P23" s="28"/>
      <c r="Q23" s="28"/>
      <c r="R23" s="28"/>
      <c r="S23" s="28"/>
      <c r="T23" s="28"/>
      <c r="U23" s="28"/>
      <c r="V23" s="28"/>
      <c r="W23" s="28"/>
      <c r="Z23" s="18"/>
      <c r="AA23" s="65">
        <f ca="1">ROUND(NORMINV(RAND(), $AA$27, $AA$27*$M$7/100*0.8)/(1000*'Исход. данные'!$B$6), 4)</f>
        <v>5.5999999999999999E-3</v>
      </c>
      <c r="AB23" s="65"/>
      <c r="AC23" s="65"/>
      <c r="AD23" s="65"/>
      <c r="AE23" s="65"/>
    </row>
    <row r="24" spans="1:31">
      <c r="A24" s="76">
        <v>8</v>
      </c>
      <c r="B24" s="85"/>
      <c r="C24" s="86"/>
      <c r="D24" s="87">
        <v>4.7000000000000002E-3</v>
      </c>
      <c r="E24" s="93"/>
      <c r="F24" s="93"/>
      <c r="G24" s="93"/>
      <c r="H24" s="94"/>
      <c r="I24" s="90">
        <f>D24*1000*'Исход. данные'!$B$6</f>
        <v>4.714570000000001</v>
      </c>
      <c r="J24" s="95"/>
      <c r="K24" s="95"/>
      <c r="L24" s="95"/>
      <c r="M24" s="96"/>
      <c r="N24" s="28"/>
      <c r="O24" s="28"/>
      <c r="P24" s="28"/>
      <c r="Q24" s="28"/>
      <c r="R24" s="28"/>
      <c r="S24" s="28"/>
      <c r="T24" s="28"/>
      <c r="U24" s="28"/>
      <c r="V24" s="28"/>
      <c r="W24" s="28"/>
      <c r="AA24" s="65">
        <f ca="1">ROUND(NORMINV(RAND(), $AA$27, $AA$27*$M$7/100*0.8)/(1000*'Исход. данные'!$B$6), 4)</f>
        <v>4.8999999999999998E-3</v>
      </c>
      <c r="AB24" s="65"/>
      <c r="AC24" s="65"/>
      <c r="AD24" s="65"/>
      <c r="AE24" s="65"/>
    </row>
    <row r="25" spans="1:31">
      <c r="A25" s="76">
        <v>9</v>
      </c>
      <c r="B25" s="85"/>
      <c r="C25" s="86"/>
      <c r="D25" s="87">
        <v>4.8999999999999998E-3</v>
      </c>
      <c r="E25" s="93"/>
      <c r="F25" s="93"/>
      <c r="G25" s="93"/>
      <c r="H25" s="94"/>
      <c r="I25" s="90">
        <f>D25*1000*'Исход. данные'!$B$6</f>
        <v>4.9151899999999999</v>
      </c>
      <c r="J25" s="95"/>
      <c r="K25" s="95"/>
      <c r="L25" s="95"/>
      <c r="M25" s="96"/>
      <c r="N25" s="28"/>
      <c r="O25" s="28"/>
      <c r="P25" s="28"/>
      <c r="Q25" s="28"/>
      <c r="R25" s="28"/>
      <c r="S25" s="28"/>
      <c r="T25" s="28"/>
      <c r="U25" s="28"/>
      <c r="V25" s="29"/>
      <c r="W25" s="28"/>
      <c r="AA25" s="65">
        <f ca="1">ROUND(NORMINV(RAND(), $AA$27, $AA$27*$M$7/100*0.8)/(1000*'Исход. данные'!$B$6), 4)</f>
        <v>4.7000000000000002E-3</v>
      </c>
      <c r="AB25" s="65"/>
      <c r="AC25" s="65"/>
      <c r="AD25" s="65"/>
      <c r="AE25" s="65"/>
    </row>
    <row r="26" spans="1:31">
      <c r="A26" s="76">
        <v>10</v>
      </c>
      <c r="B26" s="85"/>
      <c r="C26" s="86"/>
      <c r="D26" s="87">
        <v>4.8999999999999998E-3</v>
      </c>
      <c r="E26" s="93"/>
      <c r="F26" s="93"/>
      <c r="G26" s="93"/>
      <c r="H26" s="94"/>
      <c r="I26" s="90">
        <f>D26*1000*'Исход. данные'!$B$6</f>
        <v>4.9151899999999999</v>
      </c>
      <c r="J26" s="95"/>
      <c r="K26" s="95"/>
      <c r="L26" s="95"/>
      <c r="M26" s="96"/>
      <c r="N26" s="28"/>
      <c r="O26" s="28"/>
      <c r="P26" s="28"/>
      <c r="Q26" s="28"/>
      <c r="R26" s="28"/>
      <c r="S26" s="28"/>
      <c r="T26" s="28"/>
      <c r="U26" s="28"/>
      <c r="V26" s="28"/>
      <c r="W26" s="28"/>
      <c r="AA26" s="65">
        <f ca="1">ROUND(NORMINV(RAND(), $AA$27, $AA$27*$M$7/100*0.8)/(1000*'Исход. данные'!$B$6), 4)</f>
        <v>4.8999999999999998E-3</v>
      </c>
      <c r="AB26" s="65"/>
      <c r="AC26" s="65"/>
      <c r="AD26" s="65"/>
      <c r="AE26" s="65"/>
    </row>
    <row r="27" spans="1:31">
      <c r="A27" s="76" t="s">
        <v>14</v>
      </c>
      <c r="B27" s="85"/>
      <c r="C27" s="86"/>
      <c r="D27" s="87">
        <f>AVERAGE(D17:H26)</f>
        <v>4.9700000000000005E-3</v>
      </c>
      <c r="E27" s="93"/>
      <c r="F27" s="93"/>
      <c r="G27" s="93"/>
      <c r="H27" s="94"/>
      <c r="I27" s="90">
        <f>ROUND(AVERAGE(I17:M26),2)</f>
        <v>4.99</v>
      </c>
      <c r="J27" s="95"/>
      <c r="K27" s="95"/>
      <c r="L27" s="95"/>
      <c r="M27" s="96"/>
      <c r="N27" s="47"/>
      <c r="O27" s="28"/>
      <c r="P27" s="28"/>
      <c r="Q27" s="28"/>
      <c r="R27" s="28"/>
      <c r="S27" s="28"/>
      <c r="T27" s="28"/>
      <c r="U27" s="28"/>
      <c r="V27" s="28"/>
      <c r="W27" s="28"/>
      <c r="AA27" s="66">
        <f ca="1">G7+G7*J9/100*0.9*(RAND()-RAND())</f>
        <v>5.0954101029559657</v>
      </c>
      <c r="AB27" s="66"/>
      <c r="AC27" s="66"/>
      <c r="AD27" s="66"/>
      <c r="AE27" s="66"/>
    </row>
    <row r="28" spans="1:31">
      <c r="A28" s="76" t="s">
        <v>15</v>
      </c>
      <c r="B28" s="85"/>
      <c r="C28" s="86"/>
      <c r="D28" s="106" t="str">
        <f>'Исход. данные'!$B$5</f>
        <v>Пупкин В.В.</v>
      </c>
      <c r="E28" s="107"/>
      <c r="F28" s="107"/>
      <c r="G28" s="107"/>
      <c r="H28" s="107"/>
      <c r="I28" s="107"/>
      <c r="J28" s="107"/>
      <c r="K28" s="107"/>
      <c r="L28" s="107"/>
      <c r="M28" s="108"/>
      <c r="N28" s="51"/>
      <c r="O28" s="51"/>
      <c r="P28" s="51"/>
      <c r="Q28" s="51"/>
      <c r="R28" s="51"/>
      <c r="S28" s="51"/>
      <c r="T28" s="51"/>
      <c r="U28" s="28"/>
      <c r="V28" s="28"/>
      <c r="W28" s="28"/>
    </row>
    <row r="29" spans="1:31">
      <c r="A29" s="62"/>
      <c r="B29" s="62"/>
      <c r="C29" s="62"/>
      <c r="D29" s="62"/>
      <c r="E29" s="62"/>
      <c r="F29" s="62"/>
      <c r="G29" s="62"/>
      <c r="H29" s="62"/>
      <c r="I29" s="62"/>
      <c r="J29" s="62"/>
      <c r="K29" s="62"/>
      <c r="L29" s="62"/>
      <c r="M29" s="62"/>
      <c r="N29" s="62"/>
      <c r="O29" s="62"/>
      <c r="P29" s="62"/>
      <c r="Q29" s="62"/>
      <c r="R29" s="62"/>
      <c r="S29" s="62"/>
      <c r="T29" s="62"/>
      <c r="U29" s="62"/>
      <c r="V29" s="62"/>
      <c r="W29" s="62"/>
    </row>
    <row r="30" spans="1:31">
      <c r="A30" s="97" t="s">
        <v>11</v>
      </c>
      <c r="B30" s="98"/>
      <c r="C30" s="99"/>
      <c r="D30" s="76" t="str">
        <f>"Объем дозирования " &amp; G8 &amp; " мкл"</f>
        <v>Объем дозирования 50 мкл</v>
      </c>
      <c r="E30" s="85"/>
      <c r="F30" s="85"/>
      <c r="G30" s="85"/>
      <c r="H30" s="85"/>
      <c r="I30" s="85"/>
      <c r="J30" s="85"/>
      <c r="K30" s="85"/>
      <c r="L30" s="85"/>
      <c r="M30" s="86"/>
      <c r="V30" s="18"/>
    </row>
    <row r="31" spans="1:31">
      <c r="A31" s="100"/>
      <c r="B31" s="101"/>
      <c r="C31" s="102"/>
      <c r="D31" s="76" t="s">
        <v>42</v>
      </c>
      <c r="E31" s="85"/>
      <c r="F31" s="85"/>
      <c r="G31" s="85"/>
      <c r="H31" s="86"/>
      <c r="I31" s="76" t="s">
        <v>13</v>
      </c>
      <c r="J31" s="85"/>
      <c r="K31" s="85"/>
      <c r="L31" s="85"/>
      <c r="M31" s="86"/>
      <c r="Q31" s="18"/>
      <c r="S31" s="2"/>
    </row>
    <row r="32" spans="1:31">
      <c r="A32" s="76">
        <v>1</v>
      </c>
      <c r="B32" s="85"/>
      <c r="C32" s="86"/>
      <c r="D32" s="103">
        <v>4.7899999999999998E-2</v>
      </c>
      <c r="E32" s="104"/>
      <c r="F32" s="104"/>
      <c r="G32" s="104"/>
      <c r="H32" s="105"/>
      <c r="I32" s="90">
        <f>D32*1000*'Исход. данные'!$B$6</f>
        <v>48.048490000000001</v>
      </c>
      <c r="J32" s="95"/>
      <c r="K32" s="95"/>
      <c r="L32" s="95"/>
      <c r="M32" s="96"/>
      <c r="Q32" s="18"/>
      <c r="AA32" s="65">
        <f ca="1">ROUND(NORMINV(RAND(), $AA$42, $AA$42*$M$8/100*0.8)/(1000*'Исход. данные'!$B$6), 4)</f>
        <v>5.0799999999999998E-2</v>
      </c>
      <c r="AB32" s="65"/>
      <c r="AC32" s="65"/>
      <c r="AD32" s="65"/>
      <c r="AE32" s="65"/>
    </row>
    <row r="33" spans="1:31">
      <c r="A33" s="76">
        <v>2</v>
      </c>
      <c r="B33" s="85"/>
      <c r="C33" s="86"/>
      <c r="D33" s="103">
        <v>0.05</v>
      </c>
      <c r="E33" s="104"/>
      <c r="F33" s="104"/>
      <c r="G33" s="104"/>
      <c r="H33" s="105"/>
      <c r="I33" s="90">
        <f>D33*1000*'Исход. данные'!$B$6</f>
        <v>50.155000000000008</v>
      </c>
      <c r="J33" s="95"/>
      <c r="K33" s="95"/>
      <c r="L33" s="95"/>
      <c r="M33" s="96"/>
      <c r="Q33" s="18"/>
      <c r="S33" s="2"/>
      <c r="AA33" s="65">
        <f ca="1">ROUND(NORMINV(RAND(), $AA$42, $AA$42*$M$8/100*0.8)/(1000*'Исход. данные'!$B$6), 4)</f>
        <v>4.9599999999999998E-2</v>
      </c>
      <c r="AB33" s="65"/>
      <c r="AC33" s="65"/>
      <c r="AD33" s="65"/>
      <c r="AE33" s="65"/>
    </row>
    <row r="34" spans="1:31">
      <c r="A34" s="76">
        <v>3</v>
      </c>
      <c r="B34" s="85"/>
      <c r="C34" s="86"/>
      <c r="D34" s="103">
        <v>5.04E-2</v>
      </c>
      <c r="E34" s="104"/>
      <c r="F34" s="104"/>
      <c r="G34" s="104"/>
      <c r="H34" s="105"/>
      <c r="I34" s="90">
        <f>D34*1000*'Исход. данные'!$B$6</f>
        <v>50.556240000000003</v>
      </c>
      <c r="J34" s="95"/>
      <c r="K34" s="95"/>
      <c r="L34" s="95"/>
      <c r="M34" s="96"/>
      <c r="Q34" s="18"/>
      <c r="AA34" s="65">
        <f ca="1">ROUND(NORMINV(RAND(), $AA$42, $AA$42*$M$8/100*0.8)/(1000*'Исход. данные'!$B$6), 4)</f>
        <v>5.0299999999999997E-2</v>
      </c>
      <c r="AB34" s="65"/>
      <c r="AC34" s="65"/>
      <c r="AD34" s="65"/>
      <c r="AE34" s="65"/>
    </row>
    <row r="35" spans="1:31">
      <c r="A35" s="76">
        <v>4</v>
      </c>
      <c r="B35" s="85"/>
      <c r="C35" s="86"/>
      <c r="D35" s="103">
        <v>4.8399999999999999E-2</v>
      </c>
      <c r="E35" s="104"/>
      <c r="F35" s="104"/>
      <c r="G35" s="104"/>
      <c r="H35" s="105"/>
      <c r="I35" s="90">
        <f>D35*1000*'Исход. данные'!$B$6</f>
        <v>48.550040000000003</v>
      </c>
      <c r="J35" s="95"/>
      <c r="K35" s="95"/>
      <c r="L35" s="95"/>
      <c r="M35" s="96"/>
      <c r="Q35" s="18"/>
      <c r="AA35" s="65">
        <f ca="1">ROUND(NORMINV(RAND(), $AA$42, $AA$42*$M$8/100*0.8)/(1000*'Исход. данные'!$B$6), 4)</f>
        <v>4.9099999999999998E-2</v>
      </c>
      <c r="AB35" s="65"/>
      <c r="AC35" s="65"/>
      <c r="AD35" s="65"/>
      <c r="AE35" s="65"/>
    </row>
    <row r="36" spans="1:31">
      <c r="A36" s="76">
        <v>5</v>
      </c>
      <c r="B36" s="85"/>
      <c r="C36" s="86"/>
      <c r="D36" s="103">
        <v>5.11E-2</v>
      </c>
      <c r="E36" s="104"/>
      <c r="F36" s="104"/>
      <c r="G36" s="104"/>
      <c r="H36" s="105"/>
      <c r="I36" s="90">
        <f>D36*1000*'Исход. данные'!$B$6</f>
        <v>51.258410000000005</v>
      </c>
      <c r="J36" s="95"/>
      <c r="K36" s="95"/>
      <c r="L36" s="95"/>
      <c r="M36" s="96"/>
      <c r="Q36" s="18"/>
      <c r="AA36" s="65">
        <f ca="1">ROUND(NORMINV(RAND(), $AA$42, $AA$42*$M$8/100*0.8)/(1000*'Исход. данные'!$B$6), 4)</f>
        <v>5.0599999999999999E-2</v>
      </c>
      <c r="AB36" s="65"/>
      <c r="AC36" s="65"/>
      <c r="AD36" s="65"/>
      <c r="AE36" s="65"/>
    </row>
    <row r="37" spans="1:31">
      <c r="A37" s="76">
        <v>6</v>
      </c>
      <c r="B37" s="85"/>
      <c r="C37" s="86"/>
      <c r="D37" s="103">
        <v>5.0900000000000001E-2</v>
      </c>
      <c r="E37" s="104"/>
      <c r="F37" s="104"/>
      <c r="G37" s="104"/>
      <c r="H37" s="105"/>
      <c r="I37" s="90">
        <f>D37*1000*'Исход. данные'!$B$6</f>
        <v>51.057790000000004</v>
      </c>
      <c r="J37" s="95"/>
      <c r="K37" s="95"/>
      <c r="L37" s="95"/>
      <c r="M37" s="96"/>
      <c r="Q37" s="18"/>
      <c r="Y37" s="26"/>
      <c r="AA37" s="65">
        <f ca="1">ROUND(NORMINV(RAND(), $AA$42, $AA$42*$M$8/100*0.8)/(1000*'Исход. данные'!$B$6), 4)</f>
        <v>4.82E-2</v>
      </c>
      <c r="AB37" s="65"/>
      <c r="AC37" s="65"/>
      <c r="AD37" s="65"/>
      <c r="AE37" s="65"/>
    </row>
    <row r="38" spans="1:31">
      <c r="A38" s="76">
        <v>7</v>
      </c>
      <c r="B38" s="85"/>
      <c r="C38" s="86"/>
      <c r="D38" s="103">
        <v>4.9500000000000002E-2</v>
      </c>
      <c r="E38" s="104"/>
      <c r="F38" s="104"/>
      <c r="G38" s="104"/>
      <c r="H38" s="105"/>
      <c r="I38" s="90">
        <f>D38*1000*'Исход. данные'!$B$6</f>
        <v>49.653450000000007</v>
      </c>
      <c r="J38" s="95"/>
      <c r="K38" s="95"/>
      <c r="L38" s="95"/>
      <c r="M38" s="96"/>
      <c r="Q38" s="18"/>
      <c r="AA38" s="65">
        <f ca="1">ROUND(NORMINV(RAND(), $AA$42, $AA$42*$M$8/100*0.8)/(1000*'Исход. данные'!$B$6), 4)</f>
        <v>4.9500000000000002E-2</v>
      </c>
      <c r="AB38" s="65"/>
      <c r="AC38" s="65"/>
      <c r="AD38" s="65"/>
      <c r="AE38" s="65"/>
    </row>
    <row r="39" spans="1:31">
      <c r="A39" s="76">
        <v>8</v>
      </c>
      <c r="B39" s="85"/>
      <c r="C39" s="86"/>
      <c r="D39" s="103">
        <v>5.04E-2</v>
      </c>
      <c r="E39" s="104"/>
      <c r="F39" s="104"/>
      <c r="G39" s="104"/>
      <c r="H39" s="105"/>
      <c r="I39" s="90">
        <f>D39*1000*'Исход. данные'!$B$6</f>
        <v>50.556240000000003</v>
      </c>
      <c r="J39" s="95"/>
      <c r="K39" s="95"/>
      <c r="L39" s="95"/>
      <c r="M39" s="96"/>
      <c r="Q39" s="18"/>
      <c r="AA39" s="65">
        <f ca="1">ROUND(NORMINV(RAND(), $AA$42, $AA$42*$M$8/100*0.8)/(1000*'Исход. данные'!$B$6), 4)</f>
        <v>4.87E-2</v>
      </c>
      <c r="AB39" s="65"/>
      <c r="AC39" s="65"/>
      <c r="AD39" s="65"/>
      <c r="AE39" s="65"/>
    </row>
    <row r="40" spans="1:31">
      <c r="A40" s="76">
        <v>9</v>
      </c>
      <c r="B40" s="85"/>
      <c r="C40" s="86"/>
      <c r="D40" s="103">
        <v>4.87E-2</v>
      </c>
      <c r="E40" s="104"/>
      <c r="F40" s="104"/>
      <c r="G40" s="104"/>
      <c r="H40" s="105"/>
      <c r="I40" s="90">
        <f>D40*1000*'Исход. данные'!$B$6</f>
        <v>48.850970000000011</v>
      </c>
      <c r="J40" s="95"/>
      <c r="K40" s="95"/>
      <c r="L40" s="95"/>
      <c r="M40" s="96"/>
      <c r="Q40" s="18"/>
      <c r="AA40" s="65">
        <f ca="1">ROUND(NORMINV(RAND(), $AA$42, $AA$42*$M$8/100*0.8)/(1000*'Исход. данные'!$B$6), 4)</f>
        <v>4.9599999999999998E-2</v>
      </c>
      <c r="AB40" s="65"/>
      <c r="AC40" s="65"/>
      <c r="AD40" s="65"/>
      <c r="AE40" s="65"/>
    </row>
    <row r="41" spans="1:31">
      <c r="A41" s="76">
        <v>10</v>
      </c>
      <c r="B41" s="85"/>
      <c r="C41" s="86"/>
      <c r="D41" s="103">
        <v>4.8399999999999999E-2</v>
      </c>
      <c r="E41" s="104"/>
      <c r="F41" s="104"/>
      <c r="G41" s="104"/>
      <c r="H41" s="105"/>
      <c r="I41" s="90">
        <f>D41*1000*'Исход. данные'!$B$6</f>
        <v>48.550040000000003</v>
      </c>
      <c r="J41" s="95"/>
      <c r="K41" s="95"/>
      <c r="L41" s="95"/>
      <c r="M41" s="96"/>
      <c r="Q41" s="18"/>
      <c r="AA41" s="65">
        <f ca="1">ROUND(NORMINV(RAND(), $AA$42, $AA$42*$M$8/100*0.8)/(1000*'Исход. данные'!$B$6), 4)</f>
        <v>4.8599999999999997E-2</v>
      </c>
      <c r="AB41" s="65"/>
      <c r="AC41" s="65"/>
      <c r="AD41" s="65"/>
      <c r="AE41" s="65"/>
    </row>
    <row r="42" spans="1:31">
      <c r="A42" s="76" t="s">
        <v>14</v>
      </c>
      <c r="B42" s="85"/>
      <c r="C42" s="86"/>
      <c r="D42" s="109">
        <f>AVERAGE(D32:H41)</f>
        <v>4.9569999999999996E-2</v>
      </c>
      <c r="E42" s="110"/>
      <c r="F42" s="110"/>
      <c r="G42" s="110"/>
      <c r="H42" s="110"/>
      <c r="I42" s="111">
        <f>ROUND(AVERAGE(I32:M41), 2)</f>
        <v>49.72</v>
      </c>
      <c r="J42" s="111"/>
      <c r="K42" s="111"/>
      <c r="L42" s="111"/>
      <c r="M42" s="111"/>
      <c r="N42" s="8"/>
      <c r="O42" s="8"/>
      <c r="P42" s="8"/>
      <c r="Q42" s="8"/>
      <c r="R42" s="8"/>
      <c r="S42" s="8"/>
      <c r="T42" s="8"/>
      <c r="U42" s="8"/>
      <c r="V42" s="8"/>
      <c r="W42" s="8"/>
      <c r="X42" s="8"/>
      <c r="AA42" s="66">
        <f ca="1">G8+G8*J10/100*0.9*(RAND()-RAND())</f>
        <v>49.692127559844089</v>
      </c>
      <c r="AB42" s="66"/>
      <c r="AC42" s="66"/>
      <c r="AD42" s="66"/>
      <c r="AE42" s="66"/>
    </row>
    <row r="43" spans="1:31">
      <c r="A43" s="74" t="s">
        <v>15</v>
      </c>
      <c r="B43" s="74"/>
      <c r="C43" s="74"/>
      <c r="D43" s="112" t="str">
        <f>'Исход. данные'!$B$5</f>
        <v>Пупкин В.В.</v>
      </c>
      <c r="E43" s="112"/>
      <c r="F43" s="112"/>
      <c r="G43" s="112"/>
      <c r="H43" s="112"/>
      <c r="I43" s="112"/>
      <c r="J43" s="112"/>
      <c r="K43" s="112"/>
      <c r="L43" s="112"/>
      <c r="M43" s="112"/>
      <c r="N43" s="45"/>
      <c r="O43" s="45"/>
      <c r="P43" s="45"/>
      <c r="Q43" s="45"/>
      <c r="R43" s="45"/>
      <c r="S43" s="45"/>
      <c r="T43" s="8"/>
      <c r="U43" s="8"/>
      <c r="V43" s="8"/>
      <c r="W43" s="8"/>
      <c r="X43" s="8"/>
    </row>
    <row r="44" spans="1:31">
      <c r="A44" s="107" t="s">
        <v>16</v>
      </c>
      <c r="B44" s="107"/>
      <c r="C44" s="107"/>
      <c r="D44" s="107"/>
      <c r="E44" s="107"/>
      <c r="F44" s="107"/>
      <c r="G44" s="107"/>
      <c r="H44" s="107"/>
      <c r="I44" s="107"/>
      <c r="J44" s="107"/>
      <c r="K44" s="107"/>
      <c r="L44" s="107"/>
      <c r="M44" s="107"/>
      <c r="N44" s="16"/>
      <c r="O44" s="16"/>
      <c r="P44" s="16"/>
      <c r="Q44" s="16"/>
      <c r="R44" s="16"/>
      <c r="S44" s="16"/>
      <c r="T44" s="16"/>
      <c r="U44" s="16"/>
      <c r="V44" s="16"/>
      <c r="W44" s="16"/>
    </row>
    <row r="45" spans="1:31" ht="15" customHeight="1">
      <c r="A45" s="124" t="s">
        <v>5</v>
      </c>
      <c r="B45" s="125"/>
      <c r="C45" s="125"/>
      <c r="D45" s="115" t="s">
        <v>55</v>
      </c>
      <c r="E45" s="116"/>
      <c r="F45" s="116"/>
      <c r="G45" s="116"/>
      <c r="H45" s="117"/>
      <c r="I45" s="113" t="s">
        <v>57</v>
      </c>
      <c r="J45" s="113"/>
      <c r="K45" s="113"/>
      <c r="L45" s="113"/>
      <c r="M45" s="113"/>
      <c r="AA45">
        <f>IF(ABS(D46)&gt;J9, 0, IF(ABS(D47)&gt;J10, 0, IF(I46&gt;M7, 0, IF(I47&gt;M8, 0, 1))))</f>
        <v>1</v>
      </c>
    </row>
    <row r="46" spans="1:31">
      <c r="A46" s="76">
        <f>G7</f>
        <v>5</v>
      </c>
      <c r="B46" s="85"/>
      <c r="C46" s="86"/>
      <c r="D46" s="118">
        <f>ROUND(((I27-A46)/A46*100),2)</f>
        <v>-0.2</v>
      </c>
      <c r="E46" s="119"/>
      <c r="F46" s="119"/>
      <c r="G46" s="119"/>
      <c r="H46" s="120"/>
      <c r="I46" s="114">
        <f>ROUND(STDEV(I17:I26)*100/I27,2)</f>
        <v>3.55</v>
      </c>
      <c r="J46" s="114"/>
      <c r="K46" s="114"/>
      <c r="L46" s="114"/>
      <c r="M46" s="114"/>
    </row>
    <row r="47" spans="1:31">
      <c r="A47" s="76">
        <f>G8</f>
        <v>50</v>
      </c>
      <c r="B47" s="85"/>
      <c r="C47" s="86"/>
      <c r="D47" s="118">
        <f>ROUND(((I42-A47)/A47*100),2)</f>
        <v>-0.56000000000000005</v>
      </c>
      <c r="E47" s="119"/>
      <c r="F47" s="119"/>
      <c r="G47" s="119"/>
      <c r="H47" s="120"/>
      <c r="I47" s="114">
        <f>ROUND(STDEV(I32:I41)*100/I42,2)</f>
        <v>2.33</v>
      </c>
      <c r="J47" s="114"/>
      <c r="K47" s="114"/>
      <c r="L47" s="114"/>
      <c r="M47" s="114"/>
      <c r="N47" s="37"/>
      <c r="Q47" s="8"/>
    </row>
    <row r="48" spans="1:31" ht="15.75">
      <c r="A48" s="121" t="s">
        <v>17</v>
      </c>
      <c r="B48" s="121"/>
      <c r="C48" s="121"/>
      <c r="D48" s="121"/>
      <c r="E48" s="121"/>
      <c r="F48" s="121"/>
      <c r="G48" s="122" t="s">
        <v>18</v>
      </c>
      <c r="H48" s="122"/>
      <c r="I48" s="122"/>
      <c r="J48" s="122"/>
      <c r="K48" s="122"/>
      <c r="L48" s="122"/>
      <c r="M48" s="122"/>
      <c r="N48" s="44"/>
      <c r="O48" s="44"/>
      <c r="P48" s="44"/>
      <c r="Q48" s="44"/>
      <c r="R48" s="44"/>
      <c r="S48" s="44"/>
      <c r="T48" s="44"/>
      <c r="U48" s="44"/>
      <c r="V48" s="44"/>
      <c r="W48" s="44"/>
      <c r="X48" s="8"/>
    </row>
    <row r="49" spans="1:24">
      <c r="A49" s="79" t="s">
        <v>15</v>
      </c>
      <c r="B49" s="79"/>
      <c r="C49" s="79"/>
      <c r="D49" s="79"/>
      <c r="E49" s="79"/>
      <c r="F49" s="79"/>
      <c r="G49" s="107" t="str">
        <f>'Исход. данные'!$B$5</f>
        <v>Пупкин В.В.</v>
      </c>
      <c r="H49" s="107"/>
      <c r="I49" s="107"/>
      <c r="J49" s="107"/>
      <c r="K49" s="107"/>
      <c r="L49" s="107"/>
      <c r="M49" s="107"/>
      <c r="N49" s="16"/>
      <c r="O49" s="16"/>
      <c r="P49" s="16"/>
      <c r="Q49" s="16"/>
      <c r="R49" s="16"/>
      <c r="S49" s="16"/>
      <c r="T49" s="16"/>
      <c r="U49" s="16"/>
      <c r="V49" s="16"/>
      <c r="W49" s="16"/>
      <c r="X49" s="8"/>
    </row>
    <row r="50" spans="1:24">
      <c r="A50" s="62"/>
      <c r="B50" s="62"/>
      <c r="C50" s="62"/>
      <c r="D50" s="62"/>
      <c r="E50" s="62"/>
      <c r="F50" s="62"/>
      <c r="G50" s="123" t="s">
        <v>58</v>
      </c>
      <c r="H50" s="123"/>
      <c r="I50" s="123"/>
      <c r="J50" s="123"/>
      <c r="K50" s="123"/>
      <c r="L50" s="123"/>
      <c r="M50" s="123"/>
      <c r="N50" s="48"/>
      <c r="O50" s="48"/>
      <c r="P50" s="48"/>
      <c r="Q50" s="63"/>
      <c r="R50" s="63"/>
      <c r="S50" s="63"/>
      <c r="T50" s="63"/>
      <c r="U50" s="63"/>
      <c r="V50" s="63"/>
      <c r="W50" s="63"/>
    </row>
  </sheetData>
  <mergeCells count="152">
    <mergeCell ref="A1:M1"/>
    <mergeCell ref="A2:M2"/>
    <mergeCell ref="A3:G3"/>
    <mergeCell ref="I3:M3"/>
    <mergeCell ref="Q3:W3"/>
    <mergeCell ref="A4:G4"/>
    <mergeCell ref="I4:M4"/>
    <mergeCell ref="Q4:W4"/>
    <mergeCell ref="A5:M5"/>
    <mergeCell ref="A6:C6"/>
    <mergeCell ref="D6:F6"/>
    <mergeCell ref="G6:I6"/>
    <mergeCell ref="J6:L6"/>
    <mergeCell ref="A7:C7"/>
    <mergeCell ref="D7:F7"/>
    <mergeCell ref="G7:I7"/>
    <mergeCell ref="J7:L7"/>
    <mergeCell ref="A10:C10"/>
    <mergeCell ref="D10:F10"/>
    <mergeCell ref="G10:I10"/>
    <mergeCell ref="J10:L10"/>
    <mergeCell ref="A11:J11"/>
    <mergeCell ref="K11:M11"/>
    <mergeCell ref="A8:C8"/>
    <mergeCell ref="D8:F8"/>
    <mergeCell ref="G8:I8"/>
    <mergeCell ref="J8:L8"/>
    <mergeCell ref="A9:C9"/>
    <mergeCell ref="D9:F9"/>
    <mergeCell ref="G9:I9"/>
    <mergeCell ref="J9:L9"/>
    <mergeCell ref="A15:C16"/>
    <mergeCell ref="D15:M15"/>
    <mergeCell ref="D16:H16"/>
    <mergeCell ref="I16:M16"/>
    <mergeCell ref="A17:C17"/>
    <mergeCell ref="D17:H17"/>
    <mergeCell ref="I17:M17"/>
    <mergeCell ref="A12:J12"/>
    <mergeCell ref="K12:M12"/>
    <mergeCell ref="A13:J13"/>
    <mergeCell ref="K13:M13"/>
    <mergeCell ref="A14:J14"/>
    <mergeCell ref="K14:M14"/>
    <mergeCell ref="AA17:AE17"/>
    <mergeCell ref="A18:C18"/>
    <mergeCell ref="D18:H18"/>
    <mergeCell ref="I18:M18"/>
    <mergeCell ref="AA18:AE18"/>
    <mergeCell ref="A19:C19"/>
    <mergeCell ref="D19:H19"/>
    <mergeCell ref="I19:M19"/>
    <mergeCell ref="AA19:AE19"/>
    <mergeCell ref="A22:C22"/>
    <mergeCell ref="D22:H22"/>
    <mergeCell ref="I22:M22"/>
    <mergeCell ref="AA22:AE22"/>
    <mergeCell ref="A23:C23"/>
    <mergeCell ref="D23:H23"/>
    <mergeCell ref="I23:M23"/>
    <mergeCell ref="AA23:AE23"/>
    <mergeCell ref="A20:C20"/>
    <mergeCell ref="D20:H20"/>
    <mergeCell ref="I20:M20"/>
    <mergeCell ref="AA20:AE20"/>
    <mergeCell ref="A21:C21"/>
    <mergeCell ref="D21:H21"/>
    <mergeCell ref="I21:M21"/>
    <mergeCell ref="AA21:AE21"/>
    <mergeCell ref="AA26:AE26"/>
    <mergeCell ref="A27:C27"/>
    <mergeCell ref="D27:H27"/>
    <mergeCell ref="I27:M27"/>
    <mergeCell ref="AA27:AE27"/>
    <mergeCell ref="A24:C24"/>
    <mergeCell ref="D24:H24"/>
    <mergeCell ref="I24:M24"/>
    <mergeCell ref="AA24:AE24"/>
    <mergeCell ref="A25:C25"/>
    <mergeCell ref="D25:H25"/>
    <mergeCell ref="I25:M25"/>
    <mergeCell ref="AA25:AE25"/>
    <mergeCell ref="A28:C28"/>
    <mergeCell ref="D28:M28"/>
    <mergeCell ref="A30:C31"/>
    <mergeCell ref="D30:M30"/>
    <mergeCell ref="D31:H31"/>
    <mergeCell ref="I31:M31"/>
    <mergeCell ref="A26:C26"/>
    <mergeCell ref="D26:H26"/>
    <mergeCell ref="I26:M26"/>
    <mergeCell ref="A34:C34"/>
    <mergeCell ref="D34:H34"/>
    <mergeCell ref="I34:M34"/>
    <mergeCell ref="AA34:AE34"/>
    <mergeCell ref="A35:C35"/>
    <mergeCell ref="D35:H35"/>
    <mergeCell ref="I35:M35"/>
    <mergeCell ref="AA35:AE35"/>
    <mergeCell ref="A32:C32"/>
    <mergeCell ref="D32:H32"/>
    <mergeCell ref="I32:M32"/>
    <mergeCell ref="AA32:AE32"/>
    <mergeCell ref="A33:C33"/>
    <mergeCell ref="D33:H33"/>
    <mergeCell ref="I33:M33"/>
    <mergeCell ref="AA33:AE33"/>
    <mergeCell ref="A38:C38"/>
    <mergeCell ref="D38:H38"/>
    <mergeCell ref="I38:M38"/>
    <mergeCell ref="AA38:AE38"/>
    <mergeCell ref="A39:C39"/>
    <mergeCell ref="D39:H39"/>
    <mergeCell ref="I39:M39"/>
    <mergeCell ref="AA39:AE39"/>
    <mergeCell ref="A36:C36"/>
    <mergeCell ref="D36:H36"/>
    <mergeCell ref="I36:M36"/>
    <mergeCell ref="AA36:AE36"/>
    <mergeCell ref="A37:C37"/>
    <mergeCell ref="D37:H37"/>
    <mergeCell ref="I37:M37"/>
    <mergeCell ref="AA37:AE37"/>
    <mergeCell ref="A42:C42"/>
    <mergeCell ref="D42:H42"/>
    <mergeCell ref="I42:M42"/>
    <mergeCell ref="AA42:AE42"/>
    <mergeCell ref="A43:C43"/>
    <mergeCell ref="D43:M43"/>
    <mergeCell ref="A40:C40"/>
    <mergeCell ref="D40:H40"/>
    <mergeCell ref="I40:M40"/>
    <mergeCell ref="AA40:AE40"/>
    <mergeCell ref="A41:C41"/>
    <mergeCell ref="D41:H41"/>
    <mergeCell ref="I41:M41"/>
    <mergeCell ref="AA41:AE41"/>
    <mergeCell ref="G50:M50"/>
    <mergeCell ref="A47:C47"/>
    <mergeCell ref="D47:H47"/>
    <mergeCell ref="I47:M47"/>
    <mergeCell ref="A48:F48"/>
    <mergeCell ref="G48:M48"/>
    <mergeCell ref="A49:F49"/>
    <mergeCell ref="G49:M49"/>
    <mergeCell ref="A44:M44"/>
    <mergeCell ref="A45:C45"/>
    <mergeCell ref="D45:H45"/>
    <mergeCell ref="I45:M45"/>
    <mergeCell ref="A46:C46"/>
    <mergeCell ref="D46:H46"/>
    <mergeCell ref="I46:M46"/>
  </mergeCells>
  <conditionalFormatting sqref="D46">
    <cfRule type="expression" dxfId="15" priority="4">
      <formula>ABS($D$46)&gt;--MID($J$7,2,5)</formula>
    </cfRule>
  </conditionalFormatting>
  <conditionalFormatting sqref="D47">
    <cfRule type="expression" dxfId="14" priority="3">
      <formula>ABS($D$47)&gt;--MID($J$8,2,5)</formula>
    </cfRule>
  </conditionalFormatting>
  <conditionalFormatting sqref="I46">
    <cfRule type="cellIs" dxfId="13" priority="2" operator="greaterThan">
      <formula>$M$7</formula>
    </cfRule>
  </conditionalFormatting>
  <conditionalFormatting sqref="I47">
    <cfRule type="cellIs" dxfId="12" priority="1" operator="greaterThan">
      <formula>$M$8</formula>
    </cfRule>
  </conditionalFormatting>
  <pageMargins left="0.7" right="0.7" top="0.75" bottom="0.75" header="0.3" footer="0.3"/>
  <pageSetup paperSize="9" orientation="portrait" r:id="rId1"/>
</worksheet>
</file>

<file path=xl/worksheets/sheet74.xml><?xml version="1.0" encoding="utf-8"?>
<worksheet xmlns="http://schemas.openxmlformats.org/spreadsheetml/2006/main" xmlns:r="http://schemas.openxmlformats.org/officeDocument/2006/relationships">
  <sheetPr codeName="Лист104">
    <tabColor rgb="FF00B0F0"/>
  </sheetPr>
  <dimension ref="A1:AE50"/>
  <sheetViews>
    <sheetView zoomScale="90" zoomScaleNormal="90" workbookViewId="0">
      <selection activeCell="D32" sqref="D32:H41"/>
    </sheetView>
  </sheetViews>
  <sheetFormatPr defaultRowHeight="15"/>
  <cols>
    <col min="1" max="1" width="6.7109375" customWidth="1"/>
    <col min="2" max="2" width="6.5703125" customWidth="1"/>
    <col min="3" max="3" width="5.5703125" customWidth="1"/>
    <col min="4" max="4" width="7" customWidth="1"/>
    <col min="5" max="7" width="3.7109375" customWidth="1"/>
    <col min="8" max="8" width="11.7109375" customWidth="1"/>
    <col min="9" max="9" width="2.7109375" customWidth="1"/>
    <col min="10" max="10" width="6.7109375" customWidth="1"/>
    <col min="11" max="12" width="3.7109375" customWidth="1"/>
    <col min="13" max="13" width="14.7109375" customWidth="1"/>
    <col min="14" max="14" width="5.7109375" customWidth="1"/>
    <col min="15" max="16" width="0" hidden="1" customWidth="1"/>
    <col min="17" max="17" width="0.42578125" customWidth="1"/>
    <col min="18" max="23" width="0" hidden="1" customWidth="1"/>
    <col min="27" max="27" width="9.28515625" hidden="1" customWidth="1"/>
    <col min="28" max="31" width="9.140625" hidden="1" customWidth="1"/>
  </cols>
  <sheetData>
    <row r="1" spans="1:24">
      <c r="A1" s="67" t="s">
        <v>32</v>
      </c>
      <c r="B1" s="67"/>
      <c r="C1" s="67"/>
      <c r="D1" s="67"/>
      <c r="E1" s="67"/>
      <c r="F1" s="67"/>
      <c r="G1" s="67"/>
      <c r="H1" s="67"/>
      <c r="I1" s="67"/>
      <c r="J1" s="67"/>
      <c r="K1" s="67"/>
      <c r="L1" s="67"/>
      <c r="M1" s="67"/>
      <c r="N1" s="38"/>
      <c r="O1" s="38"/>
      <c r="P1" s="38"/>
      <c r="Q1" s="38"/>
      <c r="R1" s="38"/>
      <c r="S1" s="38"/>
      <c r="T1" s="38"/>
      <c r="U1" s="38"/>
      <c r="V1" s="38"/>
      <c r="W1" s="28"/>
    </row>
    <row r="2" spans="1:24">
      <c r="A2" s="71" t="s">
        <v>33</v>
      </c>
      <c r="B2" s="71"/>
      <c r="C2" s="71"/>
      <c r="D2" s="71"/>
      <c r="E2" s="71"/>
      <c r="F2" s="71"/>
      <c r="G2" s="71"/>
      <c r="H2" s="71"/>
      <c r="I2" s="71"/>
      <c r="J2" s="71"/>
      <c r="K2" s="71"/>
      <c r="L2" s="71"/>
      <c r="M2" s="71"/>
      <c r="N2" s="7"/>
      <c r="O2" s="7"/>
      <c r="P2" s="7"/>
      <c r="Q2" s="7"/>
      <c r="R2" s="7"/>
      <c r="S2" s="7"/>
      <c r="T2" s="7"/>
      <c r="U2" s="7"/>
      <c r="V2" s="7"/>
      <c r="W2" s="7"/>
    </row>
    <row r="3" spans="1:24" ht="15.75">
      <c r="A3" s="68" t="s">
        <v>25</v>
      </c>
      <c r="B3" s="68"/>
      <c r="C3" s="68"/>
      <c r="D3" s="68"/>
      <c r="E3" s="68"/>
      <c r="F3" s="68"/>
      <c r="G3" s="68"/>
      <c r="H3" s="62"/>
      <c r="I3" s="72">
        <v>4543401773</v>
      </c>
      <c r="J3" s="72"/>
      <c r="K3" s="72"/>
      <c r="L3" s="72"/>
      <c r="M3" s="72"/>
      <c r="N3" s="16"/>
      <c r="O3" s="23"/>
      <c r="P3" s="62"/>
      <c r="Q3" s="69"/>
      <c r="R3" s="69"/>
      <c r="S3" s="69"/>
      <c r="T3" s="69"/>
      <c r="U3" s="69"/>
      <c r="V3" s="69"/>
      <c r="W3" s="69"/>
    </row>
    <row r="4" spans="1:24">
      <c r="A4" s="70" t="s">
        <v>0</v>
      </c>
      <c r="B4" s="70"/>
      <c r="C4" s="70"/>
      <c r="D4" s="70"/>
      <c r="E4" s="70"/>
      <c r="F4" s="70"/>
      <c r="G4" s="70"/>
      <c r="H4" s="62"/>
      <c r="I4" s="70" t="s">
        <v>1</v>
      </c>
      <c r="J4" s="70"/>
      <c r="K4" s="70"/>
      <c r="L4" s="70"/>
      <c r="M4" s="70"/>
      <c r="N4" s="46"/>
      <c r="O4" s="42"/>
      <c r="P4" s="62"/>
      <c r="Q4" s="69"/>
      <c r="R4" s="69"/>
      <c r="S4" s="69"/>
      <c r="T4" s="69"/>
      <c r="U4" s="69"/>
      <c r="V4" s="69"/>
      <c r="W4" s="69"/>
    </row>
    <row r="5" spans="1:24">
      <c r="A5" s="73" t="s">
        <v>2</v>
      </c>
      <c r="B5" s="73"/>
      <c r="C5" s="73"/>
      <c r="D5" s="73"/>
      <c r="E5" s="73"/>
      <c r="F5" s="73"/>
      <c r="G5" s="73"/>
      <c r="H5" s="73"/>
      <c r="I5" s="73"/>
      <c r="J5" s="73"/>
      <c r="K5" s="73"/>
      <c r="L5" s="73"/>
      <c r="M5" s="73"/>
      <c r="N5" s="14"/>
      <c r="O5" s="14"/>
      <c r="P5" s="14"/>
      <c r="Q5" s="14"/>
      <c r="R5" s="14"/>
      <c r="S5" s="14"/>
      <c r="T5" s="14"/>
      <c r="U5" s="14"/>
      <c r="V5" s="14"/>
      <c r="W5" s="14"/>
    </row>
    <row r="6" spans="1:24">
      <c r="A6" s="77" t="s">
        <v>3</v>
      </c>
      <c r="B6" s="77"/>
      <c r="C6" s="77"/>
      <c r="D6" s="77" t="s">
        <v>4</v>
      </c>
      <c r="E6" s="77"/>
      <c r="F6" s="77"/>
      <c r="G6" s="77" t="s">
        <v>5</v>
      </c>
      <c r="H6" s="77"/>
      <c r="I6" s="77"/>
      <c r="J6" s="77" t="s">
        <v>55</v>
      </c>
      <c r="K6" s="77"/>
      <c r="L6" s="78"/>
      <c r="M6" s="61" t="s">
        <v>56</v>
      </c>
      <c r="N6" s="35"/>
      <c r="O6" s="31"/>
      <c r="P6" s="32"/>
      <c r="Q6" s="28"/>
      <c r="R6" s="28"/>
      <c r="S6" s="28"/>
      <c r="T6" s="28"/>
      <c r="U6" s="28"/>
      <c r="V6" s="28"/>
      <c r="W6" s="28"/>
    </row>
    <row r="7" spans="1:24">
      <c r="A7" s="74">
        <v>1</v>
      </c>
      <c r="B7" s="74"/>
      <c r="C7" s="74"/>
      <c r="D7" s="75" t="str">
        <f>G7 &amp; " - " &amp; G8</f>
        <v>20 - 200</v>
      </c>
      <c r="E7" s="75"/>
      <c r="F7" s="75"/>
      <c r="G7" s="74">
        <v>20</v>
      </c>
      <c r="H7" s="74"/>
      <c r="I7" s="74"/>
      <c r="J7" s="74" t="s">
        <v>24</v>
      </c>
      <c r="K7" s="74"/>
      <c r="L7" s="76"/>
      <c r="M7" s="64">
        <v>8</v>
      </c>
      <c r="N7" s="36"/>
      <c r="O7" s="33"/>
      <c r="P7" s="34"/>
      <c r="Q7" s="28"/>
      <c r="R7" s="28"/>
      <c r="S7" s="28"/>
      <c r="T7" s="28"/>
      <c r="U7" s="28"/>
      <c r="V7" s="28"/>
      <c r="W7" s="28"/>
    </row>
    <row r="8" spans="1:24">
      <c r="A8" s="74"/>
      <c r="B8" s="74"/>
      <c r="C8" s="74"/>
      <c r="D8" s="74"/>
      <c r="E8" s="74"/>
      <c r="F8" s="74"/>
      <c r="G8" s="74">
        <v>200</v>
      </c>
      <c r="H8" s="74"/>
      <c r="I8" s="74"/>
      <c r="J8" s="74" t="s">
        <v>23</v>
      </c>
      <c r="K8" s="74"/>
      <c r="L8" s="76"/>
      <c r="M8" s="64">
        <v>0.3</v>
      </c>
      <c r="N8" s="16"/>
      <c r="O8" s="27"/>
      <c r="P8" s="30"/>
      <c r="Q8" s="28"/>
      <c r="R8" s="28"/>
      <c r="S8" s="28"/>
      <c r="T8" s="28"/>
      <c r="U8" s="28"/>
      <c r="V8" s="28"/>
      <c r="W8" s="28"/>
    </row>
    <row r="9" spans="1:24">
      <c r="A9" s="74"/>
      <c r="B9" s="74"/>
      <c r="C9" s="74"/>
      <c r="D9" s="74"/>
      <c r="E9" s="74"/>
      <c r="F9" s="74"/>
      <c r="G9" s="74"/>
      <c r="H9" s="74"/>
      <c r="I9" s="74"/>
      <c r="J9" s="80">
        <f>--MID(J7,2,3)</f>
        <v>2.5</v>
      </c>
      <c r="K9" s="80"/>
      <c r="L9" s="81"/>
      <c r="M9" s="60"/>
      <c r="N9" s="16"/>
      <c r="O9" s="27"/>
      <c r="P9" s="30"/>
      <c r="Q9" s="28"/>
      <c r="R9" s="28"/>
      <c r="S9" s="28"/>
      <c r="T9" s="28"/>
      <c r="U9" s="28"/>
      <c r="V9" s="28"/>
      <c r="W9" s="28"/>
    </row>
    <row r="10" spans="1:24">
      <c r="A10" s="74"/>
      <c r="B10" s="74"/>
      <c r="C10" s="74"/>
      <c r="D10" s="74"/>
      <c r="E10" s="74"/>
      <c r="F10" s="74"/>
      <c r="G10" s="74"/>
      <c r="H10" s="74"/>
      <c r="I10" s="74"/>
      <c r="J10" s="82">
        <f>--MID(J8,2,3)</f>
        <v>0.6</v>
      </c>
      <c r="K10" s="82"/>
      <c r="L10" s="83"/>
      <c r="M10" s="60"/>
      <c r="N10" s="16"/>
      <c r="O10" s="52"/>
      <c r="P10" s="54"/>
      <c r="Q10" s="28"/>
      <c r="R10" s="28"/>
      <c r="S10" s="28"/>
      <c r="T10" s="28"/>
      <c r="U10" s="28"/>
      <c r="V10" s="28"/>
      <c r="W10" s="28"/>
    </row>
    <row r="11" spans="1:24">
      <c r="A11" s="79" t="s">
        <v>7</v>
      </c>
      <c r="B11" s="79"/>
      <c r="C11" s="79"/>
      <c r="D11" s="79"/>
      <c r="E11" s="79"/>
      <c r="F11" s="79"/>
      <c r="G11" s="79"/>
      <c r="H11" s="79"/>
      <c r="I11" s="79"/>
      <c r="J11" s="79"/>
      <c r="K11" s="84" t="str">
        <f>'Исход. данные'!$B$1</f>
        <v>18.10.2024г.</v>
      </c>
      <c r="L11" s="84"/>
      <c r="M11" s="84"/>
      <c r="N11" s="15"/>
      <c r="O11" s="15"/>
      <c r="P11" s="15"/>
      <c r="Q11" s="15"/>
      <c r="R11" s="15"/>
      <c r="S11" s="15"/>
      <c r="T11" s="15"/>
      <c r="U11" s="15"/>
      <c r="V11" s="15"/>
      <c r="W11" s="15"/>
      <c r="X11" s="8"/>
    </row>
    <row r="12" spans="1:24">
      <c r="A12" s="79" t="s">
        <v>8</v>
      </c>
      <c r="B12" s="79"/>
      <c r="C12" s="79"/>
      <c r="D12" s="79"/>
      <c r="E12" s="79"/>
      <c r="F12" s="79"/>
      <c r="G12" s="79"/>
      <c r="H12" s="79"/>
      <c r="I12" s="79"/>
      <c r="J12" s="79"/>
      <c r="K12" s="85" t="str">
        <f>'Исход. данные'!$B$2</f>
        <v>ВР-300S № 181024</v>
      </c>
      <c r="L12" s="85"/>
      <c r="M12" s="85"/>
      <c r="N12" s="16"/>
      <c r="O12" s="16"/>
      <c r="P12" s="16"/>
      <c r="Q12" s="16"/>
      <c r="R12" s="16"/>
      <c r="S12" s="16"/>
      <c r="T12" s="16"/>
      <c r="U12" s="16"/>
      <c r="V12" s="16"/>
      <c r="W12" s="16"/>
      <c r="X12" s="8"/>
    </row>
    <row r="13" spans="1:24">
      <c r="A13" s="79" t="s">
        <v>9</v>
      </c>
      <c r="B13" s="79"/>
      <c r="C13" s="79"/>
      <c r="D13" s="79"/>
      <c r="E13" s="79"/>
      <c r="F13" s="79"/>
      <c r="G13" s="79"/>
      <c r="H13" s="79"/>
      <c r="I13" s="79"/>
      <c r="J13" s="79"/>
      <c r="K13" s="85">
        <f>'Исход. данные'!$B$3</f>
        <v>21.2</v>
      </c>
      <c r="L13" s="85"/>
      <c r="M13" s="85"/>
      <c r="N13" s="16"/>
      <c r="O13" s="16"/>
      <c r="P13" s="16"/>
      <c r="Q13" s="16"/>
      <c r="R13" s="16"/>
      <c r="S13" s="16"/>
      <c r="T13" s="16"/>
      <c r="U13" s="16"/>
      <c r="V13" s="16"/>
      <c r="W13" s="16"/>
      <c r="X13" s="8"/>
    </row>
    <row r="14" spans="1:24">
      <c r="A14" s="79" t="s">
        <v>10</v>
      </c>
      <c r="B14" s="79"/>
      <c r="C14" s="79"/>
      <c r="D14" s="79"/>
      <c r="E14" s="79"/>
      <c r="F14" s="79"/>
      <c r="G14" s="79"/>
      <c r="H14" s="79"/>
      <c r="I14" s="79"/>
      <c r="J14" s="79"/>
      <c r="K14" s="85">
        <f>'Исход. данные'!$B$4</f>
        <v>60.7</v>
      </c>
      <c r="L14" s="85"/>
      <c r="M14" s="85"/>
      <c r="N14" s="16"/>
      <c r="O14" s="16"/>
      <c r="P14" s="16"/>
      <c r="Q14" s="16"/>
      <c r="R14" s="16"/>
      <c r="S14" s="16"/>
      <c r="T14" s="16"/>
      <c r="U14" s="16"/>
      <c r="V14" s="16"/>
      <c r="W14" s="16"/>
      <c r="X14" s="8"/>
    </row>
    <row r="15" spans="1:24">
      <c r="A15" s="97" t="s">
        <v>11</v>
      </c>
      <c r="B15" s="98"/>
      <c r="C15" s="99"/>
      <c r="D15" s="76" t="str">
        <f>"Объем дозирования " &amp; G7 &amp; " мкл"</f>
        <v>Объем дозирования 20 мкл</v>
      </c>
      <c r="E15" s="85"/>
      <c r="F15" s="85"/>
      <c r="G15" s="85"/>
      <c r="H15" s="85"/>
      <c r="I15" s="85"/>
      <c r="J15" s="85"/>
      <c r="K15" s="85"/>
      <c r="L15" s="85"/>
      <c r="M15" s="86"/>
      <c r="N15" s="47"/>
      <c r="O15" s="28"/>
      <c r="P15" s="28"/>
      <c r="Q15" s="28"/>
      <c r="R15" s="28"/>
      <c r="S15" s="28"/>
      <c r="T15" s="28"/>
      <c r="U15" s="28"/>
      <c r="V15" s="28"/>
      <c r="W15" s="28"/>
    </row>
    <row r="16" spans="1:24">
      <c r="A16" s="100"/>
      <c r="B16" s="101"/>
      <c r="C16" s="102"/>
      <c r="D16" s="76" t="s">
        <v>42</v>
      </c>
      <c r="E16" s="85"/>
      <c r="F16" s="85"/>
      <c r="G16" s="85"/>
      <c r="H16" s="86"/>
      <c r="I16" s="76" t="s">
        <v>13</v>
      </c>
      <c r="J16" s="85"/>
      <c r="K16" s="85"/>
      <c r="L16" s="85"/>
      <c r="M16" s="86"/>
      <c r="N16" s="28"/>
      <c r="O16" s="28"/>
      <c r="P16" s="28"/>
      <c r="Q16" s="28"/>
      <c r="R16" s="28"/>
      <c r="S16" s="28"/>
      <c r="T16" s="28"/>
      <c r="U16" s="28"/>
      <c r="V16" s="28"/>
      <c r="W16" s="28"/>
    </row>
    <row r="17" spans="1:31">
      <c r="A17" s="76">
        <v>1</v>
      </c>
      <c r="B17" s="85"/>
      <c r="C17" s="86"/>
      <c r="D17" s="87">
        <v>1.9300000000000001E-2</v>
      </c>
      <c r="E17" s="88"/>
      <c r="F17" s="88"/>
      <c r="G17" s="88"/>
      <c r="H17" s="89"/>
      <c r="I17" s="90">
        <f>D17*1000*'Исход. данные'!$B$6</f>
        <v>19.359830000000002</v>
      </c>
      <c r="J17" s="91"/>
      <c r="K17" s="91"/>
      <c r="L17" s="91"/>
      <c r="M17" s="92"/>
      <c r="N17" s="28"/>
      <c r="O17" s="28"/>
      <c r="P17" s="28"/>
      <c r="Q17" s="28"/>
      <c r="R17" s="28"/>
      <c r="S17" s="28"/>
      <c r="T17" s="28"/>
      <c r="U17" s="28"/>
      <c r="V17" s="28"/>
      <c r="W17" s="28"/>
      <c r="AA17" s="65">
        <f ca="1">ROUND(NORMINV(RAND(), $AA$27, $AA$27*$M$7/100*0.8)/(1000*'Исход. данные'!$B$6), 4)</f>
        <v>1.9300000000000001E-2</v>
      </c>
      <c r="AB17" s="65"/>
      <c r="AC17" s="65"/>
      <c r="AD17" s="65"/>
      <c r="AE17" s="65"/>
    </row>
    <row r="18" spans="1:31">
      <c r="A18" s="76">
        <v>2</v>
      </c>
      <c r="B18" s="85"/>
      <c r="C18" s="86"/>
      <c r="D18" s="87">
        <v>2.1100000000000001E-2</v>
      </c>
      <c r="E18" s="93"/>
      <c r="F18" s="93"/>
      <c r="G18" s="93"/>
      <c r="H18" s="94"/>
      <c r="I18" s="90">
        <f>D18*1000*'Исход. данные'!$B$6</f>
        <v>21.165410000000005</v>
      </c>
      <c r="J18" s="95"/>
      <c r="K18" s="95"/>
      <c r="L18" s="95"/>
      <c r="M18" s="96"/>
      <c r="N18" s="28"/>
      <c r="O18" s="28"/>
      <c r="P18" s="28"/>
      <c r="Q18" s="28"/>
      <c r="R18" s="28"/>
      <c r="S18" s="28"/>
      <c r="T18" s="28"/>
      <c r="U18" s="28"/>
      <c r="V18" s="28"/>
      <c r="W18" s="28"/>
      <c r="AA18" s="65">
        <f ca="1">ROUND(NORMINV(RAND(), $AA$27, $AA$27*$M$7/100*0.8)/(1000*'Исход. данные'!$B$6), 4)</f>
        <v>1.66E-2</v>
      </c>
      <c r="AB18" s="65"/>
      <c r="AC18" s="65"/>
      <c r="AD18" s="65"/>
      <c r="AE18" s="65"/>
    </row>
    <row r="19" spans="1:31">
      <c r="A19" s="76">
        <v>3</v>
      </c>
      <c r="B19" s="85"/>
      <c r="C19" s="86"/>
      <c r="D19" s="87">
        <v>2.0799999999999999E-2</v>
      </c>
      <c r="E19" s="93"/>
      <c r="F19" s="93"/>
      <c r="G19" s="93"/>
      <c r="H19" s="94"/>
      <c r="I19" s="90">
        <f>D19*1000*'Исход. данные'!$B$6</f>
        <v>20.864480000000004</v>
      </c>
      <c r="J19" s="95"/>
      <c r="K19" s="95"/>
      <c r="L19" s="95"/>
      <c r="M19" s="96"/>
      <c r="N19" s="28"/>
      <c r="O19" s="28"/>
      <c r="P19" s="28"/>
      <c r="Q19" s="28"/>
      <c r="R19" s="28"/>
      <c r="S19" s="28"/>
      <c r="T19" s="28"/>
      <c r="U19" s="28"/>
      <c r="V19" s="28"/>
      <c r="W19" s="28"/>
      <c r="AA19" s="65">
        <f ca="1">ROUND(NORMINV(RAND(), $AA$27, $AA$27*$M$7/100*0.8)/(1000*'Исход. данные'!$B$6), 4)</f>
        <v>1.8499999999999999E-2</v>
      </c>
      <c r="AB19" s="65"/>
      <c r="AC19" s="65"/>
      <c r="AD19" s="65"/>
      <c r="AE19" s="65"/>
    </row>
    <row r="20" spans="1:31">
      <c r="A20" s="76">
        <v>4</v>
      </c>
      <c r="B20" s="85"/>
      <c r="C20" s="86"/>
      <c r="D20" s="87">
        <v>2.0199999999999999E-2</v>
      </c>
      <c r="E20" s="93"/>
      <c r="F20" s="93"/>
      <c r="G20" s="93"/>
      <c r="H20" s="94"/>
      <c r="I20" s="90">
        <f>D20*1000*'Исход. данные'!$B$6</f>
        <v>20.262620000000002</v>
      </c>
      <c r="J20" s="95"/>
      <c r="K20" s="95"/>
      <c r="L20" s="95"/>
      <c r="M20" s="96"/>
      <c r="N20" s="28"/>
      <c r="O20" s="28"/>
      <c r="P20" s="28"/>
      <c r="Q20" s="28"/>
      <c r="R20" s="28"/>
      <c r="S20" s="28"/>
      <c r="T20" s="28"/>
      <c r="U20" s="28"/>
      <c r="V20" s="28"/>
      <c r="W20" s="28"/>
      <c r="AA20" s="65">
        <f ca="1">ROUND(NORMINV(RAND(), $AA$27, $AA$27*$M$7/100*0.8)/(1000*'Исход. данные'!$B$6), 4)</f>
        <v>1.9E-2</v>
      </c>
      <c r="AB20" s="65"/>
      <c r="AC20" s="65"/>
      <c r="AD20" s="65"/>
      <c r="AE20" s="65"/>
    </row>
    <row r="21" spans="1:31">
      <c r="A21" s="76">
        <v>5</v>
      </c>
      <c r="B21" s="85"/>
      <c r="C21" s="86"/>
      <c r="D21" s="87">
        <v>1.7500000000000002E-2</v>
      </c>
      <c r="E21" s="93"/>
      <c r="F21" s="93"/>
      <c r="G21" s="93"/>
      <c r="H21" s="94"/>
      <c r="I21" s="90">
        <f>D21*1000*'Исход. данные'!$B$6</f>
        <v>17.554250000000003</v>
      </c>
      <c r="J21" s="95"/>
      <c r="K21" s="95"/>
      <c r="L21" s="95"/>
      <c r="M21" s="96"/>
      <c r="N21" s="28"/>
      <c r="O21" s="28"/>
      <c r="P21" s="28"/>
      <c r="Q21" s="28"/>
      <c r="R21" s="28"/>
      <c r="S21" s="28"/>
      <c r="T21" s="28"/>
      <c r="U21" s="28"/>
      <c r="V21" s="28"/>
      <c r="W21" s="28"/>
      <c r="AA21" s="65">
        <f ca="1">ROUND(NORMINV(RAND(), $AA$27, $AA$27*$M$7/100*0.8)/(1000*'Исход. данные'!$B$6), 4)</f>
        <v>2.0799999999999999E-2</v>
      </c>
      <c r="AB21" s="65"/>
      <c r="AC21" s="65"/>
      <c r="AD21" s="65"/>
      <c r="AE21" s="65"/>
    </row>
    <row r="22" spans="1:31">
      <c r="A22" s="76">
        <v>6</v>
      </c>
      <c r="B22" s="85"/>
      <c r="C22" s="86"/>
      <c r="D22" s="87">
        <v>1.9599999999999999E-2</v>
      </c>
      <c r="E22" s="93"/>
      <c r="F22" s="93"/>
      <c r="G22" s="93"/>
      <c r="H22" s="94"/>
      <c r="I22" s="90">
        <f>D22*1000*'Исход. данные'!$B$6</f>
        <v>19.66076</v>
      </c>
      <c r="J22" s="95"/>
      <c r="K22" s="95"/>
      <c r="L22" s="95"/>
      <c r="M22" s="96"/>
      <c r="N22" s="28"/>
      <c r="O22" s="28"/>
      <c r="P22" s="28"/>
      <c r="Q22" s="28"/>
      <c r="R22" s="28"/>
      <c r="S22" s="28"/>
      <c r="T22" s="28"/>
      <c r="U22" s="28"/>
      <c r="V22" s="28"/>
      <c r="W22" s="28"/>
      <c r="Z22" s="18"/>
      <c r="AA22" s="65">
        <f ca="1">ROUND(NORMINV(RAND(), $AA$27, $AA$27*$M$7/100*0.8)/(1000*'Исход. данные'!$B$6), 4)</f>
        <v>1.9599999999999999E-2</v>
      </c>
      <c r="AB22" s="65"/>
      <c r="AC22" s="65"/>
      <c r="AD22" s="65"/>
      <c r="AE22" s="65"/>
    </row>
    <row r="23" spans="1:31">
      <c r="A23" s="76">
        <v>7</v>
      </c>
      <c r="B23" s="85"/>
      <c r="C23" s="86"/>
      <c r="D23" s="87">
        <v>2.1899999999999999E-2</v>
      </c>
      <c r="E23" s="93"/>
      <c r="F23" s="93"/>
      <c r="G23" s="93"/>
      <c r="H23" s="94"/>
      <c r="I23" s="90">
        <f>D23*1000*'Исход. данные'!$B$6</f>
        <v>21.967890000000001</v>
      </c>
      <c r="J23" s="95"/>
      <c r="K23" s="95"/>
      <c r="L23" s="95"/>
      <c r="M23" s="96"/>
      <c r="N23" s="28"/>
      <c r="O23" s="28"/>
      <c r="P23" s="28"/>
      <c r="Q23" s="28"/>
      <c r="R23" s="28"/>
      <c r="S23" s="28"/>
      <c r="T23" s="28"/>
      <c r="U23" s="28"/>
      <c r="V23" s="28"/>
      <c r="W23" s="28"/>
      <c r="Z23" s="18"/>
      <c r="AA23" s="65">
        <f ca="1">ROUND(NORMINV(RAND(), $AA$27, $AA$27*$M$7/100*0.8)/(1000*'Исход. данные'!$B$6), 4)</f>
        <v>1.9E-2</v>
      </c>
      <c r="AB23" s="65"/>
      <c r="AC23" s="65"/>
      <c r="AD23" s="65"/>
      <c r="AE23" s="65"/>
    </row>
    <row r="24" spans="1:31">
      <c r="A24" s="76">
        <v>8</v>
      </c>
      <c r="B24" s="85"/>
      <c r="C24" s="86"/>
      <c r="D24" s="87">
        <v>2.1499999999999998E-2</v>
      </c>
      <c r="E24" s="93"/>
      <c r="F24" s="93"/>
      <c r="G24" s="93"/>
      <c r="H24" s="94"/>
      <c r="I24" s="90">
        <f>D24*1000*'Исход. данные'!$B$6</f>
        <v>21.566650000000003</v>
      </c>
      <c r="J24" s="95"/>
      <c r="K24" s="95"/>
      <c r="L24" s="95"/>
      <c r="M24" s="96"/>
      <c r="N24" s="28"/>
      <c r="O24" s="28"/>
      <c r="P24" s="28"/>
      <c r="Q24" s="28"/>
      <c r="R24" s="28"/>
      <c r="S24" s="28"/>
      <c r="T24" s="28"/>
      <c r="U24" s="28"/>
      <c r="V24" s="28"/>
      <c r="W24" s="28"/>
      <c r="AA24" s="65">
        <f ca="1">ROUND(NORMINV(RAND(), $AA$27, $AA$27*$M$7/100*0.8)/(1000*'Исход. данные'!$B$6), 4)</f>
        <v>1.8100000000000002E-2</v>
      </c>
      <c r="AB24" s="65"/>
      <c r="AC24" s="65"/>
      <c r="AD24" s="65"/>
      <c r="AE24" s="65"/>
    </row>
    <row r="25" spans="1:31">
      <c r="A25" s="76">
        <v>9</v>
      </c>
      <c r="B25" s="85"/>
      <c r="C25" s="86"/>
      <c r="D25" s="87">
        <v>2.07E-2</v>
      </c>
      <c r="E25" s="93"/>
      <c r="F25" s="93"/>
      <c r="G25" s="93"/>
      <c r="H25" s="94"/>
      <c r="I25" s="90">
        <f>D25*1000*'Исход. данные'!$B$6</f>
        <v>20.76417</v>
      </c>
      <c r="J25" s="95"/>
      <c r="K25" s="95"/>
      <c r="L25" s="95"/>
      <c r="M25" s="96"/>
      <c r="N25" s="28"/>
      <c r="O25" s="28"/>
      <c r="P25" s="28"/>
      <c r="Q25" s="28"/>
      <c r="R25" s="28"/>
      <c r="S25" s="28"/>
      <c r="T25" s="28"/>
      <c r="U25" s="28"/>
      <c r="V25" s="29"/>
      <c r="W25" s="28"/>
      <c r="AA25" s="65">
        <f ca="1">ROUND(NORMINV(RAND(), $AA$27, $AA$27*$M$7/100*0.8)/(1000*'Исход. данные'!$B$6), 4)</f>
        <v>2.01E-2</v>
      </c>
      <c r="AB25" s="65"/>
      <c r="AC25" s="65"/>
      <c r="AD25" s="65"/>
      <c r="AE25" s="65"/>
    </row>
    <row r="26" spans="1:31">
      <c r="A26" s="76">
        <v>10</v>
      </c>
      <c r="B26" s="85"/>
      <c r="C26" s="86"/>
      <c r="D26" s="87">
        <v>1.8200000000000001E-2</v>
      </c>
      <c r="E26" s="93"/>
      <c r="F26" s="93"/>
      <c r="G26" s="93"/>
      <c r="H26" s="94"/>
      <c r="I26" s="90">
        <f>D26*1000*'Исход. данные'!$B$6</f>
        <v>18.256420000000002</v>
      </c>
      <c r="J26" s="95"/>
      <c r="K26" s="95"/>
      <c r="L26" s="95"/>
      <c r="M26" s="96"/>
      <c r="N26" s="28"/>
      <c r="O26" s="28"/>
      <c r="P26" s="28"/>
      <c r="Q26" s="28"/>
      <c r="R26" s="28"/>
      <c r="S26" s="28"/>
      <c r="T26" s="28"/>
      <c r="U26" s="28"/>
      <c r="V26" s="28"/>
      <c r="W26" s="28"/>
      <c r="AA26" s="65">
        <f ca="1">ROUND(NORMINV(RAND(), $AA$27, $AA$27*$M$7/100*0.8)/(1000*'Исход. данные'!$B$6), 4)</f>
        <v>1.89E-2</v>
      </c>
      <c r="AB26" s="65"/>
      <c r="AC26" s="65"/>
      <c r="AD26" s="65"/>
      <c r="AE26" s="65"/>
    </row>
    <row r="27" spans="1:31">
      <c r="A27" s="76" t="s">
        <v>14</v>
      </c>
      <c r="B27" s="85"/>
      <c r="C27" s="86"/>
      <c r="D27" s="87">
        <f>AVERAGE(D17:H26)</f>
        <v>2.0079999999999997E-2</v>
      </c>
      <c r="E27" s="93"/>
      <c r="F27" s="93"/>
      <c r="G27" s="93"/>
      <c r="H27" s="94"/>
      <c r="I27" s="90">
        <f>ROUND(AVERAGE(I17:M26),2)</f>
        <v>20.14</v>
      </c>
      <c r="J27" s="95"/>
      <c r="K27" s="95"/>
      <c r="L27" s="95"/>
      <c r="M27" s="96"/>
      <c r="N27" s="47"/>
      <c r="O27" s="28"/>
      <c r="P27" s="28"/>
      <c r="Q27" s="28"/>
      <c r="R27" s="28"/>
      <c r="S27" s="28"/>
      <c r="T27" s="28"/>
      <c r="U27" s="28"/>
      <c r="V27" s="28"/>
      <c r="W27" s="28"/>
      <c r="AA27" s="66">
        <f ca="1">G7+G7*J9/100*0.9*(RAND()-RAND())</f>
        <v>19.776765043163241</v>
      </c>
      <c r="AB27" s="66"/>
      <c r="AC27" s="66"/>
      <c r="AD27" s="66"/>
      <c r="AE27" s="66"/>
    </row>
    <row r="28" spans="1:31">
      <c r="A28" s="76" t="s">
        <v>15</v>
      </c>
      <c r="B28" s="85"/>
      <c r="C28" s="86"/>
      <c r="D28" s="106" t="str">
        <f>'Исход. данные'!$B$5</f>
        <v>Пупкин В.В.</v>
      </c>
      <c r="E28" s="107"/>
      <c r="F28" s="107"/>
      <c r="G28" s="107"/>
      <c r="H28" s="107"/>
      <c r="I28" s="107"/>
      <c r="J28" s="107"/>
      <c r="K28" s="107"/>
      <c r="L28" s="107"/>
      <c r="M28" s="108"/>
      <c r="N28" s="51"/>
      <c r="O28" s="51"/>
      <c r="P28" s="51"/>
      <c r="Q28" s="51"/>
      <c r="R28" s="51"/>
      <c r="S28" s="51"/>
      <c r="T28" s="51"/>
      <c r="U28" s="28"/>
      <c r="V28" s="28"/>
      <c r="W28" s="28"/>
    </row>
    <row r="29" spans="1:31">
      <c r="A29" s="62"/>
      <c r="B29" s="62"/>
      <c r="C29" s="62"/>
      <c r="D29" s="62"/>
      <c r="E29" s="62"/>
      <c r="F29" s="62"/>
      <c r="G29" s="62"/>
      <c r="H29" s="62"/>
      <c r="I29" s="62"/>
      <c r="J29" s="62"/>
      <c r="K29" s="62"/>
      <c r="L29" s="62"/>
      <c r="M29" s="62"/>
      <c r="N29" s="62"/>
      <c r="O29" s="62"/>
      <c r="P29" s="62"/>
      <c r="Q29" s="62"/>
      <c r="R29" s="62"/>
      <c r="S29" s="62"/>
      <c r="T29" s="62"/>
      <c r="U29" s="62"/>
      <c r="V29" s="62"/>
      <c r="W29" s="62"/>
    </row>
    <row r="30" spans="1:31">
      <c r="A30" s="97" t="s">
        <v>11</v>
      </c>
      <c r="B30" s="98"/>
      <c r="C30" s="99"/>
      <c r="D30" s="76" t="str">
        <f>"Объем дозирования " &amp; G8 &amp; " мкл"</f>
        <v>Объем дозирования 200 мкл</v>
      </c>
      <c r="E30" s="85"/>
      <c r="F30" s="85"/>
      <c r="G30" s="85"/>
      <c r="H30" s="85"/>
      <c r="I30" s="85"/>
      <c r="J30" s="85"/>
      <c r="K30" s="85"/>
      <c r="L30" s="85"/>
      <c r="M30" s="86"/>
      <c r="V30" s="18"/>
    </row>
    <row r="31" spans="1:31">
      <c r="A31" s="100"/>
      <c r="B31" s="101"/>
      <c r="C31" s="102"/>
      <c r="D31" s="76" t="s">
        <v>42</v>
      </c>
      <c r="E31" s="85"/>
      <c r="F31" s="85"/>
      <c r="G31" s="85"/>
      <c r="H31" s="86"/>
      <c r="I31" s="76" t="s">
        <v>13</v>
      </c>
      <c r="J31" s="85"/>
      <c r="K31" s="85"/>
      <c r="L31" s="85"/>
      <c r="M31" s="86"/>
      <c r="Q31" s="18"/>
      <c r="S31" s="2"/>
    </row>
    <row r="32" spans="1:31">
      <c r="A32" s="76">
        <v>1</v>
      </c>
      <c r="B32" s="85"/>
      <c r="C32" s="86"/>
      <c r="D32" s="103">
        <v>0.1983</v>
      </c>
      <c r="E32" s="104"/>
      <c r="F32" s="104"/>
      <c r="G32" s="104"/>
      <c r="H32" s="105"/>
      <c r="I32" s="90">
        <f>D32*1000*'Исход. данные'!$B$6</f>
        <v>198.91473000000002</v>
      </c>
      <c r="J32" s="95"/>
      <c r="K32" s="95"/>
      <c r="L32" s="95"/>
      <c r="M32" s="96"/>
      <c r="Q32" s="18"/>
      <c r="AA32" s="65">
        <f ca="1">ROUND(NORMINV(RAND(), $AA$42, $AA$42*$M$8/100*0.8)/(1000*'Исход. данные'!$B$6), 4)</f>
        <v>0.19819999999999999</v>
      </c>
      <c r="AB32" s="65"/>
      <c r="AC32" s="65"/>
      <c r="AD32" s="65"/>
      <c r="AE32" s="65"/>
    </row>
    <row r="33" spans="1:31">
      <c r="A33" s="76">
        <v>2</v>
      </c>
      <c r="B33" s="85"/>
      <c r="C33" s="86"/>
      <c r="D33" s="103">
        <v>0.1981</v>
      </c>
      <c r="E33" s="104"/>
      <c r="F33" s="104"/>
      <c r="G33" s="104"/>
      <c r="H33" s="105"/>
      <c r="I33" s="90">
        <f>D33*1000*'Исход. данные'!$B$6</f>
        <v>198.71411000000001</v>
      </c>
      <c r="J33" s="95"/>
      <c r="K33" s="95"/>
      <c r="L33" s="95"/>
      <c r="M33" s="96"/>
      <c r="Q33" s="18"/>
      <c r="S33" s="2"/>
      <c r="AA33" s="65">
        <f ca="1">ROUND(NORMINV(RAND(), $AA$42, $AA$42*$M$8/100*0.8)/(1000*'Исход. данные'!$B$6), 4)</f>
        <v>0.1993</v>
      </c>
      <c r="AB33" s="65"/>
      <c r="AC33" s="65"/>
      <c r="AD33" s="65"/>
      <c r="AE33" s="65"/>
    </row>
    <row r="34" spans="1:31">
      <c r="A34" s="76">
        <v>3</v>
      </c>
      <c r="B34" s="85"/>
      <c r="C34" s="86"/>
      <c r="D34" s="103">
        <v>0.19839999999999999</v>
      </c>
      <c r="E34" s="104"/>
      <c r="F34" s="104"/>
      <c r="G34" s="104"/>
      <c r="H34" s="105"/>
      <c r="I34" s="90">
        <f>D34*1000*'Исход. данные'!$B$6</f>
        <v>199.01504000000003</v>
      </c>
      <c r="J34" s="95"/>
      <c r="K34" s="95"/>
      <c r="L34" s="95"/>
      <c r="M34" s="96"/>
      <c r="Q34" s="18"/>
      <c r="AA34" s="65">
        <f ca="1">ROUND(NORMINV(RAND(), $AA$42, $AA$42*$M$8/100*0.8)/(1000*'Исход. данные'!$B$6), 4)</f>
        <v>0.19939999999999999</v>
      </c>
      <c r="AB34" s="65"/>
      <c r="AC34" s="65"/>
      <c r="AD34" s="65"/>
      <c r="AE34" s="65"/>
    </row>
    <row r="35" spans="1:31">
      <c r="A35" s="76">
        <v>4</v>
      </c>
      <c r="B35" s="85"/>
      <c r="C35" s="86"/>
      <c r="D35" s="103">
        <v>0.19869999999999999</v>
      </c>
      <c r="E35" s="104"/>
      <c r="F35" s="104"/>
      <c r="G35" s="104"/>
      <c r="H35" s="105"/>
      <c r="I35" s="90">
        <f>D35*1000*'Исход. данные'!$B$6</f>
        <v>199.31597000000002</v>
      </c>
      <c r="J35" s="95"/>
      <c r="K35" s="95"/>
      <c r="L35" s="95"/>
      <c r="M35" s="96"/>
      <c r="Q35" s="18"/>
      <c r="AA35" s="65">
        <f ca="1">ROUND(NORMINV(RAND(), $AA$42, $AA$42*$M$8/100*0.8)/(1000*'Исход. данные'!$B$6), 4)</f>
        <v>0.1986</v>
      </c>
      <c r="AB35" s="65"/>
      <c r="AC35" s="65"/>
      <c r="AD35" s="65"/>
      <c r="AE35" s="65"/>
    </row>
    <row r="36" spans="1:31">
      <c r="A36" s="76">
        <v>5</v>
      </c>
      <c r="B36" s="85"/>
      <c r="C36" s="86"/>
      <c r="D36" s="103">
        <v>0.19719999999999999</v>
      </c>
      <c r="E36" s="104"/>
      <c r="F36" s="104"/>
      <c r="G36" s="104"/>
      <c r="H36" s="105"/>
      <c r="I36" s="90">
        <f>D36*1000*'Исход. данные'!$B$6</f>
        <v>197.81131999999999</v>
      </c>
      <c r="J36" s="95"/>
      <c r="K36" s="95"/>
      <c r="L36" s="95"/>
      <c r="M36" s="96"/>
      <c r="Q36" s="18"/>
      <c r="AA36" s="65">
        <f ca="1">ROUND(NORMINV(RAND(), $AA$42, $AA$42*$M$8/100*0.8)/(1000*'Исход. данные'!$B$6), 4)</f>
        <v>0.19919999999999999</v>
      </c>
      <c r="AB36" s="65"/>
      <c r="AC36" s="65"/>
      <c r="AD36" s="65"/>
      <c r="AE36" s="65"/>
    </row>
    <row r="37" spans="1:31">
      <c r="A37" s="76">
        <v>6</v>
      </c>
      <c r="B37" s="85"/>
      <c r="C37" s="86"/>
      <c r="D37" s="103">
        <v>0.1988</v>
      </c>
      <c r="E37" s="104"/>
      <c r="F37" s="104"/>
      <c r="G37" s="104"/>
      <c r="H37" s="105"/>
      <c r="I37" s="90">
        <f>D37*1000*'Исход. данные'!$B$6</f>
        <v>199.41628000000003</v>
      </c>
      <c r="J37" s="95"/>
      <c r="K37" s="95"/>
      <c r="L37" s="95"/>
      <c r="M37" s="96"/>
      <c r="Q37" s="18"/>
      <c r="Y37" s="26"/>
      <c r="AA37" s="65">
        <f ca="1">ROUND(NORMINV(RAND(), $AA$42, $AA$42*$M$8/100*0.8)/(1000*'Исход. данные'!$B$6), 4)</f>
        <v>0.1988</v>
      </c>
      <c r="AB37" s="65"/>
      <c r="AC37" s="65"/>
      <c r="AD37" s="65"/>
      <c r="AE37" s="65"/>
    </row>
    <row r="38" spans="1:31">
      <c r="A38" s="76">
        <v>7</v>
      </c>
      <c r="B38" s="85"/>
      <c r="C38" s="86"/>
      <c r="D38" s="103">
        <v>0.1983</v>
      </c>
      <c r="E38" s="104"/>
      <c r="F38" s="104"/>
      <c r="G38" s="104"/>
      <c r="H38" s="105"/>
      <c r="I38" s="90">
        <f>D38*1000*'Исход. данные'!$B$6</f>
        <v>198.91473000000002</v>
      </c>
      <c r="J38" s="95"/>
      <c r="K38" s="95"/>
      <c r="L38" s="95"/>
      <c r="M38" s="96"/>
      <c r="Q38" s="18"/>
      <c r="AA38" s="65">
        <f ca="1">ROUND(NORMINV(RAND(), $AA$42, $AA$42*$M$8/100*0.8)/(1000*'Исход. данные'!$B$6), 4)</f>
        <v>0.19869999999999999</v>
      </c>
      <c r="AB38" s="65"/>
      <c r="AC38" s="65"/>
      <c r="AD38" s="65"/>
      <c r="AE38" s="65"/>
    </row>
    <row r="39" spans="1:31">
      <c r="A39" s="76">
        <v>8</v>
      </c>
      <c r="B39" s="85"/>
      <c r="C39" s="86"/>
      <c r="D39" s="103">
        <v>0.19839999999999999</v>
      </c>
      <c r="E39" s="104"/>
      <c r="F39" s="104"/>
      <c r="G39" s="104"/>
      <c r="H39" s="105"/>
      <c r="I39" s="90">
        <f>D39*1000*'Исход. данные'!$B$6</f>
        <v>199.01504000000003</v>
      </c>
      <c r="J39" s="95"/>
      <c r="K39" s="95"/>
      <c r="L39" s="95"/>
      <c r="M39" s="96"/>
      <c r="Q39" s="18"/>
      <c r="AA39" s="65">
        <f ca="1">ROUND(NORMINV(RAND(), $AA$42, $AA$42*$M$8/100*0.8)/(1000*'Исход. данные'!$B$6), 4)</f>
        <v>0.19889999999999999</v>
      </c>
      <c r="AB39" s="65"/>
      <c r="AC39" s="65"/>
      <c r="AD39" s="65"/>
      <c r="AE39" s="65"/>
    </row>
    <row r="40" spans="1:31">
      <c r="A40" s="76">
        <v>9</v>
      </c>
      <c r="B40" s="85"/>
      <c r="C40" s="86"/>
      <c r="D40" s="103">
        <v>0.19900000000000001</v>
      </c>
      <c r="E40" s="104"/>
      <c r="F40" s="104"/>
      <c r="G40" s="104"/>
      <c r="H40" s="105"/>
      <c r="I40" s="90">
        <f>D40*1000*'Исход. данные'!$B$6</f>
        <v>199.61690000000002</v>
      </c>
      <c r="J40" s="95"/>
      <c r="K40" s="95"/>
      <c r="L40" s="95"/>
      <c r="M40" s="96"/>
      <c r="Q40" s="18"/>
      <c r="AA40" s="65">
        <f ca="1">ROUND(NORMINV(RAND(), $AA$42, $AA$42*$M$8/100*0.8)/(1000*'Исход. данные'!$B$6), 4)</f>
        <v>0.1988</v>
      </c>
      <c r="AB40" s="65"/>
      <c r="AC40" s="65"/>
      <c r="AD40" s="65"/>
      <c r="AE40" s="65"/>
    </row>
    <row r="41" spans="1:31">
      <c r="A41" s="76">
        <v>10</v>
      </c>
      <c r="B41" s="85"/>
      <c r="C41" s="86"/>
      <c r="D41" s="103">
        <v>0.1986</v>
      </c>
      <c r="E41" s="104"/>
      <c r="F41" s="104"/>
      <c r="G41" s="104"/>
      <c r="H41" s="105"/>
      <c r="I41" s="90">
        <f>D41*1000*'Исход. данные'!$B$6</f>
        <v>199.21566000000001</v>
      </c>
      <c r="J41" s="95"/>
      <c r="K41" s="95"/>
      <c r="L41" s="95"/>
      <c r="M41" s="96"/>
      <c r="Q41" s="18"/>
      <c r="AA41" s="65">
        <f ca="1">ROUND(NORMINV(RAND(), $AA$42, $AA$42*$M$8/100*0.8)/(1000*'Исход. данные'!$B$6), 4)</f>
        <v>0.1988</v>
      </c>
      <c r="AB41" s="65"/>
      <c r="AC41" s="65"/>
      <c r="AD41" s="65"/>
      <c r="AE41" s="65"/>
    </row>
    <row r="42" spans="1:31">
      <c r="A42" s="76" t="s">
        <v>14</v>
      </c>
      <c r="B42" s="85"/>
      <c r="C42" s="86"/>
      <c r="D42" s="109">
        <f>AVERAGE(D32:H41)</f>
        <v>0.19838</v>
      </c>
      <c r="E42" s="110"/>
      <c r="F42" s="110"/>
      <c r="G42" s="110"/>
      <c r="H42" s="110"/>
      <c r="I42" s="111">
        <f>ROUND(AVERAGE(I32:M41), 2)</f>
        <v>198.99</v>
      </c>
      <c r="J42" s="111"/>
      <c r="K42" s="111"/>
      <c r="L42" s="111"/>
      <c r="M42" s="111"/>
      <c r="N42" s="8"/>
      <c r="O42" s="8"/>
      <c r="P42" s="8"/>
      <c r="Q42" s="8"/>
      <c r="R42" s="8"/>
      <c r="S42" s="8"/>
      <c r="T42" s="8"/>
      <c r="U42" s="8"/>
      <c r="V42" s="8"/>
      <c r="W42" s="8"/>
      <c r="X42" s="8"/>
      <c r="AA42" s="66">
        <f ca="1">G8+G8*J10/100*0.9*(RAND()-RAND())</f>
        <v>199.61261516109832</v>
      </c>
      <c r="AB42" s="66"/>
      <c r="AC42" s="66"/>
      <c r="AD42" s="66"/>
      <c r="AE42" s="66"/>
    </row>
    <row r="43" spans="1:31">
      <c r="A43" s="74" t="s">
        <v>15</v>
      </c>
      <c r="B43" s="74"/>
      <c r="C43" s="74"/>
      <c r="D43" s="112" t="str">
        <f>'Исход. данные'!$B$5</f>
        <v>Пупкин В.В.</v>
      </c>
      <c r="E43" s="112"/>
      <c r="F43" s="112"/>
      <c r="G43" s="112"/>
      <c r="H43" s="112"/>
      <c r="I43" s="112"/>
      <c r="J43" s="112"/>
      <c r="K43" s="112"/>
      <c r="L43" s="112"/>
      <c r="M43" s="112"/>
      <c r="N43" s="45"/>
      <c r="O43" s="45"/>
      <c r="P43" s="45"/>
      <c r="Q43" s="45"/>
      <c r="R43" s="45"/>
      <c r="S43" s="45"/>
      <c r="T43" s="8"/>
      <c r="U43" s="8"/>
      <c r="V43" s="8"/>
      <c r="W43" s="8"/>
      <c r="X43" s="8"/>
    </row>
    <row r="44" spans="1:31">
      <c r="A44" s="107" t="s">
        <v>16</v>
      </c>
      <c r="B44" s="107"/>
      <c r="C44" s="107"/>
      <c r="D44" s="107"/>
      <c r="E44" s="107"/>
      <c r="F44" s="107"/>
      <c r="G44" s="107"/>
      <c r="H44" s="107"/>
      <c r="I44" s="107"/>
      <c r="J44" s="107"/>
      <c r="K44" s="107"/>
      <c r="L44" s="107"/>
      <c r="M44" s="107"/>
      <c r="N44" s="16"/>
      <c r="O44" s="16"/>
      <c r="P44" s="16"/>
      <c r="Q44" s="16"/>
      <c r="R44" s="16"/>
      <c r="S44" s="16"/>
      <c r="T44" s="16"/>
      <c r="U44" s="16"/>
      <c r="V44" s="16"/>
      <c r="W44" s="16"/>
    </row>
    <row r="45" spans="1:31" ht="15" customHeight="1">
      <c r="A45" s="124" t="s">
        <v>5</v>
      </c>
      <c r="B45" s="125"/>
      <c r="C45" s="125"/>
      <c r="D45" s="115" t="s">
        <v>55</v>
      </c>
      <c r="E45" s="116"/>
      <c r="F45" s="116"/>
      <c r="G45" s="116"/>
      <c r="H45" s="117"/>
      <c r="I45" s="113" t="s">
        <v>57</v>
      </c>
      <c r="J45" s="113"/>
      <c r="K45" s="113"/>
      <c r="L45" s="113"/>
      <c r="M45" s="113"/>
      <c r="AA45">
        <f>IF(ABS(D46)&gt;J9, 0, IF(ABS(D47)&gt;J10, 0, IF(I46&gt;M7, 0, IF(I47&gt;M8, 0, 1))))</f>
        <v>1</v>
      </c>
    </row>
    <row r="46" spans="1:31">
      <c r="A46" s="76">
        <f>G7</f>
        <v>20</v>
      </c>
      <c r="B46" s="85"/>
      <c r="C46" s="86"/>
      <c r="D46" s="118">
        <f>ROUND(((I27-A46)/A46*100),2)</f>
        <v>0.7</v>
      </c>
      <c r="E46" s="119"/>
      <c r="F46" s="119"/>
      <c r="G46" s="119"/>
      <c r="H46" s="120"/>
      <c r="I46" s="114">
        <f>ROUND(STDEV(I17:I26)*100/I27,2)</f>
        <v>7.11</v>
      </c>
      <c r="J46" s="114"/>
      <c r="K46" s="114"/>
      <c r="L46" s="114"/>
      <c r="M46" s="114"/>
    </row>
    <row r="47" spans="1:31">
      <c r="A47" s="76">
        <f>G8</f>
        <v>200</v>
      </c>
      <c r="B47" s="85"/>
      <c r="C47" s="86"/>
      <c r="D47" s="118">
        <f>ROUND(((I42-A47)/A47*100),2)</f>
        <v>-0.5</v>
      </c>
      <c r="E47" s="119"/>
      <c r="F47" s="119"/>
      <c r="G47" s="119"/>
      <c r="H47" s="120"/>
      <c r="I47" s="114">
        <f>ROUND(STDEV(I32:I41)*100/I42,2)</f>
        <v>0.25</v>
      </c>
      <c r="J47" s="114"/>
      <c r="K47" s="114"/>
      <c r="L47" s="114"/>
      <c r="M47" s="114"/>
      <c r="N47" s="37"/>
      <c r="Q47" s="8"/>
    </row>
    <row r="48" spans="1:31" ht="15.75">
      <c r="A48" s="121" t="s">
        <v>17</v>
      </c>
      <c r="B48" s="121"/>
      <c r="C48" s="121"/>
      <c r="D48" s="121"/>
      <c r="E48" s="121"/>
      <c r="F48" s="121"/>
      <c r="G48" s="122" t="s">
        <v>18</v>
      </c>
      <c r="H48" s="122"/>
      <c r="I48" s="122"/>
      <c r="J48" s="122"/>
      <c r="K48" s="122"/>
      <c r="L48" s="122"/>
      <c r="M48" s="122"/>
      <c r="N48" s="44"/>
      <c r="O48" s="44"/>
      <c r="P48" s="44"/>
      <c r="Q48" s="44"/>
      <c r="R48" s="44"/>
      <c r="S48" s="44"/>
      <c r="T48" s="44"/>
      <c r="U48" s="44"/>
      <c r="V48" s="44"/>
      <c r="W48" s="44"/>
      <c r="X48" s="8"/>
    </row>
    <row r="49" spans="1:24">
      <c r="A49" s="79" t="s">
        <v>15</v>
      </c>
      <c r="B49" s="79"/>
      <c r="C49" s="79"/>
      <c r="D49" s="79"/>
      <c r="E49" s="79"/>
      <c r="F49" s="79"/>
      <c r="G49" s="107" t="str">
        <f>'Исход. данные'!$B$5</f>
        <v>Пупкин В.В.</v>
      </c>
      <c r="H49" s="107"/>
      <c r="I49" s="107"/>
      <c r="J49" s="107"/>
      <c r="K49" s="107"/>
      <c r="L49" s="107"/>
      <c r="M49" s="107"/>
      <c r="N49" s="16"/>
      <c r="O49" s="16"/>
      <c r="P49" s="16"/>
      <c r="Q49" s="16"/>
      <c r="R49" s="16"/>
      <c r="S49" s="16"/>
      <c r="T49" s="16"/>
      <c r="U49" s="16"/>
      <c r="V49" s="16"/>
      <c r="W49" s="16"/>
      <c r="X49" s="8"/>
    </row>
    <row r="50" spans="1:24">
      <c r="A50" s="62"/>
      <c r="B50" s="62"/>
      <c r="C50" s="62"/>
      <c r="D50" s="62"/>
      <c r="E50" s="62"/>
      <c r="F50" s="62"/>
      <c r="G50" s="123" t="s">
        <v>58</v>
      </c>
      <c r="H50" s="123"/>
      <c r="I50" s="123"/>
      <c r="J50" s="123"/>
      <c r="K50" s="123"/>
      <c r="L50" s="123"/>
      <c r="M50" s="123"/>
      <c r="N50" s="48"/>
      <c r="O50" s="48"/>
      <c r="P50" s="48"/>
      <c r="Q50" s="63"/>
      <c r="R50" s="63"/>
      <c r="S50" s="63"/>
      <c r="T50" s="63"/>
      <c r="U50" s="63"/>
      <c r="V50" s="63"/>
      <c r="W50" s="63"/>
    </row>
  </sheetData>
  <mergeCells count="152">
    <mergeCell ref="A1:M1"/>
    <mergeCell ref="A2:M2"/>
    <mergeCell ref="A3:G3"/>
    <mergeCell ref="I3:M3"/>
    <mergeCell ref="Q3:W3"/>
    <mergeCell ref="A4:G4"/>
    <mergeCell ref="I4:M4"/>
    <mergeCell ref="Q4:W4"/>
    <mergeCell ref="A5:M5"/>
    <mergeCell ref="A6:C6"/>
    <mergeCell ref="D6:F6"/>
    <mergeCell ref="G6:I6"/>
    <mergeCell ref="J6:L6"/>
    <mergeCell ref="A7:C7"/>
    <mergeCell ref="D7:F7"/>
    <mergeCell ref="G7:I7"/>
    <mergeCell ref="J7:L7"/>
    <mergeCell ref="A10:C10"/>
    <mergeCell ref="D10:F10"/>
    <mergeCell ref="G10:I10"/>
    <mergeCell ref="J10:L10"/>
    <mergeCell ref="A11:J11"/>
    <mergeCell ref="K11:M11"/>
    <mergeCell ref="A8:C8"/>
    <mergeCell ref="D8:F8"/>
    <mergeCell ref="G8:I8"/>
    <mergeCell ref="J8:L8"/>
    <mergeCell ref="A9:C9"/>
    <mergeCell ref="D9:F9"/>
    <mergeCell ref="G9:I9"/>
    <mergeCell ref="J9:L9"/>
    <mergeCell ref="A15:C16"/>
    <mergeCell ref="D15:M15"/>
    <mergeCell ref="D16:H16"/>
    <mergeCell ref="I16:M16"/>
    <mergeCell ref="A17:C17"/>
    <mergeCell ref="D17:H17"/>
    <mergeCell ref="I17:M17"/>
    <mergeCell ref="A12:J12"/>
    <mergeCell ref="K12:M12"/>
    <mergeCell ref="A13:J13"/>
    <mergeCell ref="K13:M13"/>
    <mergeCell ref="A14:J14"/>
    <mergeCell ref="K14:M14"/>
    <mergeCell ref="AA17:AE17"/>
    <mergeCell ref="A18:C18"/>
    <mergeCell ref="D18:H18"/>
    <mergeCell ref="I18:M18"/>
    <mergeCell ref="AA18:AE18"/>
    <mergeCell ref="A19:C19"/>
    <mergeCell ref="D19:H19"/>
    <mergeCell ref="I19:M19"/>
    <mergeCell ref="AA19:AE19"/>
    <mergeCell ref="A22:C22"/>
    <mergeCell ref="D22:H22"/>
    <mergeCell ref="I22:M22"/>
    <mergeCell ref="AA22:AE22"/>
    <mergeCell ref="A23:C23"/>
    <mergeCell ref="D23:H23"/>
    <mergeCell ref="I23:M23"/>
    <mergeCell ref="AA23:AE23"/>
    <mergeCell ref="A20:C20"/>
    <mergeCell ref="D20:H20"/>
    <mergeCell ref="I20:M20"/>
    <mergeCell ref="AA20:AE20"/>
    <mergeCell ref="A21:C21"/>
    <mergeCell ref="D21:H21"/>
    <mergeCell ref="I21:M21"/>
    <mergeCell ref="AA21:AE21"/>
    <mergeCell ref="AA26:AE26"/>
    <mergeCell ref="A27:C27"/>
    <mergeCell ref="D27:H27"/>
    <mergeCell ref="I27:M27"/>
    <mergeCell ref="AA27:AE27"/>
    <mergeCell ref="A24:C24"/>
    <mergeCell ref="D24:H24"/>
    <mergeCell ref="I24:M24"/>
    <mergeCell ref="AA24:AE24"/>
    <mergeCell ref="A25:C25"/>
    <mergeCell ref="D25:H25"/>
    <mergeCell ref="I25:M25"/>
    <mergeCell ref="AA25:AE25"/>
    <mergeCell ref="A28:C28"/>
    <mergeCell ref="D28:M28"/>
    <mergeCell ref="A30:C31"/>
    <mergeCell ref="D30:M30"/>
    <mergeCell ref="D31:H31"/>
    <mergeCell ref="I31:M31"/>
    <mergeCell ref="A26:C26"/>
    <mergeCell ref="D26:H26"/>
    <mergeCell ref="I26:M26"/>
    <mergeCell ref="A34:C34"/>
    <mergeCell ref="D34:H34"/>
    <mergeCell ref="I34:M34"/>
    <mergeCell ref="AA34:AE34"/>
    <mergeCell ref="A35:C35"/>
    <mergeCell ref="D35:H35"/>
    <mergeCell ref="I35:M35"/>
    <mergeCell ref="AA35:AE35"/>
    <mergeCell ref="A32:C32"/>
    <mergeCell ref="D32:H32"/>
    <mergeCell ref="I32:M32"/>
    <mergeCell ref="AA32:AE32"/>
    <mergeCell ref="A33:C33"/>
    <mergeCell ref="D33:H33"/>
    <mergeCell ref="I33:M33"/>
    <mergeCell ref="AA33:AE33"/>
    <mergeCell ref="A38:C38"/>
    <mergeCell ref="D38:H38"/>
    <mergeCell ref="I38:M38"/>
    <mergeCell ref="AA38:AE38"/>
    <mergeCell ref="A39:C39"/>
    <mergeCell ref="D39:H39"/>
    <mergeCell ref="I39:M39"/>
    <mergeCell ref="AA39:AE39"/>
    <mergeCell ref="A36:C36"/>
    <mergeCell ref="D36:H36"/>
    <mergeCell ref="I36:M36"/>
    <mergeCell ref="AA36:AE36"/>
    <mergeCell ref="A37:C37"/>
    <mergeCell ref="D37:H37"/>
    <mergeCell ref="I37:M37"/>
    <mergeCell ref="AA37:AE37"/>
    <mergeCell ref="A42:C42"/>
    <mergeCell ref="D42:H42"/>
    <mergeCell ref="I42:M42"/>
    <mergeCell ref="AA42:AE42"/>
    <mergeCell ref="A43:C43"/>
    <mergeCell ref="D43:M43"/>
    <mergeCell ref="A40:C40"/>
    <mergeCell ref="D40:H40"/>
    <mergeCell ref="I40:M40"/>
    <mergeCell ref="AA40:AE40"/>
    <mergeCell ref="A41:C41"/>
    <mergeCell ref="D41:H41"/>
    <mergeCell ref="I41:M41"/>
    <mergeCell ref="AA41:AE41"/>
    <mergeCell ref="G50:M50"/>
    <mergeCell ref="A47:C47"/>
    <mergeCell ref="D47:H47"/>
    <mergeCell ref="I47:M47"/>
    <mergeCell ref="A48:F48"/>
    <mergeCell ref="G48:M48"/>
    <mergeCell ref="A49:F49"/>
    <mergeCell ref="G49:M49"/>
    <mergeCell ref="A44:M44"/>
    <mergeCell ref="A45:C45"/>
    <mergeCell ref="D45:H45"/>
    <mergeCell ref="I45:M45"/>
    <mergeCell ref="A46:C46"/>
    <mergeCell ref="D46:H46"/>
    <mergeCell ref="I46:M46"/>
  </mergeCells>
  <conditionalFormatting sqref="D46">
    <cfRule type="expression" dxfId="11" priority="4">
      <formula>ABS($D$46)&gt;--MID($J$7,2,5)</formula>
    </cfRule>
  </conditionalFormatting>
  <conditionalFormatting sqref="D47">
    <cfRule type="expression" dxfId="10" priority="3">
      <formula>ABS($D$47)&gt;--MID($J$8,2,5)</formula>
    </cfRule>
  </conditionalFormatting>
  <conditionalFormatting sqref="I46">
    <cfRule type="cellIs" dxfId="9" priority="2" operator="greaterThan">
      <formula>$M$7</formula>
    </cfRule>
  </conditionalFormatting>
  <conditionalFormatting sqref="I47">
    <cfRule type="cellIs" dxfId="8" priority="1" operator="greaterThan">
      <formula>$M$8</formula>
    </cfRule>
  </conditionalFormatting>
  <pageMargins left="0.7" right="0.7" top="0.75" bottom="0.75" header="0.3" footer="0.3"/>
  <pageSetup paperSize="9" orientation="portrait" r:id="rId1"/>
</worksheet>
</file>

<file path=xl/worksheets/sheet75.xml><?xml version="1.0" encoding="utf-8"?>
<worksheet xmlns="http://schemas.openxmlformats.org/spreadsheetml/2006/main" xmlns:r="http://schemas.openxmlformats.org/officeDocument/2006/relationships">
  <sheetPr codeName="Лист105">
    <tabColor rgb="FF00B0F0"/>
  </sheetPr>
  <dimension ref="A1:AE50"/>
  <sheetViews>
    <sheetView zoomScale="90" zoomScaleNormal="90" workbookViewId="0">
      <selection activeCell="D32" sqref="D32:H41"/>
    </sheetView>
  </sheetViews>
  <sheetFormatPr defaultRowHeight="15"/>
  <cols>
    <col min="1" max="1" width="6.7109375" customWidth="1"/>
    <col min="2" max="2" width="6.5703125" customWidth="1"/>
    <col min="3" max="3" width="5.5703125" customWidth="1"/>
    <col min="4" max="4" width="7" customWidth="1"/>
    <col min="5" max="7" width="3.7109375" customWidth="1"/>
    <col min="8" max="8" width="11.7109375" customWidth="1"/>
    <col min="9" max="9" width="2.7109375" customWidth="1"/>
    <col min="10" max="10" width="6.7109375" customWidth="1"/>
    <col min="11" max="12" width="3.7109375" customWidth="1"/>
    <col min="13" max="13" width="14.7109375" customWidth="1"/>
    <col min="14" max="14" width="5.7109375" customWidth="1"/>
    <col min="15" max="16" width="0" hidden="1" customWidth="1"/>
    <col min="17" max="17" width="0.42578125" customWidth="1"/>
    <col min="18" max="23" width="0" hidden="1" customWidth="1"/>
    <col min="27" max="27" width="9.28515625" hidden="1" customWidth="1"/>
    <col min="28" max="31" width="9.140625" hidden="1" customWidth="1"/>
  </cols>
  <sheetData>
    <row r="1" spans="1:24">
      <c r="A1" s="67" t="s">
        <v>32</v>
      </c>
      <c r="B1" s="67"/>
      <c r="C1" s="67"/>
      <c r="D1" s="67"/>
      <c r="E1" s="67"/>
      <c r="F1" s="67"/>
      <c r="G1" s="67"/>
      <c r="H1" s="67"/>
      <c r="I1" s="67"/>
      <c r="J1" s="67"/>
      <c r="K1" s="67"/>
      <c r="L1" s="67"/>
      <c r="M1" s="67"/>
      <c r="N1" s="38"/>
      <c r="O1" s="38"/>
      <c r="P1" s="38"/>
      <c r="Q1" s="38"/>
      <c r="R1" s="38"/>
      <c r="S1" s="38"/>
      <c r="T1" s="38"/>
      <c r="U1" s="38"/>
      <c r="V1" s="38"/>
      <c r="W1" s="28"/>
    </row>
    <row r="2" spans="1:24">
      <c r="A2" s="71" t="s">
        <v>33</v>
      </c>
      <c r="B2" s="71"/>
      <c r="C2" s="71"/>
      <c r="D2" s="71"/>
      <c r="E2" s="71"/>
      <c r="F2" s="71"/>
      <c r="G2" s="71"/>
      <c r="H2" s="71"/>
      <c r="I2" s="71"/>
      <c r="J2" s="71"/>
      <c r="K2" s="71"/>
      <c r="L2" s="71"/>
      <c r="M2" s="71"/>
      <c r="N2" s="7"/>
      <c r="O2" s="7"/>
      <c r="P2" s="7"/>
      <c r="Q2" s="7"/>
      <c r="R2" s="7"/>
      <c r="S2" s="7"/>
      <c r="T2" s="7"/>
      <c r="U2" s="7"/>
      <c r="V2" s="7"/>
      <c r="W2" s="7"/>
    </row>
    <row r="3" spans="1:24" ht="15.75">
      <c r="A3" s="68" t="s">
        <v>25</v>
      </c>
      <c r="B3" s="68"/>
      <c r="C3" s="68"/>
      <c r="D3" s="68"/>
      <c r="E3" s="68"/>
      <c r="F3" s="68"/>
      <c r="G3" s="68"/>
      <c r="H3" s="62"/>
      <c r="I3" s="72">
        <v>4543302278</v>
      </c>
      <c r="J3" s="72"/>
      <c r="K3" s="72"/>
      <c r="L3" s="72"/>
      <c r="M3" s="72"/>
      <c r="N3" s="16"/>
      <c r="O3" s="23"/>
      <c r="P3" s="62"/>
      <c r="Q3" s="69"/>
      <c r="R3" s="69"/>
      <c r="S3" s="69"/>
      <c r="T3" s="69"/>
      <c r="U3" s="69"/>
      <c r="V3" s="69"/>
      <c r="W3" s="69"/>
    </row>
    <row r="4" spans="1:24">
      <c r="A4" s="70" t="s">
        <v>0</v>
      </c>
      <c r="B4" s="70"/>
      <c r="C4" s="70"/>
      <c r="D4" s="70"/>
      <c r="E4" s="70"/>
      <c r="F4" s="70"/>
      <c r="G4" s="70"/>
      <c r="H4" s="62"/>
      <c r="I4" s="70" t="s">
        <v>1</v>
      </c>
      <c r="J4" s="70"/>
      <c r="K4" s="70"/>
      <c r="L4" s="70"/>
      <c r="M4" s="70"/>
      <c r="N4" s="46"/>
      <c r="O4" s="42"/>
      <c r="P4" s="62"/>
      <c r="Q4" s="69"/>
      <c r="R4" s="69"/>
      <c r="S4" s="69"/>
      <c r="T4" s="69"/>
      <c r="U4" s="69"/>
      <c r="V4" s="69"/>
      <c r="W4" s="69"/>
    </row>
    <row r="5" spans="1:24">
      <c r="A5" s="73" t="s">
        <v>2</v>
      </c>
      <c r="B5" s="73"/>
      <c r="C5" s="73"/>
      <c r="D5" s="73"/>
      <c r="E5" s="73"/>
      <c r="F5" s="73"/>
      <c r="G5" s="73"/>
      <c r="H5" s="73"/>
      <c r="I5" s="73"/>
      <c r="J5" s="73"/>
      <c r="K5" s="73"/>
      <c r="L5" s="73"/>
      <c r="M5" s="73"/>
      <c r="N5" s="14"/>
      <c r="O5" s="14"/>
      <c r="P5" s="14"/>
      <c r="Q5" s="14"/>
      <c r="R5" s="14"/>
      <c r="S5" s="14"/>
      <c r="T5" s="14"/>
      <c r="U5" s="14"/>
      <c r="V5" s="14"/>
      <c r="W5" s="14"/>
    </row>
    <row r="6" spans="1:24">
      <c r="A6" s="77" t="s">
        <v>3</v>
      </c>
      <c r="B6" s="77"/>
      <c r="C6" s="77"/>
      <c r="D6" s="77" t="s">
        <v>4</v>
      </c>
      <c r="E6" s="77"/>
      <c r="F6" s="77"/>
      <c r="G6" s="77" t="s">
        <v>5</v>
      </c>
      <c r="H6" s="77"/>
      <c r="I6" s="77"/>
      <c r="J6" s="77" t="s">
        <v>55</v>
      </c>
      <c r="K6" s="77"/>
      <c r="L6" s="78"/>
      <c r="M6" s="61" t="s">
        <v>56</v>
      </c>
      <c r="N6" s="35"/>
      <c r="O6" s="31"/>
      <c r="P6" s="32"/>
      <c r="Q6" s="28"/>
      <c r="R6" s="28"/>
      <c r="S6" s="28"/>
      <c r="T6" s="28"/>
      <c r="U6" s="28"/>
      <c r="V6" s="28"/>
      <c r="W6" s="28"/>
    </row>
    <row r="7" spans="1:24">
      <c r="A7" s="74">
        <v>1</v>
      </c>
      <c r="B7" s="74"/>
      <c r="C7" s="74"/>
      <c r="D7" s="75" t="str">
        <f>G7 &amp; " - " &amp; G8</f>
        <v>100 - 1000</v>
      </c>
      <c r="E7" s="75"/>
      <c r="F7" s="75"/>
      <c r="G7" s="74">
        <v>100</v>
      </c>
      <c r="H7" s="74"/>
      <c r="I7" s="74"/>
      <c r="J7" s="74" t="s">
        <v>6</v>
      </c>
      <c r="K7" s="74"/>
      <c r="L7" s="76"/>
      <c r="M7" s="64">
        <v>0.7</v>
      </c>
      <c r="N7" s="36"/>
      <c r="O7" s="33"/>
      <c r="P7" s="34"/>
      <c r="Q7" s="28"/>
      <c r="R7" s="28"/>
      <c r="S7" s="28"/>
      <c r="T7" s="28"/>
      <c r="U7" s="28"/>
      <c r="V7" s="28"/>
      <c r="W7" s="28"/>
    </row>
    <row r="8" spans="1:24">
      <c r="A8" s="74"/>
      <c r="B8" s="74"/>
      <c r="C8" s="74"/>
      <c r="D8" s="74"/>
      <c r="E8" s="74"/>
      <c r="F8" s="74"/>
      <c r="G8" s="74">
        <v>1000</v>
      </c>
      <c r="H8" s="74"/>
      <c r="I8" s="74"/>
      <c r="J8" s="74" t="s">
        <v>23</v>
      </c>
      <c r="K8" s="74"/>
      <c r="L8" s="76"/>
      <c r="M8" s="64">
        <v>0.3</v>
      </c>
      <c r="N8" s="16"/>
      <c r="O8" s="27"/>
      <c r="P8" s="30"/>
      <c r="Q8" s="28"/>
      <c r="R8" s="28"/>
      <c r="S8" s="28"/>
      <c r="T8" s="28"/>
      <c r="U8" s="28"/>
      <c r="V8" s="28"/>
      <c r="W8" s="28"/>
    </row>
    <row r="9" spans="1:24">
      <c r="A9" s="74"/>
      <c r="B9" s="74"/>
      <c r="C9" s="74"/>
      <c r="D9" s="74"/>
      <c r="E9" s="74"/>
      <c r="F9" s="74"/>
      <c r="G9" s="74"/>
      <c r="H9" s="74"/>
      <c r="I9" s="74"/>
      <c r="J9" s="80">
        <f>--MID(J7,2,3)</f>
        <v>2</v>
      </c>
      <c r="K9" s="80"/>
      <c r="L9" s="81"/>
      <c r="M9" s="60"/>
      <c r="N9" s="16"/>
      <c r="O9" s="27"/>
      <c r="P9" s="30"/>
      <c r="Q9" s="28"/>
      <c r="R9" s="28"/>
      <c r="S9" s="28"/>
      <c r="T9" s="28"/>
      <c r="U9" s="28"/>
      <c r="V9" s="28"/>
      <c r="W9" s="28"/>
    </row>
    <row r="10" spans="1:24">
      <c r="A10" s="74"/>
      <c r="B10" s="74"/>
      <c r="C10" s="74"/>
      <c r="D10" s="74"/>
      <c r="E10" s="74"/>
      <c r="F10" s="74"/>
      <c r="G10" s="74"/>
      <c r="H10" s="74"/>
      <c r="I10" s="74"/>
      <c r="J10" s="82">
        <f>--MID(J8,2,3)</f>
        <v>0.6</v>
      </c>
      <c r="K10" s="82"/>
      <c r="L10" s="83"/>
      <c r="M10" s="60"/>
      <c r="N10" s="16"/>
      <c r="O10" s="52"/>
      <c r="P10" s="54"/>
      <c r="Q10" s="28"/>
      <c r="R10" s="28"/>
      <c r="S10" s="28"/>
      <c r="T10" s="28"/>
      <c r="U10" s="28"/>
      <c r="V10" s="28"/>
      <c r="W10" s="28"/>
    </row>
    <row r="11" spans="1:24">
      <c r="A11" s="79" t="s">
        <v>7</v>
      </c>
      <c r="B11" s="79"/>
      <c r="C11" s="79"/>
      <c r="D11" s="79"/>
      <c r="E11" s="79"/>
      <c r="F11" s="79"/>
      <c r="G11" s="79"/>
      <c r="H11" s="79"/>
      <c r="I11" s="79"/>
      <c r="J11" s="79"/>
      <c r="K11" s="84" t="str">
        <f>'Исход. данные'!$B$1</f>
        <v>18.10.2024г.</v>
      </c>
      <c r="L11" s="84"/>
      <c r="M11" s="84"/>
      <c r="N11" s="15"/>
      <c r="O11" s="15"/>
      <c r="P11" s="15"/>
      <c r="Q11" s="15"/>
      <c r="R11" s="15"/>
      <c r="S11" s="15"/>
      <c r="T11" s="15"/>
      <c r="U11" s="15"/>
      <c r="V11" s="15"/>
      <c r="W11" s="15"/>
      <c r="X11" s="8"/>
    </row>
    <row r="12" spans="1:24">
      <c r="A12" s="79" t="s">
        <v>8</v>
      </c>
      <c r="B12" s="79"/>
      <c r="C12" s="79"/>
      <c r="D12" s="79"/>
      <c r="E12" s="79"/>
      <c r="F12" s="79"/>
      <c r="G12" s="79"/>
      <c r="H12" s="79"/>
      <c r="I12" s="79"/>
      <c r="J12" s="79"/>
      <c r="K12" s="85" t="str">
        <f>'Исход. данные'!$B$2</f>
        <v>ВР-300S № 181024</v>
      </c>
      <c r="L12" s="85"/>
      <c r="M12" s="85"/>
      <c r="N12" s="16"/>
      <c r="O12" s="16"/>
      <c r="P12" s="16"/>
      <c r="Q12" s="16"/>
      <c r="R12" s="16"/>
      <c r="S12" s="16"/>
      <c r="T12" s="16"/>
      <c r="U12" s="16"/>
      <c r="V12" s="16"/>
      <c r="W12" s="16"/>
      <c r="X12" s="8"/>
    </row>
    <row r="13" spans="1:24">
      <c r="A13" s="79" t="s">
        <v>9</v>
      </c>
      <c r="B13" s="79"/>
      <c r="C13" s="79"/>
      <c r="D13" s="79"/>
      <c r="E13" s="79"/>
      <c r="F13" s="79"/>
      <c r="G13" s="79"/>
      <c r="H13" s="79"/>
      <c r="I13" s="79"/>
      <c r="J13" s="79"/>
      <c r="K13" s="85">
        <f>'Исход. данные'!$B$3</f>
        <v>21.2</v>
      </c>
      <c r="L13" s="85"/>
      <c r="M13" s="85"/>
      <c r="N13" s="16"/>
      <c r="O13" s="16"/>
      <c r="P13" s="16"/>
      <c r="Q13" s="16"/>
      <c r="R13" s="16"/>
      <c r="S13" s="16"/>
      <c r="T13" s="16"/>
      <c r="U13" s="16"/>
      <c r="V13" s="16"/>
      <c r="W13" s="16"/>
      <c r="X13" s="8"/>
    </row>
    <row r="14" spans="1:24">
      <c r="A14" s="79" t="s">
        <v>10</v>
      </c>
      <c r="B14" s="79"/>
      <c r="C14" s="79"/>
      <c r="D14" s="79"/>
      <c r="E14" s="79"/>
      <c r="F14" s="79"/>
      <c r="G14" s="79"/>
      <c r="H14" s="79"/>
      <c r="I14" s="79"/>
      <c r="J14" s="79"/>
      <c r="K14" s="85">
        <f>'Исход. данные'!$B$4</f>
        <v>60.7</v>
      </c>
      <c r="L14" s="85"/>
      <c r="M14" s="85"/>
      <c r="N14" s="16"/>
      <c r="O14" s="16"/>
      <c r="P14" s="16"/>
      <c r="Q14" s="16"/>
      <c r="R14" s="16"/>
      <c r="S14" s="16"/>
      <c r="T14" s="16"/>
      <c r="U14" s="16"/>
      <c r="V14" s="16"/>
      <c r="W14" s="16"/>
      <c r="X14" s="8"/>
    </row>
    <row r="15" spans="1:24">
      <c r="A15" s="97" t="s">
        <v>11</v>
      </c>
      <c r="B15" s="98"/>
      <c r="C15" s="99"/>
      <c r="D15" s="76" t="str">
        <f>"Объем дозирования " &amp; G7 &amp; " мкл"</f>
        <v>Объем дозирования 100 мкл</v>
      </c>
      <c r="E15" s="85"/>
      <c r="F15" s="85"/>
      <c r="G15" s="85"/>
      <c r="H15" s="85"/>
      <c r="I15" s="85"/>
      <c r="J15" s="85"/>
      <c r="K15" s="85"/>
      <c r="L15" s="85"/>
      <c r="M15" s="86"/>
      <c r="N15" s="47"/>
      <c r="O15" s="28"/>
      <c r="P15" s="28"/>
      <c r="Q15" s="28"/>
      <c r="R15" s="28"/>
      <c r="S15" s="28"/>
      <c r="T15" s="28"/>
      <c r="U15" s="28"/>
      <c r="V15" s="28"/>
      <c r="W15" s="28"/>
    </row>
    <row r="16" spans="1:24">
      <c r="A16" s="100"/>
      <c r="B16" s="101"/>
      <c r="C16" s="102"/>
      <c r="D16" s="76" t="s">
        <v>42</v>
      </c>
      <c r="E16" s="85"/>
      <c r="F16" s="85"/>
      <c r="G16" s="85"/>
      <c r="H16" s="86"/>
      <c r="I16" s="76" t="s">
        <v>13</v>
      </c>
      <c r="J16" s="85"/>
      <c r="K16" s="85"/>
      <c r="L16" s="85"/>
      <c r="M16" s="86"/>
      <c r="N16" s="28"/>
      <c r="O16" s="28"/>
      <c r="P16" s="28"/>
      <c r="Q16" s="28"/>
      <c r="R16" s="28"/>
      <c r="S16" s="28"/>
      <c r="T16" s="28"/>
      <c r="U16" s="28"/>
      <c r="V16" s="28"/>
      <c r="W16" s="28"/>
    </row>
    <row r="17" spans="1:31">
      <c r="A17" s="76">
        <v>1</v>
      </c>
      <c r="B17" s="85"/>
      <c r="C17" s="86"/>
      <c r="D17" s="87">
        <v>9.8799999999999999E-2</v>
      </c>
      <c r="E17" s="88"/>
      <c r="F17" s="88"/>
      <c r="G17" s="88"/>
      <c r="H17" s="89"/>
      <c r="I17" s="90">
        <f>D17*1000*'Исход. данные'!$B$6</f>
        <v>99.106280000000012</v>
      </c>
      <c r="J17" s="91"/>
      <c r="K17" s="91"/>
      <c r="L17" s="91"/>
      <c r="M17" s="92"/>
      <c r="N17" s="28"/>
      <c r="O17" s="28"/>
      <c r="P17" s="28"/>
      <c r="Q17" s="28"/>
      <c r="R17" s="28"/>
      <c r="S17" s="28"/>
      <c r="T17" s="28"/>
      <c r="U17" s="28"/>
      <c r="V17" s="28"/>
      <c r="W17" s="28"/>
      <c r="AA17" s="65">
        <f ca="1">ROUND(NORMINV(RAND(), $AA$27, $AA$27*$M$7/100*0.8)/(1000*'Исход. данные'!$B$6), 4)</f>
        <v>0.1003</v>
      </c>
      <c r="AB17" s="65"/>
      <c r="AC17" s="65"/>
      <c r="AD17" s="65"/>
      <c r="AE17" s="65"/>
    </row>
    <row r="18" spans="1:31">
      <c r="A18" s="76">
        <v>2</v>
      </c>
      <c r="B18" s="85"/>
      <c r="C18" s="86"/>
      <c r="D18" s="87">
        <v>9.8900000000000002E-2</v>
      </c>
      <c r="E18" s="93"/>
      <c r="F18" s="93"/>
      <c r="G18" s="93"/>
      <c r="H18" s="94"/>
      <c r="I18" s="90">
        <f>D18*1000*'Исход. данные'!$B$6</f>
        <v>99.20659000000002</v>
      </c>
      <c r="J18" s="95"/>
      <c r="K18" s="95"/>
      <c r="L18" s="95"/>
      <c r="M18" s="96"/>
      <c r="N18" s="28"/>
      <c r="O18" s="28"/>
      <c r="P18" s="28"/>
      <c r="Q18" s="28"/>
      <c r="R18" s="28"/>
      <c r="S18" s="28"/>
      <c r="T18" s="28"/>
      <c r="U18" s="28"/>
      <c r="V18" s="28"/>
      <c r="W18" s="28"/>
      <c r="AA18" s="65">
        <f ca="1">ROUND(NORMINV(RAND(), $AA$27, $AA$27*$M$7/100*0.8)/(1000*'Исход. данные'!$B$6), 4)</f>
        <v>9.9900000000000003E-2</v>
      </c>
      <c r="AB18" s="65"/>
      <c r="AC18" s="65"/>
      <c r="AD18" s="65"/>
      <c r="AE18" s="65"/>
    </row>
    <row r="19" spans="1:31">
      <c r="A19" s="76">
        <v>3</v>
      </c>
      <c r="B19" s="85"/>
      <c r="C19" s="86"/>
      <c r="D19" s="87">
        <v>0.1</v>
      </c>
      <c r="E19" s="93"/>
      <c r="F19" s="93"/>
      <c r="G19" s="93"/>
      <c r="H19" s="94"/>
      <c r="I19" s="90">
        <f>D19*1000*'Исход. данные'!$B$6</f>
        <v>100.31000000000002</v>
      </c>
      <c r="J19" s="95"/>
      <c r="K19" s="95"/>
      <c r="L19" s="95"/>
      <c r="M19" s="96"/>
      <c r="N19" s="28"/>
      <c r="O19" s="28"/>
      <c r="P19" s="28"/>
      <c r="Q19" s="28"/>
      <c r="R19" s="28"/>
      <c r="S19" s="28"/>
      <c r="T19" s="28"/>
      <c r="U19" s="28"/>
      <c r="V19" s="28"/>
      <c r="W19" s="28"/>
      <c r="AA19" s="65">
        <f ca="1">ROUND(NORMINV(RAND(), $AA$27, $AA$27*$M$7/100*0.8)/(1000*'Исход. данные'!$B$6), 4)</f>
        <v>0.10100000000000001</v>
      </c>
      <c r="AB19" s="65"/>
      <c r="AC19" s="65"/>
      <c r="AD19" s="65"/>
      <c r="AE19" s="65"/>
    </row>
    <row r="20" spans="1:31">
      <c r="A20" s="76">
        <v>4</v>
      </c>
      <c r="B20" s="85"/>
      <c r="C20" s="86"/>
      <c r="D20" s="87">
        <v>9.9500000000000005E-2</v>
      </c>
      <c r="E20" s="93"/>
      <c r="F20" s="93"/>
      <c r="G20" s="93"/>
      <c r="H20" s="94"/>
      <c r="I20" s="90">
        <f>D20*1000*'Исход. данные'!$B$6</f>
        <v>99.808450000000008</v>
      </c>
      <c r="J20" s="95"/>
      <c r="K20" s="95"/>
      <c r="L20" s="95"/>
      <c r="M20" s="96"/>
      <c r="N20" s="28"/>
      <c r="O20" s="28"/>
      <c r="P20" s="28"/>
      <c r="Q20" s="28"/>
      <c r="R20" s="28"/>
      <c r="S20" s="28"/>
      <c r="T20" s="28"/>
      <c r="U20" s="28"/>
      <c r="V20" s="28"/>
      <c r="W20" s="28"/>
      <c r="AA20" s="65">
        <f ca="1">ROUND(NORMINV(RAND(), $AA$27, $AA$27*$M$7/100*0.8)/(1000*'Исход. данные'!$B$6), 4)</f>
        <v>9.98E-2</v>
      </c>
      <c r="AB20" s="65"/>
      <c r="AC20" s="65"/>
      <c r="AD20" s="65"/>
      <c r="AE20" s="65"/>
    </row>
    <row r="21" spans="1:31">
      <c r="A21" s="76">
        <v>5</v>
      </c>
      <c r="B21" s="85"/>
      <c r="C21" s="86"/>
      <c r="D21" s="87">
        <v>9.8799999999999999E-2</v>
      </c>
      <c r="E21" s="93"/>
      <c r="F21" s="93"/>
      <c r="G21" s="93"/>
      <c r="H21" s="94"/>
      <c r="I21" s="90">
        <f>D21*1000*'Исход. данные'!$B$6</f>
        <v>99.106280000000012</v>
      </c>
      <c r="J21" s="95"/>
      <c r="K21" s="95"/>
      <c r="L21" s="95"/>
      <c r="M21" s="96"/>
      <c r="N21" s="28"/>
      <c r="O21" s="28"/>
      <c r="P21" s="28"/>
      <c r="Q21" s="28"/>
      <c r="R21" s="28"/>
      <c r="S21" s="28"/>
      <c r="T21" s="28"/>
      <c r="U21" s="28"/>
      <c r="V21" s="28"/>
      <c r="W21" s="28"/>
      <c r="AA21" s="65">
        <f ca="1">ROUND(NORMINV(RAND(), $AA$27, $AA$27*$M$7/100*0.8)/(1000*'Исход. данные'!$B$6), 4)</f>
        <v>0.1002</v>
      </c>
      <c r="AB21" s="65"/>
      <c r="AC21" s="65"/>
      <c r="AD21" s="65"/>
      <c r="AE21" s="65"/>
    </row>
    <row r="22" spans="1:31">
      <c r="A22" s="76">
        <v>6</v>
      </c>
      <c r="B22" s="85"/>
      <c r="C22" s="86"/>
      <c r="D22" s="87">
        <v>9.9500000000000005E-2</v>
      </c>
      <c r="E22" s="93"/>
      <c r="F22" s="93"/>
      <c r="G22" s="93"/>
      <c r="H22" s="94"/>
      <c r="I22" s="90">
        <f>D22*1000*'Исход. данные'!$B$6</f>
        <v>99.808450000000008</v>
      </c>
      <c r="J22" s="95"/>
      <c r="K22" s="95"/>
      <c r="L22" s="95"/>
      <c r="M22" s="96"/>
      <c r="N22" s="28"/>
      <c r="O22" s="28"/>
      <c r="P22" s="28"/>
      <c r="Q22" s="28"/>
      <c r="R22" s="28"/>
      <c r="S22" s="28"/>
      <c r="T22" s="28"/>
      <c r="U22" s="28"/>
      <c r="V22" s="28"/>
      <c r="W22" s="28"/>
      <c r="Z22" s="18"/>
      <c r="AA22" s="65">
        <f ca="1">ROUND(NORMINV(RAND(), $AA$27, $AA$27*$M$7/100*0.8)/(1000*'Исход. данные'!$B$6), 4)</f>
        <v>9.9900000000000003E-2</v>
      </c>
      <c r="AB22" s="65"/>
      <c r="AC22" s="65"/>
      <c r="AD22" s="65"/>
      <c r="AE22" s="65"/>
    </row>
    <row r="23" spans="1:31">
      <c r="A23" s="76">
        <v>7</v>
      </c>
      <c r="B23" s="85"/>
      <c r="C23" s="86"/>
      <c r="D23" s="87">
        <v>9.98E-2</v>
      </c>
      <c r="E23" s="93"/>
      <c r="F23" s="93"/>
      <c r="G23" s="93"/>
      <c r="H23" s="94"/>
      <c r="I23" s="90">
        <f>D23*1000*'Исход. данные'!$B$6</f>
        <v>100.10938</v>
      </c>
      <c r="J23" s="95"/>
      <c r="K23" s="95"/>
      <c r="L23" s="95"/>
      <c r="M23" s="96"/>
      <c r="N23" s="28"/>
      <c r="O23" s="28"/>
      <c r="P23" s="28"/>
      <c r="Q23" s="28"/>
      <c r="R23" s="28"/>
      <c r="S23" s="28"/>
      <c r="T23" s="28"/>
      <c r="U23" s="28"/>
      <c r="V23" s="28"/>
      <c r="W23" s="28"/>
      <c r="Z23" s="18"/>
      <c r="AA23" s="65">
        <f ca="1">ROUND(NORMINV(RAND(), $AA$27, $AA$27*$M$7/100*0.8)/(1000*'Исход. данные'!$B$6), 4)</f>
        <v>0.1009</v>
      </c>
      <c r="AB23" s="65"/>
      <c r="AC23" s="65"/>
      <c r="AD23" s="65"/>
      <c r="AE23" s="65"/>
    </row>
    <row r="24" spans="1:31">
      <c r="A24" s="76">
        <v>8</v>
      </c>
      <c r="B24" s="85"/>
      <c r="C24" s="86"/>
      <c r="D24" s="87">
        <v>9.98E-2</v>
      </c>
      <c r="E24" s="93"/>
      <c r="F24" s="93"/>
      <c r="G24" s="93"/>
      <c r="H24" s="94"/>
      <c r="I24" s="90">
        <f>D24*1000*'Исход. данные'!$B$6</f>
        <v>100.10938</v>
      </c>
      <c r="J24" s="95"/>
      <c r="K24" s="95"/>
      <c r="L24" s="95"/>
      <c r="M24" s="96"/>
      <c r="N24" s="28"/>
      <c r="O24" s="28"/>
      <c r="P24" s="28"/>
      <c r="Q24" s="28"/>
      <c r="R24" s="28"/>
      <c r="S24" s="28"/>
      <c r="T24" s="28"/>
      <c r="U24" s="28"/>
      <c r="V24" s="28"/>
      <c r="W24" s="28"/>
      <c r="AA24" s="65">
        <f ca="1">ROUND(NORMINV(RAND(), $AA$27, $AA$27*$M$7/100*0.8)/(1000*'Исход. данные'!$B$6), 4)</f>
        <v>0.1008</v>
      </c>
      <c r="AB24" s="65"/>
      <c r="AC24" s="65"/>
      <c r="AD24" s="65"/>
      <c r="AE24" s="65"/>
    </row>
    <row r="25" spans="1:31">
      <c r="A25" s="76">
        <v>9</v>
      </c>
      <c r="B25" s="85"/>
      <c r="C25" s="86"/>
      <c r="D25" s="87">
        <v>9.8599999999999993E-2</v>
      </c>
      <c r="E25" s="93"/>
      <c r="F25" s="93"/>
      <c r="G25" s="93"/>
      <c r="H25" s="94"/>
      <c r="I25" s="90">
        <f>D25*1000*'Исход. данные'!$B$6</f>
        <v>98.905659999999997</v>
      </c>
      <c r="J25" s="95"/>
      <c r="K25" s="95"/>
      <c r="L25" s="95"/>
      <c r="M25" s="96"/>
      <c r="N25" s="28"/>
      <c r="O25" s="28"/>
      <c r="P25" s="28"/>
      <c r="Q25" s="28"/>
      <c r="R25" s="28"/>
      <c r="S25" s="28"/>
      <c r="T25" s="28"/>
      <c r="U25" s="28"/>
      <c r="V25" s="29"/>
      <c r="W25" s="28"/>
      <c r="AA25" s="65">
        <f ca="1">ROUND(NORMINV(RAND(), $AA$27, $AA$27*$M$7/100*0.8)/(1000*'Исход. данные'!$B$6), 4)</f>
        <v>9.9699999999999997E-2</v>
      </c>
      <c r="AB25" s="65"/>
      <c r="AC25" s="65"/>
      <c r="AD25" s="65"/>
      <c r="AE25" s="65"/>
    </row>
    <row r="26" spans="1:31">
      <c r="A26" s="76">
        <v>10</v>
      </c>
      <c r="B26" s="85"/>
      <c r="C26" s="86"/>
      <c r="D26" s="87">
        <v>9.9299999999999999E-2</v>
      </c>
      <c r="E26" s="93"/>
      <c r="F26" s="93"/>
      <c r="G26" s="93"/>
      <c r="H26" s="94"/>
      <c r="I26" s="90">
        <f>D26*1000*'Исход. данные'!$B$6</f>
        <v>99.607830000000007</v>
      </c>
      <c r="J26" s="95"/>
      <c r="K26" s="95"/>
      <c r="L26" s="95"/>
      <c r="M26" s="96"/>
      <c r="N26" s="28"/>
      <c r="O26" s="28"/>
      <c r="P26" s="28"/>
      <c r="Q26" s="28"/>
      <c r="R26" s="28"/>
      <c r="S26" s="28"/>
      <c r="T26" s="28"/>
      <c r="U26" s="28"/>
      <c r="V26" s="28"/>
      <c r="W26" s="28"/>
      <c r="AA26" s="65">
        <f ca="1">ROUND(NORMINV(RAND(), $AA$27, $AA$27*$M$7/100*0.8)/(1000*'Исход. данные'!$B$6), 4)</f>
        <v>0.1008</v>
      </c>
      <c r="AB26" s="65"/>
      <c r="AC26" s="65"/>
      <c r="AD26" s="65"/>
      <c r="AE26" s="65"/>
    </row>
    <row r="27" spans="1:31">
      <c r="A27" s="76" t="s">
        <v>14</v>
      </c>
      <c r="B27" s="85"/>
      <c r="C27" s="86"/>
      <c r="D27" s="87">
        <f>AVERAGE(D17:H26)</f>
        <v>9.9300000000000013E-2</v>
      </c>
      <c r="E27" s="93"/>
      <c r="F27" s="93"/>
      <c r="G27" s="93"/>
      <c r="H27" s="94"/>
      <c r="I27" s="90">
        <f>ROUND(AVERAGE(I17:M26),2)</f>
        <v>99.61</v>
      </c>
      <c r="J27" s="95"/>
      <c r="K27" s="95"/>
      <c r="L27" s="95"/>
      <c r="M27" s="96"/>
      <c r="N27" s="47"/>
      <c r="O27" s="28"/>
      <c r="P27" s="28"/>
      <c r="Q27" s="28"/>
      <c r="R27" s="28"/>
      <c r="S27" s="28"/>
      <c r="T27" s="28"/>
      <c r="U27" s="28"/>
      <c r="V27" s="28"/>
      <c r="W27" s="28"/>
      <c r="AA27" s="66">
        <f ca="1">G7+G7*J9/100*0.9*(RAND()-RAND())</f>
        <v>100.88006085276943</v>
      </c>
      <c r="AB27" s="66"/>
      <c r="AC27" s="66"/>
      <c r="AD27" s="66"/>
      <c r="AE27" s="66"/>
    </row>
    <row r="28" spans="1:31">
      <c r="A28" s="76" t="s">
        <v>15</v>
      </c>
      <c r="B28" s="85"/>
      <c r="C28" s="86"/>
      <c r="D28" s="106" t="str">
        <f>'Исход. данные'!$B$5</f>
        <v>Пупкин В.В.</v>
      </c>
      <c r="E28" s="107"/>
      <c r="F28" s="107"/>
      <c r="G28" s="107"/>
      <c r="H28" s="107"/>
      <c r="I28" s="107"/>
      <c r="J28" s="107"/>
      <c r="K28" s="107"/>
      <c r="L28" s="107"/>
      <c r="M28" s="108"/>
      <c r="N28" s="51"/>
      <c r="O28" s="51"/>
      <c r="P28" s="51"/>
      <c r="Q28" s="51"/>
      <c r="R28" s="51"/>
      <c r="S28" s="51"/>
      <c r="T28" s="51"/>
      <c r="U28" s="28"/>
      <c r="V28" s="28"/>
      <c r="W28" s="28"/>
    </row>
    <row r="29" spans="1:31">
      <c r="A29" s="62"/>
      <c r="B29" s="62"/>
      <c r="C29" s="62"/>
      <c r="D29" s="62"/>
      <c r="E29" s="62"/>
      <c r="F29" s="62"/>
      <c r="G29" s="62"/>
      <c r="H29" s="62"/>
      <c r="I29" s="62"/>
      <c r="J29" s="62"/>
      <c r="K29" s="62"/>
      <c r="L29" s="62"/>
      <c r="M29" s="62"/>
      <c r="N29" s="62"/>
      <c r="O29" s="62"/>
      <c r="P29" s="62"/>
      <c r="Q29" s="62"/>
      <c r="R29" s="62"/>
      <c r="S29" s="62"/>
      <c r="T29" s="62"/>
      <c r="U29" s="62"/>
      <c r="V29" s="62"/>
      <c r="W29" s="62"/>
    </row>
    <row r="30" spans="1:31">
      <c r="A30" s="97" t="s">
        <v>11</v>
      </c>
      <c r="B30" s="98"/>
      <c r="C30" s="99"/>
      <c r="D30" s="76" t="str">
        <f>"Объем дозирования " &amp; G8 &amp; " мкл"</f>
        <v>Объем дозирования 1000 мкл</v>
      </c>
      <c r="E30" s="85"/>
      <c r="F30" s="85"/>
      <c r="G30" s="85"/>
      <c r="H30" s="85"/>
      <c r="I30" s="85"/>
      <c r="J30" s="85"/>
      <c r="K30" s="85"/>
      <c r="L30" s="85"/>
      <c r="M30" s="86"/>
      <c r="V30" s="18"/>
    </row>
    <row r="31" spans="1:31">
      <c r="A31" s="100"/>
      <c r="B31" s="101"/>
      <c r="C31" s="102"/>
      <c r="D31" s="76" t="s">
        <v>42</v>
      </c>
      <c r="E31" s="85"/>
      <c r="F31" s="85"/>
      <c r="G31" s="85"/>
      <c r="H31" s="86"/>
      <c r="I31" s="76" t="s">
        <v>13</v>
      </c>
      <c r="J31" s="85"/>
      <c r="K31" s="85"/>
      <c r="L31" s="85"/>
      <c r="M31" s="86"/>
      <c r="Q31" s="18"/>
      <c r="S31" s="2"/>
    </row>
    <row r="32" spans="1:31">
      <c r="A32" s="76">
        <v>1</v>
      </c>
      <c r="B32" s="85"/>
      <c r="C32" s="86"/>
      <c r="D32" s="103">
        <v>0.99580000000000002</v>
      </c>
      <c r="E32" s="104"/>
      <c r="F32" s="104"/>
      <c r="G32" s="104"/>
      <c r="H32" s="105"/>
      <c r="I32" s="90">
        <f>D32*1000*'Исход. данные'!$B$6</f>
        <v>998.88698000000022</v>
      </c>
      <c r="J32" s="95"/>
      <c r="K32" s="95"/>
      <c r="L32" s="95"/>
      <c r="M32" s="96"/>
      <c r="Q32" s="18"/>
      <c r="AA32" s="65">
        <f ca="1">ROUND(NORMINV(RAND(), $AA$42, $AA$42*$M$8/100*0.8)/(1000*'Исход. данные'!$B$6), 4)</f>
        <v>0.99529999999999996</v>
      </c>
      <c r="AB32" s="65"/>
      <c r="AC32" s="65"/>
      <c r="AD32" s="65"/>
      <c r="AE32" s="65"/>
    </row>
    <row r="33" spans="1:31">
      <c r="A33" s="76">
        <v>2</v>
      </c>
      <c r="B33" s="85"/>
      <c r="C33" s="86"/>
      <c r="D33" s="103">
        <v>0.99380000000000002</v>
      </c>
      <c r="E33" s="104"/>
      <c r="F33" s="104"/>
      <c r="G33" s="104"/>
      <c r="H33" s="105"/>
      <c r="I33" s="90">
        <f>D33*1000*'Исход. данные'!$B$6</f>
        <v>996.88078000000019</v>
      </c>
      <c r="J33" s="95"/>
      <c r="K33" s="95"/>
      <c r="L33" s="95"/>
      <c r="M33" s="96"/>
      <c r="Q33" s="18"/>
      <c r="S33" s="2"/>
      <c r="AA33" s="65">
        <f ca="1">ROUND(NORMINV(RAND(), $AA$42, $AA$42*$M$8/100*0.8)/(1000*'Исход. данные'!$B$6), 4)</f>
        <v>0.99870000000000003</v>
      </c>
      <c r="AB33" s="65"/>
      <c r="AC33" s="65"/>
      <c r="AD33" s="65"/>
      <c r="AE33" s="65"/>
    </row>
    <row r="34" spans="1:31">
      <c r="A34" s="76">
        <v>3</v>
      </c>
      <c r="B34" s="85"/>
      <c r="C34" s="86"/>
      <c r="D34" s="103">
        <v>0.99429999999999996</v>
      </c>
      <c r="E34" s="104"/>
      <c r="F34" s="104"/>
      <c r="G34" s="104"/>
      <c r="H34" s="105"/>
      <c r="I34" s="90">
        <f>D34*1000*'Исход. данные'!$B$6</f>
        <v>997.38233000000002</v>
      </c>
      <c r="J34" s="95"/>
      <c r="K34" s="95"/>
      <c r="L34" s="95"/>
      <c r="M34" s="96"/>
      <c r="Q34" s="18"/>
      <c r="AA34" s="65">
        <f ca="1">ROUND(NORMINV(RAND(), $AA$42, $AA$42*$M$8/100*0.8)/(1000*'Исход. данные'!$B$6), 4)</f>
        <v>1.0012000000000001</v>
      </c>
      <c r="AB34" s="65"/>
      <c r="AC34" s="65"/>
      <c r="AD34" s="65"/>
      <c r="AE34" s="65"/>
    </row>
    <row r="35" spans="1:31">
      <c r="A35" s="76">
        <v>4</v>
      </c>
      <c r="B35" s="85"/>
      <c r="C35" s="86"/>
      <c r="D35" s="103">
        <v>0.99650000000000005</v>
      </c>
      <c r="E35" s="104"/>
      <c r="F35" s="104"/>
      <c r="G35" s="104"/>
      <c r="H35" s="105"/>
      <c r="I35" s="90">
        <f>D35*1000*'Исход. данные'!$B$6</f>
        <v>999.58915000000013</v>
      </c>
      <c r="J35" s="95"/>
      <c r="K35" s="95"/>
      <c r="L35" s="95"/>
      <c r="M35" s="96"/>
      <c r="Q35" s="18"/>
      <c r="AA35" s="65">
        <f ca="1">ROUND(NORMINV(RAND(), $AA$42, $AA$42*$M$8/100*0.8)/(1000*'Исход. данные'!$B$6), 4)</f>
        <v>0.99760000000000004</v>
      </c>
      <c r="AB35" s="65"/>
      <c r="AC35" s="65"/>
      <c r="AD35" s="65"/>
      <c r="AE35" s="65"/>
    </row>
    <row r="36" spans="1:31">
      <c r="A36" s="76">
        <v>5</v>
      </c>
      <c r="B36" s="85"/>
      <c r="C36" s="86"/>
      <c r="D36" s="103">
        <v>0.998</v>
      </c>
      <c r="E36" s="104"/>
      <c r="F36" s="104"/>
      <c r="G36" s="104"/>
      <c r="H36" s="105"/>
      <c r="I36" s="90">
        <f>D36*1000*'Исход. данные'!$B$6</f>
        <v>1001.0938000000001</v>
      </c>
      <c r="J36" s="95"/>
      <c r="K36" s="95"/>
      <c r="L36" s="95"/>
      <c r="M36" s="96"/>
      <c r="Q36" s="18"/>
      <c r="AA36" s="65">
        <f ca="1">ROUND(NORMINV(RAND(), $AA$42, $AA$42*$M$8/100*0.8)/(1000*'Исход. данные'!$B$6), 4)</f>
        <v>0.99890000000000001</v>
      </c>
      <c r="AB36" s="65"/>
      <c r="AC36" s="65"/>
      <c r="AD36" s="65"/>
      <c r="AE36" s="65"/>
    </row>
    <row r="37" spans="1:31">
      <c r="A37" s="76">
        <v>6</v>
      </c>
      <c r="B37" s="85"/>
      <c r="C37" s="86"/>
      <c r="D37" s="103">
        <v>0.99809999999999999</v>
      </c>
      <c r="E37" s="104"/>
      <c r="F37" s="104"/>
      <c r="G37" s="104"/>
      <c r="H37" s="105"/>
      <c r="I37" s="90">
        <f>D37*1000*'Исход. данные'!$B$6</f>
        <v>1001.1941100000001</v>
      </c>
      <c r="J37" s="95"/>
      <c r="K37" s="95"/>
      <c r="L37" s="95"/>
      <c r="M37" s="96"/>
      <c r="Q37" s="18"/>
      <c r="Y37" s="26"/>
      <c r="AA37" s="65">
        <f ca="1">ROUND(NORMINV(RAND(), $AA$42, $AA$42*$M$8/100*0.8)/(1000*'Исход. данные'!$B$6), 4)</f>
        <v>0.99790000000000001</v>
      </c>
      <c r="AB37" s="65"/>
      <c r="AC37" s="65"/>
      <c r="AD37" s="65"/>
      <c r="AE37" s="65"/>
    </row>
    <row r="38" spans="1:31">
      <c r="A38" s="76">
        <v>7</v>
      </c>
      <c r="B38" s="85"/>
      <c r="C38" s="86"/>
      <c r="D38" s="103">
        <v>1.0026999999999999</v>
      </c>
      <c r="E38" s="104"/>
      <c r="F38" s="104"/>
      <c r="G38" s="104"/>
      <c r="H38" s="105"/>
      <c r="I38" s="90">
        <f>D38*1000*'Исход. данные'!$B$6</f>
        <v>1005.8083700000001</v>
      </c>
      <c r="J38" s="95"/>
      <c r="K38" s="95"/>
      <c r="L38" s="95"/>
      <c r="M38" s="96"/>
      <c r="Q38" s="18"/>
      <c r="AA38" s="65">
        <f ca="1">ROUND(NORMINV(RAND(), $AA$42, $AA$42*$M$8/100*0.8)/(1000*'Исход. данные'!$B$6), 4)</f>
        <v>0.99760000000000004</v>
      </c>
      <c r="AB38" s="65"/>
      <c r="AC38" s="65"/>
      <c r="AD38" s="65"/>
      <c r="AE38" s="65"/>
    </row>
    <row r="39" spans="1:31">
      <c r="A39" s="76">
        <v>8</v>
      </c>
      <c r="B39" s="85"/>
      <c r="C39" s="86"/>
      <c r="D39" s="103">
        <v>0.99939999999999996</v>
      </c>
      <c r="E39" s="104"/>
      <c r="F39" s="104"/>
      <c r="G39" s="104"/>
      <c r="H39" s="105"/>
      <c r="I39" s="90">
        <f>D39*1000*'Исход. данные'!$B$6</f>
        <v>1002.49814</v>
      </c>
      <c r="J39" s="95"/>
      <c r="K39" s="95"/>
      <c r="L39" s="95"/>
      <c r="M39" s="96"/>
      <c r="Q39" s="18"/>
      <c r="AA39" s="65">
        <f ca="1">ROUND(NORMINV(RAND(), $AA$42, $AA$42*$M$8/100*0.8)/(1000*'Исход. данные'!$B$6), 4)</f>
        <v>0.999</v>
      </c>
      <c r="AB39" s="65"/>
      <c r="AC39" s="65"/>
      <c r="AD39" s="65"/>
      <c r="AE39" s="65"/>
    </row>
    <row r="40" spans="1:31">
      <c r="A40" s="76">
        <v>9</v>
      </c>
      <c r="B40" s="85"/>
      <c r="C40" s="86"/>
      <c r="D40" s="103">
        <v>0.99360000000000004</v>
      </c>
      <c r="E40" s="104"/>
      <c r="F40" s="104"/>
      <c r="G40" s="104"/>
      <c r="H40" s="105"/>
      <c r="I40" s="90">
        <f>D40*1000*'Исход. данные'!$B$6</f>
        <v>996.68016000000011</v>
      </c>
      <c r="J40" s="95"/>
      <c r="K40" s="95"/>
      <c r="L40" s="95"/>
      <c r="M40" s="96"/>
      <c r="Q40" s="18"/>
      <c r="AA40" s="65">
        <f ca="1">ROUND(NORMINV(RAND(), $AA$42, $AA$42*$M$8/100*0.8)/(1000*'Исход. данные'!$B$6), 4)</f>
        <v>1.0003</v>
      </c>
      <c r="AB40" s="65"/>
      <c r="AC40" s="65"/>
      <c r="AD40" s="65"/>
      <c r="AE40" s="65"/>
    </row>
    <row r="41" spans="1:31">
      <c r="A41" s="76">
        <v>10</v>
      </c>
      <c r="B41" s="85"/>
      <c r="C41" s="86"/>
      <c r="D41" s="103">
        <v>0.99439999999999995</v>
      </c>
      <c r="E41" s="104"/>
      <c r="F41" s="104"/>
      <c r="G41" s="104"/>
      <c r="H41" s="105"/>
      <c r="I41" s="90">
        <f>D41*1000*'Исход. данные'!$B$6</f>
        <v>997.48264000000006</v>
      </c>
      <c r="J41" s="95"/>
      <c r="K41" s="95"/>
      <c r="L41" s="95"/>
      <c r="M41" s="96"/>
      <c r="Q41" s="18"/>
      <c r="AA41" s="65">
        <f ca="1">ROUND(NORMINV(RAND(), $AA$42, $AA$42*$M$8/100*0.8)/(1000*'Исход. данные'!$B$6), 4)</f>
        <v>0.99880000000000002</v>
      </c>
      <c r="AB41" s="65"/>
      <c r="AC41" s="65"/>
      <c r="AD41" s="65"/>
      <c r="AE41" s="65"/>
    </row>
    <row r="42" spans="1:31">
      <c r="A42" s="76" t="s">
        <v>14</v>
      </c>
      <c r="B42" s="85"/>
      <c r="C42" s="86"/>
      <c r="D42" s="109">
        <f>AVERAGE(D32:H41)</f>
        <v>0.9966600000000001</v>
      </c>
      <c r="E42" s="110"/>
      <c r="F42" s="110"/>
      <c r="G42" s="110"/>
      <c r="H42" s="110"/>
      <c r="I42" s="111">
        <f>ROUND(AVERAGE(I32:M41), 2)</f>
        <v>999.75</v>
      </c>
      <c r="J42" s="111"/>
      <c r="K42" s="111"/>
      <c r="L42" s="111"/>
      <c r="M42" s="111"/>
      <c r="N42" s="8"/>
      <c r="O42" s="8"/>
      <c r="P42" s="8"/>
      <c r="Q42" s="8"/>
      <c r="R42" s="8"/>
      <c r="S42" s="8"/>
      <c r="T42" s="8"/>
      <c r="U42" s="8"/>
      <c r="V42" s="8"/>
      <c r="W42" s="8"/>
      <c r="X42" s="8"/>
      <c r="AA42" s="66">
        <f ca="1">G8+G8*J10/100*0.9*(RAND()-RAND())</f>
        <v>1002.1564437735412</v>
      </c>
      <c r="AB42" s="66"/>
      <c r="AC42" s="66"/>
      <c r="AD42" s="66"/>
      <c r="AE42" s="66"/>
    </row>
    <row r="43" spans="1:31">
      <c r="A43" s="74" t="s">
        <v>15</v>
      </c>
      <c r="B43" s="74"/>
      <c r="C43" s="74"/>
      <c r="D43" s="112" t="str">
        <f>'Исход. данные'!$B$5</f>
        <v>Пупкин В.В.</v>
      </c>
      <c r="E43" s="112"/>
      <c r="F43" s="112"/>
      <c r="G43" s="112"/>
      <c r="H43" s="112"/>
      <c r="I43" s="112"/>
      <c r="J43" s="112"/>
      <c r="K43" s="112"/>
      <c r="L43" s="112"/>
      <c r="M43" s="112"/>
      <c r="N43" s="45"/>
      <c r="O43" s="45"/>
      <c r="P43" s="45"/>
      <c r="Q43" s="45"/>
      <c r="R43" s="45"/>
      <c r="S43" s="45"/>
      <c r="T43" s="8"/>
      <c r="U43" s="8"/>
      <c r="V43" s="8"/>
      <c r="W43" s="8"/>
      <c r="X43" s="8"/>
    </row>
    <row r="44" spans="1:31">
      <c r="A44" s="107" t="s">
        <v>16</v>
      </c>
      <c r="B44" s="107"/>
      <c r="C44" s="107"/>
      <c r="D44" s="107"/>
      <c r="E44" s="107"/>
      <c r="F44" s="107"/>
      <c r="G44" s="107"/>
      <c r="H44" s="107"/>
      <c r="I44" s="107"/>
      <c r="J44" s="107"/>
      <c r="K44" s="107"/>
      <c r="L44" s="107"/>
      <c r="M44" s="107"/>
      <c r="N44" s="16"/>
      <c r="O44" s="16"/>
      <c r="P44" s="16"/>
      <c r="Q44" s="16"/>
      <c r="R44" s="16"/>
      <c r="S44" s="16"/>
      <c r="T44" s="16"/>
      <c r="U44" s="16"/>
      <c r="V44" s="16"/>
      <c r="W44" s="16"/>
    </row>
    <row r="45" spans="1:31" ht="15" customHeight="1">
      <c r="A45" s="124" t="s">
        <v>5</v>
      </c>
      <c r="B45" s="125"/>
      <c r="C45" s="125"/>
      <c r="D45" s="115" t="s">
        <v>55</v>
      </c>
      <c r="E45" s="116"/>
      <c r="F45" s="116"/>
      <c r="G45" s="116"/>
      <c r="H45" s="117"/>
      <c r="I45" s="113" t="s">
        <v>57</v>
      </c>
      <c r="J45" s="113"/>
      <c r="K45" s="113"/>
      <c r="L45" s="113"/>
      <c r="M45" s="113"/>
      <c r="AA45">
        <f>IF(ABS(D46)&gt;J9, 0, IF(ABS(D47)&gt;J10, 0, IF(I46&gt;M7, 0, IF(I47&gt;M8, 0, 1))))</f>
        <v>1</v>
      </c>
    </row>
    <row r="46" spans="1:31">
      <c r="A46" s="76">
        <f>G7</f>
        <v>100</v>
      </c>
      <c r="B46" s="85"/>
      <c r="C46" s="86"/>
      <c r="D46" s="118">
        <f>ROUND(((I27-A46)/A46*100),2)</f>
        <v>-0.39</v>
      </c>
      <c r="E46" s="119"/>
      <c r="F46" s="119"/>
      <c r="G46" s="119"/>
      <c r="H46" s="120"/>
      <c r="I46" s="114">
        <f>ROUND(STDEV(I17:I26)*100/I27,2)</f>
        <v>0.5</v>
      </c>
      <c r="J46" s="114"/>
      <c r="K46" s="114"/>
      <c r="L46" s="114"/>
      <c r="M46" s="114"/>
    </row>
    <row r="47" spans="1:31">
      <c r="A47" s="76">
        <f>G8</f>
        <v>1000</v>
      </c>
      <c r="B47" s="85"/>
      <c r="C47" s="86"/>
      <c r="D47" s="118">
        <f>ROUND(((I42-A47)/A47*100),2)</f>
        <v>-0.03</v>
      </c>
      <c r="E47" s="119"/>
      <c r="F47" s="119"/>
      <c r="G47" s="119"/>
      <c r="H47" s="120"/>
      <c r="I47" s="114">
        <f>ROUND(STDEV(I32:I41)*100/I42,2)</f>
        <v>0.28999999999999998</v>
      </c>
      <c r="J47" s="114"/>
      <c r="K47" s="114"/>
      <c r="L47" s="114"/>
      <c r="M47" s="114"/>
      <c r="N47" s="37"/>
      <c r="Q47" s="8"/>
    </row>
    <row r="48" spans="1:31" ht="15.75">
      <c r="A48" s="121" t="s">
        <v>17</v>
      </c>
      <c r="B48" s="121"/>
      <c r="C48" s="121"/>
      <c r="D48" s="121"/>
      <c r="E48" s="121"/>
      <c r="F48" s="121"/>
      <c r="G48" s="122" t="s">
        <v>18</v>
      </c>
      <c r="H48" s="122"/>
      <c r="I48" s="122"/>
      <c r="J48" s="122"/>
      <c r="K48" s="122"/>
      <c r="L48" s="122"/>
      <c r="M48" s="122"/>
      <c r="N48" s="44"/>
      <c r="O48" s="44"/>
      <c r="P48" s="44"/>
      <c r="Q48" s="44"/>
      <c r="R48" s="44"/>
      <c r="S48" s="44"/>
      <c r="T48" s="44"/>
      <c r="U48" s="44"/>
      <c r="V48" s="44"/>
      <c r="W48" s="44"/>
      <c r="X48" s="8"/>
    </row>
    <row r="49" spans="1:24">
      <c r="A49" s="79" t="s">
        <v>15</v>
      </c>
      <c r="B49" s="79"/>
      <c r="C49" s="79"/>
      <c r="D49" s="79"/>
      <c r="E49" s="79"/>
      <c r="F49" s="79"/>
      <c r="G49" s="107" t="str">
        <f>'Исход. данные'!$B$5</f>
        <v>Пупкин В.В.</v>
      </c>
      <c r="H49" s="107"/>
      <c r="I49" s="107"/>
      <c r="J49" s="107"/>
      <c r="K49" s="107"/>
      <c r="L49" s="107"/>
      <c r="M49" s="107"/>
      <c r="N49" s="16"/>
      <c r="O49" s="16"/>
      <c r="P49" s="16"/>
      <c r="Q49" s="16"/>
      <c r="R49" s="16"/>
      <c r="S49" s="16"/>
      <c r="T49" s="16"/>
      <c r="U49" s="16"/>
      <c r="V49" s="16"/>
      <c r="W49" s="16"/>
      <c r="X49" s="8"/>
    </row>
    <row r="50" spans="1:24">
      <c r="A50" s="62"/>
      <c r="B50" s="62"/>
      <c r="C50" s="62"/>
      <c r="D50" s="62"/>
      <c r="E50" s="62"/>
      <c r="F50" s="62"/>
      <c r="G50" s="123" t="s">
        <v>58</v>
      </c>
      <c r="H50" s="123"/>
      <c r="I50" s="123"/>
      <c r="J50" s="123"/>
      <c r="K50" s="123"/>
      <c r="L50" s="123"/>
      <c r="M50" s="123"/>
      <c r="N50" s="48"/>
      <c r="O50" s="48"/>
      <c r="P50" s="48"/>
      <c r="Q50" s="63"/>
      <c r="R50" s="63"/>
      <c r="S50" s="63"/>
      <c r="T50" s="63"/>
      <c r="U50" s="63"/>
      <c r="V50" s="63"/>
      <c r="W50" s="63"/>
    </row>
  </sheetData>
  <mergeCells count="152">
    <mergeCell ref="A1:M1"/>
    <mergeCell ref="A2:M2"/>
    <mergeCell ref="A3:G3"/>
    <mergeCell ref="I3:M3"/>
    <mergeCell ref="Q3:W3"/>
    <mergeCell ref="A4:G4"/>
    <mergeCell ref="I4:M4"/>
    <mergeCell ref="Q4:W4"/>
    <mergeCell ref="A5:M5"/>
    <mergeCell ref="A6:C6"/>
    <mergeCell ref="D6:F6"/>
    <mergeCell ref="G6:I6"/>
    <mergeCell ref="J6:L6"/>
    <mergeCell ref="A7:C7"/>
    <mergeCell ref="D7:F7"/>
    <mergeCell ref="G7:I7"/>
    <mergeCell ref="J7:L7"/>
    <mergeCell ref="A10:C10"/>
    <mergeCell ref="D10:F10"/>
    <mergeCell ref="G10:I10"/>
    <mergeCell ref="J10:L10"/>
    <mergeCell ref="A11:J11"/>
    <mergeCell ref="K11:M11"/>
    <mergeCell ref="A8:C8"/>
    <mergeCell ref="D8:F8"/>
    <mergeCell ref="G8:I8"/>
    <mergeCell ref="J8:L8"/>
    <mergeCell ref="A9:C9"/>
    <mergeCell ref="D9:F9"/>
    <mergeCell ref="G9:I9"/>
    <mergeCell ref="J9:L9"/>
    <mergeCell ref="A15:C16"/>
    <mergeCell ref="D15:M15"/>
    <mergeCell ref="D16:H16"/>
    <mergeCell ref="I16:M16"/>
    <mergeCell ref="A17:C17"/>
    <mergeCell ref="D17:H17"/>
    <mergeCell ref="I17:M17"/>
    <mergeCell ref="A12:J12"/>
    <mergeCell ref="K12:M12"/>
    <mergeCell ref="A13:J13"/>
    <mergeCell ref="K13:M13"/>
    <mergeCell ref="A14:J14"/>
    <mergeCell ref="K14:M14"/>
    <mergeCell ref="AA17:AE17"/>
    <mergeCell ref="A18:C18"/>
    <mergeCell ref="D18:H18"/>
    <mergeCell ref="I18:M18"/>
    <mergeCell ref="AA18:AE18"/>
    <mergeCell ref="A19:C19"/>
    <mergeCell ref="D19:H19"/>
    <mergeCell ref="I19:M19"/>
    <mergeCell ref="AA19:AE19"/>
    <mergeCell ref="A22:C22"/>
    <mergeCell ref="D22:H22"/>
    <mergeCell ref="I22:M22"/>
    <mergeCell ref="AA22:AE22"/>
    <mergeCell ref="A23:C23"/>
    <mergeCell ref="D23:H23"/>
    <mergeCell ref="I23:M23"/>
    <mergeCell ref="AA23:AE23"/>
    <mergeCell ref="A20:C20"/>
    <mergeCell ref="D20:H20"/>
    <mergeCell ref="I20:M20"/>
    <mergeCell ref="AA20:AE20"/>
    <mergeCell ref="A21:C21"/>
    <mergeCell ref="D21:H21"/>
    <mergeCell ref="I21:M21"/>
    <mergeCell ref="AA21:AE21"/>
    <mergeCell ref="AA26:AE26"/>
    <mergeCell ref="A27:C27"/>
    <mergeCell ref="D27:H27"/>
    <mergeCell ref="I27:M27"/>
    <mergeCell ref="AA27:AE27"/>
    <mergeCell ref="A24:C24"/>
    <mergeCell ref="D24:H24"/>
    <mergeCell ref="I24:M24"/>
    <mergeCell ref="AA24:AE24"/>
    <mergeCell ref="A25:C25"/>
    <mergeCell ref="D25:H25"/>
    <mergeCell ref="I25:M25"/>
    <mergeCell ref="AA25:AE25"/>
    <mergeCell ref="A28:C28"/>
    <mergeCell ref="D28:M28"/>
    <mergeCell ref="A30:C31"/>
    <mergeCell ref="D30:M30"/>
    <mergeCell ref="D31:H31"/>
    <mergeCell ref="I31:M31"/>
    <mergeCell ref="A26:C26"/>
    <mergeCell ref="D26:H26"/>
    <mergeCell ref="I26:M26"/>
    <mergeCell ref="A34:C34"/>
    <mergeCell ref="D34:H34"/>
    <mergeCell ref="I34:M34"/>
    <mergeCell ref="AA34:AE34"/>
    <mergeCell ref="A35:C35"/>
    <mergeCell ref="D35:H35"/>
    <mergeCell ref="I35:M35"/>
    <mergeCell ref="AA35:AE35"/>
    <mergeCell ref="A32:C32"/>
    <mergeCell ref="D32:H32"/>
    <mergeCell ref="I32:M32"/>
    <mergeCell ref="AA32:AE32"/>
    <mergeCell ref="A33:C33"/>
    <mergeCell ref="D33:H33"/>
    <mergeCell ref="I33:M33"/>
    <mergeCell ref="AA33:AE33"/>
    <mergeCell ref="A38:C38"/>
    <mergeCell ref="D38:H38"/>
    <mergeCell ref="I38:M38"/>
    <mergeCell ref="AA38:AE38"/>
    <mergeCell ref="A39:C39"/>
    <mergeCell ref="D39:H39"/>
    <mergeCell ref="I39:M39"/>
    <mergeCell ref="AA39:AE39"/>
    <mergeCell ref="A36:C36"/>
    <mergeCell ref="D36:H36"/>
    <mergeCell ref="I36:M36"/>
    <mergeCell ref="AA36:AE36"/>
    <mergeCell ref="A37:C37"/>
    <mergeCell ref="D37:H37"/>
    <mergeCell ref="I37:M37"/>
    <mergeCell ref="AA37:AE37"/>
    <mergeCell ref="A42:C42"/>
    <mergeCell ref="D42:H42"/>
    <mergeCell ref="I42:M42"/>
    <mergeCell ref="AA42:AE42"/>
    <mergeCell ref="A43:C43"/>
    <mergeCell ref="D43:M43"/>
    <mergeCell ref="A40:C40"/>
    <mergeCell ref="D40:H40"/>
    <mergeCell ref="I40:M40"/>
    <mergeCell ref="AA40:AE40"/>
    <mergeCell ref="A41:C41"/>
    <mergeCell ref="D41:H41"/>
    <mergeCell ref="I41:M41"/>
    <mergeCell ref="AA41:AE41"/>
    <mergeCell ref="G50:M50"/>
    <mergeCell ref="A47:C47"/>
    <mergeCell ref="D47:H47"/>
    <mergeCell ref="I47:M47"/>
    <mergeCell ref="A48:F48"/>
    <mergeCell ref="G48:M48"/>
    <mergeCell ref="A49:F49"/>
    <mergeCell ref="G49:M49"/>
    <mergeCell ref="A44:M44"/>
    <mergeCell ref="A45:C45"/>
    <mergeCell ref="D45:H45"/>
    <mergeCell ref="I45:M45"/>
    <mergeCell ref="A46:C46"/>
    <mergeCell ref="D46:H46"/>
    <mergeCell ref="I46:M46"/>
  </mergeCells>
  <conditionalFormatting sqref="D46">
    <cfRule type="expression" dxfId="7" priority="4">
      <formula>ABS($D$46)&gt;--MID($J$7,2,5)</formula>
    </cfRule>
  </conditionalFormatting>
  <conditionalFormatting sqref="D47">
    <cfRule type="expression" dxfId="6" priority="3">
      <formula>ABS($D$47)&gt;--MID($J$8,2,5)</formula>
    </cfRule>
  </conditionalFormatting>
  <conditionalFormatting sqref="I46">
    <cfRule type="cellIs" dxfId="5" priority="2" operator="greaterThan">
      <formula>$M$7</formula>
    </cfRule>
  </conditionalFormatting>
  <conditionalFormatting sqref="I47">
    <cfRule type="cellIs" dxfId="4" priority="1" operator="greaterThan">
      <formula>$M$8</formula>
    </cfRule>
  </conditionalFormatting>
  <pageMargins left="0.7" right="0.7" top="0.75" bottom="0.75" header="0.3" footer="0.3"/>
  <pageSetup paperSize="9" orientation="portrait" r:id="rId1"/>
</worksheet>
</file>

<file path=xl/worksheets/sheet76.xml><?xml version="1.0" encoding="utf-8"?>
<worksheet xmlns="http://schemas.openxmlformats.org/spreadsheetml/2006/main" xmlns:r="http://schemas.openxmlformats.org/officeDocument/2006/relationships">
  <sheetPr codeName="Лист106">
    <tabColor rgb="FF00B0F0"/>
  </sheetPr>
  <dimension ref="A1:AE50"/>
  <sheetViews>
    <sheetView zoomScale="90" zoomScaleNormal="90" workbookViewId="0">
      <selection activeCell="D32" sqref="D32:H41"/>
    </sheetView>
  </sheetViews>
  <sheetFormatPr defaultRowHeight="15"/>
  <cols>
    <col min="1" max="1" width="6.7109375" customWidth="1"/>
    <col min="2" max="2" width="6.5703125" customWidth="1"/>
    <col min="3" max="3" width="5.5703125" customWidth="1"/>
    <col min="4" max="4" width="7" customWidth="1"/>
    <col min="5" max="7" width="3.7109375" customWidth="1"/>
    <col min="8" max="8" width="11.7109375" customWidth="1"/>
    <col min="9" max="9" width="2.7109375" customWidth="1"/>
    <col min="10" max="10" width="6.7109375" customWidth="1"/>
    <col min="11" max="12" width="3.7109375" customWidth="1"/>
    <col min="13" max="13" width="14.7109375" customWidth="1"/>
    <col min="14" max="14" width="5.7109375" customWidth="1"/>
    <col min="15" max="16" width="0" hidden="1" customWidth="1"/>
    <col min="17" max="17" width="0.42578125" customWidth="1"/>
    <col min="18" max="23" width="0" hidden="1" customWidth="1"/>
    <col min="27" max="27" width="9.28515625" hidden="1" customWidth="1"/>
    <col min="28" max="31" width="9.140625" hidden="1" customWidth="1"/>
  </cols>
  <sheetData>
    <row r="1" spans="1:24">
      <c r="A1" s="67" t="s">
        <v>32</v>
      </c>
      <c r="B1" s="67"/>
      <c r="C1" s="67"/>
      <c r="D1" s="67"/>
      <c r="E1" s="67"/>
      <c r="F1" s="67"/>
      <c r="G1" s="67"/>
      <c r="H1" s="67"/>
      <c r="I1" s="67"/>
      <c r="J1" s="67"/>
      <c r="K1" s="67"/>
      <c r="L1" s="67"/>
      <c r="M1" s="67"/>
      <c r="N1" s="38"/>
      <c r="O1" s="38"/>
      <c r="P1" s="38"/>
      <c r="Q1" s="38"/>
      <c r="R1" s="38"/>
      <c r="S1" s="38"/>
      <c r="T1" s="38"/>
      <c r="U1" s="38"/>
      <c r="V1" s="38"/>
      <c r="W1" s="28"/>
    </row>
    <row r="2" spans="1:24">
      <c r="A2" s="71" t="s">
        <v>33</v>
      </c>
      <c r="B2" s="71"/>
      <c r="C2" s="71"/>
      <c r="D2" s="71"/>
      <c r="E2" s="71"/>
      <c r="F2" s="71"/>
      <c r="G2" s="71"/>
      <c r="H2" s="71"/>
      <c r="I2" s="71"/>
      <c r="J2" s="71"/>
      <c r="K2" s="71"/>
      <c r="L2" s="71"/>
      <c r="M2" s="71"/>
      <c r="N2" s="7"/>
      <c r="O2" s="7"/>
      <c r="P2" s="7"/>
      <c r="Q2" s="7"/>
      <c r="R2" s="7"/>
      <c r="S2" s="7"/>
      <c r="T2" s="7"/>
      <c r="U2" s="7"/>
      <c r="V2" s="7"/>
      <c r="W2" s="7"/>
    </row>
    <row r="3" spans="1:24" ht="15.75">
      <c r="A3" s="68" t="s">
        <v>62</v>
      </c>
      <c r="B3" s="68"/>
      <c r="C3" s="68"/>
      <c r="D3" s="68"/>
      <c r="E3" s="68"/>
      <c r="F3" s="68"/>
      <c r="G3" s="68"/>
      <c r="H3" s="62"/>
      <c r="I3" s="72">
        <v>43288587</v>
      </c>
      <c r="J3" s="72"/>
      <c r="K3" s="72"/>
      <c r="L3" s="72"/>
      <c r="M3" s="72"/>
      <c r="N3" s="16"/>
      <c r="O3" s="23"/>
      <c r="P3" s="62"/>
      <c r="Q3" s="69"/>
      <c r="R3" s="69"/>
      <c r="S3" s="69"/>
      <c r="T3" s="69"/>
      <c r="U3" s="69"/>
      <c r="V3" s="69"/>
      <c r="W3" s="69"/>
    </row>
    <row r="4" spans="1:24">
      <c r="A4" s="70" t="s">
        <v>0</v>
      </c>
      <c r="B4" s="70"/>
      <c r="C4" s="70"/>
      <c r="D4" s="70"/>
      <c r="E4" s="70"/>
      <c r="F4" s="70"/>
      <c r="G4" s="70"/>
      <c r="H4" s="62"/>
      <c r="I4" s="70" t="s">
        <v>1</v>
      </c>
      <c r="J4" s="70"/>
      <c r="K4" s="70"/>
      <c r="L4" s="70"/>
      <c r="M4" s="70"/>
      <c r="N4" s="46"/>
      <c r="O4" s="42"/>
      <c r="P4" s="62"/>
      <c r="Q4" s="69"/>
      <c r="R4" s="69"/>
      <c r="S4" s="69"/>
      <c r="T4" s="69"/>
      <c r="U4" s="69"/>
      <c r="V4" s="69"/>
      <c r="W4" s="69"/>
    </row>
    <row r="5" spans="1:24">
      <c r="A5" s="73" t="s">
        <v>2</v>
      </c>
      <c r="B5" s="73"/>
      <c r="C5" s="73"/>
      <c r="D5" s="73"/>
      <c r="E5" s="73"/>
      <c r="F5" s="73"/>
      <c r="G5" s="73"/>
      <c r="H5" s="73"/>
      <c r="I5" s="73"/>
      <c r="J5" s="73"/>
      <c r="K5" s="73"/>
      <c r="L5" s="73"/>
      <c r="M5" s="73"/>
      <c r="N5" s="14"/>
      <c r="O5" s="14"/>
      <c r="P5" s="14"/>
      <c r="Q5" s="14"/>
      <c r="R5" s="14"/>
      <c r="S5" s="14"/>
      <c r="T5" s="14"/>
      <c r="U5" s="14"/>
      <c r="V5" s="14"/>
      <c r="W5" s="14"/>
    </row>
    <row r="6" spans="1:24">
      <c r="A6" s="77" t="s">
        <v>3</v>
      </c>
      <c r="B6" s="77"/>
      <c r="C6" s="77"/>
      <c r="D6" s="77" t="s">
        <v>4</v>
      </c>
      <c r="E6" s="77"/>
      <c r="F6" s="77"/>
      <c r="G6" s="77" t="s">
        <v>5</v>
      </c>
      <c r="H6" s="77"/>
      <c r="I6" s="77"/>
      <c r="J6" s="77" t="s">
        <v>55</v>
      </c>
      <c r="K6" s="77"/>
      <c r="L6" s="78"/>
      <c r="M6" s="61" t="s">
        <v>56</v>
      </c>
      <c r="N6" s="35"/>
      <c r="O6" s="31"/>
      <c r="P6" s="32"/>
      <c r="Q6" s="28"/>
      <c r="R6" s="28"/>
      <c r="S6" s="28"/>
      <c r="T6" s="28"/>
      <c r="U6" s="28"/>
      <c r="V6" s="28"/>
      <c r="W6" s="28"/>
    </row>
    <row r="7" spans="1:24">
      <c r="A7" s="74">
        <v>1</v>
      </c>
      <c r="B7" s="74"/>
      <c r="C7" s="74"/>
      <c r="D7" s="75" t="str">
        <f>G7 &amp; " - " &amp; G8</f>
        <v>100 - 1000</v>
      </c>
      <c r="E7" s="75"/>
      <c r="F7" s="75"/>
      <c r="G7" s="74">
        <v>100</v>
      </c>
      <c r="H7" s="74"/>
      <c r="I7" s="74"/>
      <c r="J7" s="74" t="s">
        <v>6</v>
      </c>
      <c r="K7" s="74"/>
      <c r="L7" s="76"/>
      <c r="M7" s="64">
        <v>0.7</v>
      </c>
      <c r="N7" s="36"/>
      <c r="O7" s="33"/>
      <c r="P7" s="34"/>
      <c r="Q7" s="28"/>
      <c r="R7" s="28"/>
      <c r="S7" s="28"/>
      <c r="T7" s="28"/>
      <c r="U7" s="28"/>
      <c r="V7" s="28"/>
      <c r="W7" s="28"/>
    </row>
    <row r="8" spans="1:24">
      <c r="A8" s="74"/>
      <c r="B8" s="74"/>
      <c r="C8" s="74"/>
      <c r="D8" s="74"/>
      <c r="E8" s="74"/>
      <c r="F8" s="74"/>
      <c r="G8" s="74">
        <v>1000</v>
      </c>
      <c r="H8" s="74"/>
      <c r="I8" s="74"/>
      <c r="J8" s="74" t="s">
        <v>23</v>
      </c>
      <c r="K8" s="74"/>
      <c r="L8" s="76"/>
      <c r="M8" s="64">
        <v>0.3</v>
      </c>
      <c r="N8" s="16"/>
      <c r="O8" s="27"/>
      <c r="P8" s="30"/>
      <c r="Q8" s="28"/>
      <c r="R8" s="28"/>
      <c r="S8" s="28"/>
      <c r="T8" s="28"/>
      <c r="U8" s="28"/>
      <c r="V8" s="28"/>
      <c r="W8" s="28"/>
    </row>
    <row r="9" spans="1:24">
      <c r="A9" s="74"/>
      <c r="B9" s="74"/>
      <c r="C9" s="74"/>
      <c r="D9" s="74"/>
      <c r="E9" s="74"/>
      <c r="F9" s="74"/>
      <c r="G9" s="74"/>
      <c r="H9" s="74"/>
      <c r="I9" s="74"/>
      <c r="J9" s="80">
        <f>--MID(J7,2,3)</f>
        <v>2</v>
      </c>
      <c r="K9" s="80"/>
      <c r="L9" s="81"/>
      <c r="M9" s="60"/>
      <c r="N9" s="16"/>
      <c r="O9" s="27"/>
      <c r="P9" s="30"/>
      <c r="Q9" s="28"/>
      <c r="R9" s="28"/>
      <c r="S9" s="28"/>
      <c r="T9" s="28"/>
      <c r="U9" s="28"/>
      <c r="V9" s="28"/>
      <c r="W9" s="28"/>
    </row>
    <row r="10" spans="1:24">
      <c r="A10" s="74"/>
      <c r="B10" s="74"/>
      <c r="C10" s="74"/>
      <c r="D10" s="74"/>
      <c r="E10" s="74"/>
      <c r="F10" s="74"/>
      <c r="G10" s="74"/>
      <c r="H10" s="74"/>
      <c r="I10" s="74"/>
      <c r="J10" s="82">
        <f>--MID(J8,2,3)</f>
        <v>0.6</v>
      </c>
      <c r="K10" s="82"/>
      <c r="L10" s="83"/>
      <c r="M10" s="60"/>
      <c r="N10" s="16"/>
      <c r="O10" s="52"/>
      <c r="P10" s="54"/>
      <c r="Q10" s="28"/>
      <c r="R10" s="28"/>
      <c r="S10" s="28"/>
      <c r="T10" s="28"/>
      <c r="U10" s="28"/>
      <c r="V10" s="28"/>
      <c r="W10" s="28"/>
    </row>
    <row r="11" spans="1:24">
      <c r="A11" s="79" t="s">
        <v>7</v>
      </c>
      <c r="B11" s="79"/>
      <c r="C11" s="79"/>
      <c r="D11" s="79"/>
      <c r="E11" s="79"/>
      <c r="F11" s="79"/>
      <c r="G11" s="79"/>
      <c r="H11" s="79"/>
      <c r="I11" s="79"/>
      <c r="J11" s="79"/>
      <c r="K11" s="84" t="str">
        <f>'Исход. данные'!$B$1</f>
        <v>18.10.2024г.</v>
      </c>
      <c r="L11" s="84"/>
      <c r="M11" s="84"/>
      <c r="N11" s="15"/>
      <c r="O11" s="15"/>
      <c r="P11" s="15"/>
      <c r="Q11" s="15"/>
      <c r="R11" s="15"/>
      <c r="S11" s="15"/>
      <c r="T11" s="15"/>
      <c r="U11" s="15"/>
      <c r="V11" s="15"/>
      <c r="W11" s="15"/>
      <c r="X11" s="8"/>
    </row>
    <row r="12" spans="1:24">
      <c r="A12" s="79" t="s">
        <v>8</v>
      </c>
      <c r="B12" s="79"/>
      <c r="C12" s="79"/>
      <c r="D12" s="79"/>
      <c r="E12" s="79"/>
      <c r="F12" s="79"/>
      <c r="G12" s="79"/>
      <c r="H12" s="79"/>
      <c r="I12" s="79"/>
      <c r="J12" s="79"/>
      <c r="K12" s="85" t="str">
        <f>'Исход. данные'!$B$2</f>
        <v>ВР-300S № 181024</v>
      </c>
      <c r="L12" s="85"/>
      <c r="M12" s="85"/>
      <c r="N12" s="16"/>
      <c r="O12" s="16"/>
      <c r="P12" s="16"/>
      <c r="Q12" s="16"/>
      <c r="R12" s="16"/>
      <c r="S12" s="16"/>
      <c r="T12" s="16"/>
      <c r="U12" s="16"/>
      <c r="V12" s="16"/>
      <c r="W12" s="16"/>
      <c r="X12" s="8"/>
    </row>
    <row r="13" spans="1:24">
      <c r="A13" s="79" t="s">
        <v>9</v>
      </c>
      <c r="B13" s="79"/>
      <c r="C13" s="79"/>
      <c r="D13" s="79"/>
      <c r="E13" s="79"/>
      <c r="F13" s="79"/>
      <c r="G13" s="79"/>
      <c r="H13" s="79"/>
      <c r="I13" s="79"/>
      <c r="J13" s="79"/>
      <c r="K13" s="85">
        <f>'Исход. данные'!$B$3</f>
        <v>21.2</v>
      </c>
      <c r="L13" s="85"/>
      <c r="M13" s="85"/>
      <c r="N13" s="16"/>
      <c r="O13" s="16"/>
      <c r="P13" s="16"/>
      <c r="Q13" s="16"/>
      <c r="R13" s="16"/>
      <c r="S13" s="16"/>
      <c r="T13" s="16"/>
      <c r="U13" s="16"/>
      <c r="V13" s="16"/>
      <c r="W13" s="16"/>
      <c r="X13" s="8"/>
    </row>
    <row r="14" spans="1:24">
      <c r="A14" s="79" t="s">
        <v>10</v>
      </c>
      <c r="B14" s="79"/>
      <c r="C14" s="79"/>
      <c r="D14" s="79"/>
      <c r="E14" s="79"/>
      <c r="F14" s="79"/>
      <c r="G14" s="79"/>
      <c r="H14" s="79"/>
      <c r="I14" s="79"/>
      <c r="J14" s="79"/>
      <c r="K14" s="85">
        <f>'Исход. данные'!$B$4</f>
        <v>60.7</v>
      </c>
      <c r="L14" s="85"/>
      <c r="M14" s="85"/>
      <c r="N14" s="16"/>
      <c r="O14" s="16"/>
      <c r="P14" s="16"/>
      <c r="Q14" s="16"/>
      <c r="R14" s="16"/>
      <c r="S14" s="16"/>
      <c r="T14" s="16"/>
      <c r="U14" s="16"/>
      <c r="V14" s="16"/>
      <c r="W14" s="16"/>
      <c r="X14" s="8"/>
    </row>
    <row r="15" spans="1:24">
      <c r="A15" s="97" t="s">
        <v>11</v>
      </c>
      <c r="B15" s="98"/>
      <c r="C15" s="99"/>
      <c r="D15" s="76" t="str">
        <f>"Объем дозирования " &amp; G7 &amp; " мкл"</f>
        <v>Объем дозирования 100 мкл</v>
      </c>
      <c r="E15" s="85"/>
      <c r="F15" s="85"/>
      <c r="G15" s="85"/>
      <c r="H15" s="85"/>
      <c r="I15" s="85"/>
      <c r="J15" s="85"/>
      <c r="K15" s="85"/>
      <c r="L15" s="85"/>
      <c r="M15" s="86"/>
      <c r="N15" s="47"/>
      <c r="O15" s="28"/>
      <c r="P15" s="28"/>
      <c r="Q15" s="28"/>
      <c r="R15" s="28"/>
      <c r="S15" s="28"/>
      <c r="T15" s="28"/>
      <c r="U15" s="28"/>
      <c r="V15" s="28"/>
      <c r="W15" s="28"/>
    </row>
    <row r="16" spans="1:24">
      <c r="A16" s="100"/>
      <c r="B16" s="101"/>
      <c r="C16" s="102"/>
      <c r="D16" s="76" t="s">
        <v>42</v>
      </c>
      <c r="E16" s="85"/>
      <c r="F16" s="85"/>
      <c r="G16" s="85"/>
      <c r="H16" s="86"/>
      <c r="I16" s="76" t="s">
        <v>13</v>
      </c>
      <c r="J16" s="85"/>
      <c r="K16" s="85"/>
      <c r="L16" s="85"/>
      <c r="M16" s="86"/>
      <c r="N16" s="28"/>
      <c r="O16" s="28"/>
      <c r="P16" s="28"/>
      <c r="Q16" s="28"/>
      <c r="R16" s="28"/>
      <c r="S16" s="28"/>
      <c r="T16" s="28"/>
      <c r="U16" s="28"/>
      <c r="V16" s="28"/>
      <c r="W16" s="28"/>
    </row>
    <row r="17" spans="1:31">
      <c r="A17" s="76">
        <v>1</v>
      </c>
      <c r="B17" s="85"/>
      <c r="C17" s="86"/>
      <c r="D17" s="87">
        <v>9.98E-2</v>
      </c>
      <c r="E17" s="88"/>
      <c r="F17" s="88"/>
      <c r="G17" s="88"/>
      <c r="H17" s="89"/>
      <c r="I17" s="90">
        <f>D17*1000*'Исход. данные'!$B$6</f>
        <v>100.10938</v>
      </c>
      <c r="J17" s="91"/>
      <c r="K17" s="91"/>
      <c r="L17" s="91"/>
      <c r="M17" s="92"/>
      <c r="N17" s="28"/>
      <c r="O17" s="28"/>
      <c r="P17" s="28"/>
      <c r="Q17" s="28"/>
      <c r="R17" s="28"/>
      <c r="S17" s="28"/>
      <c r="T17" s="28"/>
      <c r="U17" s="28"/>
      <c r="V17" s="28"/>
      <c r="W17" s="28"/>
      <c r="AA17" s="65">
        <f ca="1">ROUND(NORMINV(RAND(), $AA$27, $AA$27*$M$7/100*0.8)/(1000*'Исход. данные'!$B$6), 4)</f>
        <v>0.10009999999999999</v>
      </c>
      <c r="AB17" s="65"/>
      <c r="AC17" s="65"/>
      <c r="AD17" s="65"/>
      <c r="AE17" s="65"/>
    </row>
    <row r="18" spans="1:31">
      <c r="A18" s="76">
        <v>2</v>
      </c>
      <c r="B18" s="85"/>
      <c r="C18" s="86"/>
      <c r="D18" s="87">
        <v>9.9699999999999997E-2</v>
      </c>
      <c r="E18" s="93"/>
      <c r="F18" s="93"/>
      <c r="G18" s="93"/>
      <c r="H18" s="94"/>
      <c r="I18" s="90">
        <f>D18*1000*'Исход. данные'!$B$6</f>
        <v>100.00907000000001</v>
      </c>
      <c r="J18" s="95"/>
      <c r="K18" s="95"/>
      <c r="L18" s="95"/>
      <c r="M18" s="96"/>
      <c r="N18" s="28"/>
      <c r="O18" s="28"/>
      <c r="P18" s="28"/>
      <c r="Q18" s="28"/>
      <c r="R18" s="28"/>
      <c r="S18" s="28"/>
      <c r="T18" s="28"/>
      <c r="U18" s="28"/>
      <c r="V18" s="28"/>
      <c r="W18" s="28"/>
      <c r="AA18" s="65">
        <f ca="1">ROUND(NORMINV(RAND(), $AA$27, $AA$27*$M$7/100*0.8)/(1000*'Исход. данные'!$B$6), 4)</f>
        <v>9.9400000000000002E-2</v>
      </c>
      <c r="AB18" s="65"/>
      <c r="AC18" s="65"/>
      <c r="AD18" s="65"/>
      <c r="AE18" s="65"/>
    </row>
    <row r="19" spans="1:31">
      <c r="A19" s="76">
        <v>3</v>
      </c>
      <c r="B19" s="85"/>
      <c r="C19" s="86"/>
      <c r="D19" s="87">
        <v>9.9000000000000005E-2</v>
      </c>
      <c r="E19" s="93"/>
      <c r="F19" s="93"/>
      <c r="G19" s="93"/>
      <c r="H19" s="94"/>
      <c r="I19" s="90">
        <f>D19*1000*'Исход. данные'!$B$6</f>
        <v>99.306900000000013</v>
      </c>
      <c r="J19" s="95"/>
      <c r="K19" s="95"/>
      <c r="L19" s="95"/>
      <c r="M19" s="96"/>
      <c r="N19" s="28"/>
      <c r="O19" s="28"/>
      <c r="P19" s="28"/>
      <c r="Q19" s="28"/>
      <c r="R19" s="28"/>
      <c r="S19" s="28"/>
      <c r="T19" s="28"/>
      <c r="U19" s="28"/>
      <c r="V19" s="28"/>
      <c r="W19" s="28"/>
      <c r="AA19" s="65">
        <f ca="1">ROUND(NORMINV(RAND(), $AA$27, $AA$27*$M$7/100*0.8)/(1000*'Исход. данные'!$B$6), 4)</f>
        <v>0.1</v>
      </c>
      <c r="AB19" s="65"/>
      <c r="AC19" s="65"/>
      <c r="AD19" s="65"/>
      <c r="AE19" s="65"/>
    </row>
    <row r="20" spans="1:31">
      <c r="A20" s="76">
        <v>4</v>
      </c>
      <c r="B20" s="85"/>
      <c r="C20" s="86"/>
      <c r="D20" s="87">
        <v>9.9500000000000005E-2</v>
      </c>
      <c r="E20" s="93"/>
      <c r="F20" s="93"/>
      <c r="G20" s="93"/>
      <c r="H20" s="94"/>
      <c r="I20" s="90">
        <f>D20*1000*'Исход. данные'!$B$6</f>
        <v>99.808450000000008</v>
      </c>
      <c r="J20" s="95"/>
      <c r="K20" s="95"/>
      <c r="L20" s="95"/>
      <c r="M20" s="96"/>
      <c r="N20" s="28"/>
      <c r="O20" s="28"/>
      <c r="P20" s="28"/>
      <c r="Q20" s="28"/>
      <c r="R20" s="28"/>
      <c r="S20" s="28"/>
      <c r="T20" s="28"/>
      <c r="U20" s="28"/>
      <c r="V20" s="28"/>
      <c r="W20" s="28"/>
      <c r="AA20" s="65">
        <f ca="1">ROUND(NORMINV(RAND(), $AA$27, $AA$27*$M$7/100*0.8)/(1000*'Исход. данные'!$B$6), 4)</f>
        <v>9.9599999999999994E-2</v>
      </c>
      <c r="AB20" s="65"/>
      <c r="AC20" s="65"/>
      <c r="AD20" s="65"/>
      <c r="AE20" s="65"/>
    </row>
    <row r="21" spans="1:31">
      <c r="A21" s="76">
        <v>5</v>
      </c>
      <c r="B21" s="85"/>
      <c r="C21" s="86"/>
      <c r="D21" s="87">
        <v>9.9900000000000003E-2</v>
      </c>
      <c r="E21" s="93"/>
      <c r="F21" s="93"/>
      <c r="G21" s="93"/>
      <c r="H21" s="94"/>
      <c r="I21" s="90">
        <f>D21*1000*'Исход. данные'!$B$6</f>
        <v>100.20969000000001</v>
      </c>
      <c r="J21" s="95"/>
      <c r="K21" s="95"/>
      <c r="L21" s="95"/>
      <c r="M21" s="96"/>
      <c r="N21" s="28"/>
      <c r="O21" s="28"/>
      <c r="P21" s="28"/>
      <c r="Q21" s="28"/>
      <c r="R21" s="28"/>
      <c r="S21" s="28"/>
      <c r="T21" s="28"/>
      <c r="U21" s="28"/>
      <c r="V21" s="28"/>
      <c r="W21" s="28"/>
      <c r="AA21" s="65">
        <f ca="1">ROUND(NORMINV(RAND(), $AA$27, $AA$27*$M$7/100*0.8)/(1000*'Исход. данные'!$B$6), 4)</f>
        <v>0.1004</v>
      </c>
      <c r="AB21" s="65"/>
      <c r="AC21" s="65"/>
      <c r="AD21" s="65"/>
      <c r="AE21" s="65"/>
    </row>
    <row r="22" spans="1:31">
      <c r="A22" s="76">
        <v>6</v>
      </c>
      <c r="B22" s="85"/>
      <c r="C22" s="86"/>
      <c r="D22" s="87">
        <v>9.9000000000000005E-2</v>
      </c>
      <c r="E22" s="93"/>
      <c r="F22" s="93"/>
      <c r="G22" s="93"/>
      <c r="H22" s="94"/>
      <c r="I22" s="90">
        <f>D22*1000*'Исход. данные'!$B$6</f>
        <v>99.306900000000013</v>
      </c>
      <c r="J22" s="95"/>
      <c r="K22" s="95"/>
      <c r="L22" s="95"/>
      <c r="M22" s="96"/>
      <c r="N22" s="28"/>
      <c r="O22" s="28"/>
      <c r="P22" s="28"/>
      <c r="Q22" s="28"/>
      <c r="R22" s="28"/>
      <c r="S22" s="28"/>
      <c r="T22" s="28"/>
      <c r="U22" s="28"/>
      <c r="V22" s="28"/>
      <c r="W22" s="28"/>
      <c r="Z22" s="18"/>
      <c r="AA22" s="65">
        <f ca="1">ROUND(NORMINV(RAND(), $AA$27, $AA$27*$M$7/100*0.8)/(1000*'Исход. данные'!$B$6), 4)</f>
        <v>9.9299999999999999E-2</v>
      </c>
      <c r="AB22" s="65"/>
      <c r="AC22" s="65"/>
      <c r="AD22" s="65"/>
      <c r="AE22" s="65"/>
    </row>
    <row r="23" spans="1:31">
      <c r="A23" s="76">
        <v>7</v>
      </c>
      <c r="B23" s="85"/>
      <c r="C23" s="86"/>
      <c r="D23" s="87">
        <v>0.1003</v>
      </c>
      <c r="E23" s="93"/>
      <c r="F23" s="93"/>
      <c r="G23" s="93"/>
      <c r="H23" s="94"/>
      <c r="I23" s="90">
        <f>D23*1000*'Исход. данные'!$B$6</f>
        <v>100.61093000000001</v>
      </c>
      <c r="J23" s="95"/>
      <c r="K23" s="95"/>
      <c r="L23" s="95"/>
      <c r="M23" s="96"/>
      <c r="N23" s="28"/>
      <c r="O23" s="28"/>
      <c r="P23" s="28"/>
      <c r="Q23" s="28"/>
      <c r="R23" s="28"/>
      <c r="S23" s="28"/>
      <c r="T23" s="28"/>
      <c r="U23" s="28"/>
      <c r="V23" s="28"/>
      <c r="W23" s="28"/>
      <c r="Z23" s="18"/>
      <c r="AA23" s="65">
        <f ca="1">ROUND(NORMINV(RAND(), $AA$27, $AA$27*$M$7/100*0.8)/(1000*'Исход. данные'!$B$6), 4)</f>
        <v>9.8799999999999999E-2</v>
      </c>
      <c r="AB23" s="65"/>
      <c r="AC23" s="65"/>
      <c r="AD23" s="65"/>
      <c r="AE23" s="65"/>
    </row>
    <row r="24" spans="1:31">
      <c r="A24" s="76">
        <v>8</v>
      </c>
      <c r="B24" s="85"/>
      <c r="C24" s="86"/>
      <c r="D24" s="87">
        <v>0.10009999999999999</v>
      </c>
      <c r="E24" s="93"/>
      <c r="F24" s="93"/>
      <c r="G24" s="93"/>
      <c r="H24" s="94"/>
      <c r="I24" s="90">
        <f>D24*1000*'Исход. данные'!$B$6</f>
        <v>100.41031000000001</v>
      </c>
      <c r="J24" s="95"/>
      <c r="K24" s="95"/>
      <c r="L24" s="95"/>
      <c r="M24" s="96"/>
      <c r="N24" s="28"/>
      <c r="O24" s="28"/>
      <c r="P24" s="28"/>
      <c r="Q24" s="28"/>
      <c r="R24" s="28"/>
      <c r="S24" s="28"/>
      <c r="T24" s="28"/>
      <c r="U24" s="28"/>
      <c r="V24" s="28"/>
      <c r="W24" s="28"/>
      <c r="AA24" s="65">
        <f ca="1">ROUND(NORMINV(RAND(), $AA$27, $AA$27*$M$7/100*0.8)/(1000*'Исход. данные'!$B$6), 4)</f>
        <v>0.1</v>
      </c>
      <c r="AB24" s="65"/>
      <c r="AC24" s="65"/>
      <c r="AD24" s="65"/>
      <c r="AE24" s="65"/>
    </row>
    <row r="25" spans="1:31">
      <c r="A25" s="76">
        <v>9</v>
      </c>
      <c r="B25" s="85"/>
      <c r="C25" s="86"/>
      <c r="D25" s="87">
        <v>0.1004</v>
      </c>
      <c r="E25" s="93"/>
      <c r="F25" s="93"/>
      <c r="G25" s="93"/>
      <c r="H25" s="94"/>
      <c r="I25" s="90">
        <f>D25*1000*'Исход. данные'!$B$6</f>
        <v>100.71124000000002</v>
      </c>
      <c r="J25" s="95"/>
      <c r="K25" s="95"/>
      <c r="L25" s="95"/>
      <c r="M25" s="96"/>
      <c r="N25" s="28"/>
      <c r="O25" s="28"/>
      <c r="P25" s="28"/>
      <c r="Q25" s="28"/>
      <c r="R25" s="28"/>
      <c r="S25" s="28"/>
      <c r="T25" s="28"/>
      <c r="U25" s="28"/>
      <c r="V25" s="29"/>
      <c r="W25" s="28"/>
      <c r="AA25" s="65">
        <f ca="1">ROUND(NORMINV(RAND(), $AA$27, $AA$27*$M$7/100*0.8)/(1000*'Исход. данные'!$B$6), 4)</f>
        <v>0.1003</v>
      </c>
      <c r="AB25" s="65"/>
      <c r="AC25" s="65"/>
      <c r="AD25" s="65"/>
      <c r="AE25" s="65"/>
    </row>
    <row r="26" spans="1:31">
      <c r="A26" s="76">
        <v>10</v>
      </c>
      <c r="B26" s="85"/>
      <c r="C26" s="86"/>
      <c r="D26" s="87">
        <v>9.98E-2</v>
      </c>
      <c r="E26" s="93"/>
      <c r="F26" s="93"/>
      <c r="G26" s="93"/>
      <c r="H26" s="94"/>
      <c r="I26" s="90">
        <f>D26*1000*'Исход. данные'!$B$6</f>
        <v>100.10938</v>
      </c>
      <c r="J26" s="95"/>
      <c r="K26" s="95"/>
      <c r="L26" s="95"/>
      <c r="M26" s="96"/>
      <c r="N26" s="28"/>
      <c r="O26" s="28"/>
      <c r="P26" s="28"/>
      <c r="Q26" s="28"/>
      <c r="R26" s="28"/>
      <c r="S26" s="28"/>
      <c r="T26" s="28"/>
      <c r="U26" s="28"/>
      <c r="V26" s="28"/>
      <c r="W26" s="28"/>
      <c r="AA26" s="65">
        <f ca="1">ROUND(NORMINV(RAND(), $AA$27, $AA$27*$M$7/100*0.8)/(1000*'Исход. данные'!$B$6), 4)</f>
        <v>9.8900000000000002E-2</v>
      </c>
      <c r="AB26" s="65"/>
      <c r="AC26" s="65"/>
      <c r="AD26" s="65"/>
      <c r="AE26" s="65"/>
    </row>
    <row r="27" spans="1:31">
      <c r="A27" s="76" t="s">
        <v>14</v>
      </c>
      <c r="B27" s="85"/>
      <c r="C27" s="86"/>
      <c r="D27" s="87">
        <f>AVERAGE(D17:H26)</f>
        <v>9.9750000000000005E-2</v>
      </c>
      <c r="E27" s="93"/>
      <c r="F27" s="93"/>
      <c r="G27" s="93"/>
      <c r="H27" s="94"/>
      <c r="I27" s="90">
        <f>ROUND(AVERAGE(I17:M26),2)</f>
        <v>100.06</v>
      </c>
      <c r="J27" s="95"/>
      <c r="K27" s="95"/>
      <c r="L27" s="95"/>
      <c r="M27" s="96"/>
      <c r="N27" s="47"/>
      <c r="O27" s="28"/>
      <c r="P27" s="28"/>
      <c r="Q27" s="28"/>
      <c r="R27" s="28"/>
      <c r="S27" s="28"/>
      <c r="T27" s="28"/>
      <c r="U27" s="28"/>
      <c r="V27" s="28"/>
      <c r="W27" s="28"/>
      <c r="AA27" s="66">
        <f ca="1">G7+G7*J9/100*0.9*(RAND()-RAND())</f>
        <v>100.04555033885531</v>
      </c>
      <c r="AB27" s="66"/>
      <c r="AC27" s="66"/>
      <c r="AD27" s="66"/>
      <c r="AE27" s="66"/>
    </row>
    <row r="28" spans="1:31">
      <c r="A28" s="76" t="s">
        <v>15</v>
      </c>
      <c r="B28" s="85"/>
      <c r="C28" s="86"/>
      <c r="D28" s="106" t="str">
        <f>'Исход. данные'!$B$5</f>
        <v>Пупкин В.В.</v>
      </c>
      <c r="E28" s="107"/>
      <c r="F28" s="107"/>
      <c r="G28" s="107"/>
      <c r="H28" s="107"/>
      <c r="I28" s="107"/>
      <c r="J28" s="107"/>
      <c r="K28" s="107"/>
      <c r="L28" s="107"/>
      <c r="M28" s="108"/>
      <c r="N28" s="51"/>
      <c r="O28" s="51"/>
      <c r="P28" s="51"/>
      <c r="Q28" s="51"/>
      <c r="R28" s="51"/>
      <c r="S28" s="51"/>
      <c r="T28" s="51"/>
      <c r="U28" s="28"/>
      <c r="V28" s="28"/>
      <c r="W28" s="28"/>
    </row>
    <row r="29" spans="1:31">
      <c r="A29" s="62"/>
      <c r="B29" s="62"/>
      <c r="C29" s="62"/>
      <c r="D29" s="62"/>
      <c r="E29" s="62"/>
      <c r="F29" s="62"/>
      <c r="G29" s="62"/>
      <c r="H29" s="62"/>
      <c r="I29" s="62"/>
      <c r="J29" s="62"/>
      <c r="K29" s="62"/>
      <c r="L29" s="62"/>
      <c r="M29" s="62"/>
      <c r="N29" s="62"/>
      <c r="O29" s="62"/>
      <c r="P29" s="62"/>
      <c r="Q29" s="62"/>
      <c r="R29" s="62"/>
      <c r="S29" s="62"/>
      <c r="T29" s="62"/>
      <c r="U29" s="62"/>
      <c r="V29" s="62"/>
      <c r="W29" s="62"/>
    </row>
    <row r="30" spans="1:31">
      <c r="A30" s="97" t="s">
        <v>11</v>
      </c>
      <c r="B30" s="98"/>
      <c r="C30" s="99"/>
      <c r="D30" s="76" t="str">
        <f>"Объем дозирования " &amp; G8 &amp; " мкл"</f>
        <v>Объем дозирования 1000 мкл</v>
      </c>
      <c r="E30" s="85"/>
      <c r="F30" s="85"/>
      <c r="G30" s="85"/>
      <c r="H30" s="85"/>
      <c r="I30" s="85"/>
      <c r="J30" s="85"/>
      <c r="K30" s="85"/>
      <c r="L30" s="85"/>
      <c r="M30" s="86"/>
      <c r="V30" s="18"/>
    </row>
    <row r="31" spans="1:31">
      <c r="A31" s="100"/>
      <c r="B31" s="101"/>
      <c r="C31" s="102"/>
      <c r="D31" s="76" t="s">
        <v>42</v>
      </c>
      <c r="E31" s="85"/>
      <c r="F31" s="85"/>
      <c r="G31" s="85"/>
      <c r="H31" s="86"/>
      <c r="I31" s="76" t="s">
        <v>13</v>
      </c>
      <c r="J31" s="85"/>
      <c r="K31" s="85"/>
      <c r="L31" s="85"/>
      <c r="M31" s="86"/>
      <c r="Q31" s="18"/>
      <c r="S31" s="2"/>
    </row>
    <row r="32" spans="1:31">
      <c r="A32" s="76">
        <v>1</v>
      </c>
      <c r="B32" s="85"/>
      <c r="C32" s="86"/>
      <c r="D32" s="103">
        <v>0.99590000000000001</v>
      </c>
      <c r="E32" s="104"/>
      <c r="F32" s="104"/>
      <c r="G32" s="104"/>
      <c r="H32" s="105"/>
      <c r="I32" s="90">
        <f>D32*1000*'Исход. данные'!$B$6</f>
        <v>998.98729000000003</v>
      </c>
      <c r="J32" s="95"/>
      <c r="K32" s="95"/>
      <c r="L32" s="95"/>
      <c r="M32" s="96"/>
      <c r="Q32" s="18"/>
      <c r="AA32" s="65">
        <f ca="1">ROUND(NORMINV(RAND(), $AA$42, $AA$42*$M$8/100*0.8)/(1000*'Исход. данные'!$B$6), 4)</f>
        <v>0.99060000000000004</v>
      </c>
      <c r="AB32" s="65"/>
      <c r="AC32" s="65"/>
      <c r="AD32" s="65"/>
      <c r="AE32" s="65"/>
    </row>
    <row r="33" spans="1:31">
      <c r="A33" s="76">
        <v>2</v>
      </c>
      <c r="B33" s="85"/>
      <c r="C33" s="86"/>
      <c r="D33" s="103">
        <v>0.99590000000000001</v>
      </c>
      <c r="E33" s="104"/>
      <c r="F33" s="104"/>
      <c r="G33" s="104"/>
      <c r="H33" s="105"/>
      <c r="I33" s="90">
        <f>D33*1000*'Исход. данные'!$B$6</f>
        <v>998.98729000000003</v>
      </c>
      <c r="J33" s="95"/>
      <c r="K33" s="95"/>
      <c r="L33" s="95"/>
      <c r="M33" s="96"/>
      <c r="Q33" s="18"/>
      <c r="S33" s="2"/>
      <c r="AA33" s="65">
        <f ca="1">ROUND(NORMINV(RAND(), $AA$42, $AA$42*$M$8/100*0.8)/(1000*'Исход. данные'!$B$6), 4)</f>
        <v>0.99309999999999998</v>
      </c>
      <c r="AB33" s="65"/>
      <c r="AC33" s="65"/>
      <c r="AD33" s="65"/>
      <c r="AE33" s="65"/>
    </row>
    <row r="34" spans="1:31">
      <c r="A34" s="76">
        <v>3</v>
      </c>
      <c r="B34" s="85"/>
      <c r="C34" s="86"/>
      <c r="D34" s="103">
        <v>0.99729999999999996</v>
      </c>
      <c r="E34" s="104"/>
      <c r="F34" s="104"/>
      <c r="G34" s="104"/>
      <c r="H34" s="105"/>
      <c r="I34" s="90">
        <f>D34*1000*'Исход. данные'!$B$6</f>
        <v>1000.3916300000001</v>
      </c>
      <c r="J34" s="95"/>
      <c r="K34" s="95"/>
      <c r="L34" s="95"/>
      <c r="M34" s="96"/>
      <c r="Q34" s="18"/>
      <c r="AA34" s="65">
        <f ca="1">ROUND(NORMINV(RAND(), $AA$42, $AA$42*$M$8/100*0.8)/(1000*'Исход. данные'!$B$6), 4)</f>
        <v>0.99029999999999996</v>
      </c>
      <c r="AB34" s="65"/>
      <c r="AC34" s="65"/>
      <c r="AD34" s="65"/>
      <c r="AE34" s="65"/>
    </row>
    <row r="35" spans="1:31">
      <c r="A35" s="76">
        <v>4</v>
      </c>
      <c r="B35" s="85"/>
      <c r="C35" s="86"/>
      <c r="D35" s="103">
        <v>0.999</v>
      </c>
      <c r="E35" s="104"/>
      <c r="F35" s="104"/>
      <c r="G35" s="104"/>
      <c r="H35" s="105"/>
      <c r="I35" s="90">
        <f>D35*1000*'Исход. данные'!$B$6</f>
        <v>1002.0969000000001</v>
      </c>
      <c r="J35" s="95"/>
      <c r="K35" s="95"/>
      <c r="L35" s="95"/>
      <c r="M35" s="96"/>
      <c r="Q35" s="18"/>
      <c r="AA35" s="65">
        <f ca="1">ROUND(NORMINV(RAND(), $AA$42, $AA$42*$M$8/100*0.8)/(1000*'Исход. данные'!$B$6), 4)</f>
        <v>0.99129999999999996</v>
      </c>
      <c r="AB35" s="65"/>
      <c r="AC35" s="65"/>
      <c r="AD35" s="65"/>
      <c r="AE35" s="65"/>
    </row>
    <row r="36" spans="1:31">
      <c r="A36" s="76">
        <v>5</v>
      </c>
      <c r="B36" s="85"/>
      <c r="C36" s="86"/>
      <c r="D36" s="103">
        <v>0.99890000000000001</v>
      </c>
      <c r="E36" s="104"/>
      <c r="F36" s="104"/>
      <c r="G36" s="104"/>
      <c r="H36" s="105"/>
      <c r="I36" s="90">
        <f>D36*1000*'Исход. данные'!$B$6</f>
        <v>1001.9965900000001</v>
      </c>
      <c r="J36" s="95"/>
      <c r="K36" s="95"/>
      <c r="L36" s="95"/>
      <c r="M36" s="96"/>
      <c r="Q36" s="18"/>
      <c r="AA36" s="65">
        <f ca="1">ROUND(NORMINV(RAND(), $AA$42, $AA$42*$M$8/100*0.8)/(1000*'Исход. данные'!$B$6), 4)</f>
        <v>0.9929</v>
      </c>
      <c r="AB36" s="65"/>
      <c r="AC36" s="65"/>
      <c r="AD36" s="65"/>
      <c r="AE36" s="65"/>
    </row>
    <row r="37" spans="1:31">
      <c r="A37" s="76">
        <v>6</v>
      </c>
      <c r="B37" s="85"/>
      <c r="C37" s="86"/>
      <c r="D37" s="103">
        <v>1.0002</v>
      </c>
      <c r="E37" s="104"/>
      <c r="F37" s="104"/>
      <c r="G37" s="104"/>
      <c r="H37" s="105"/>
      <c r="I37" s="90">
        <f>D37*1000*'Исход. данные'!$B$6</f>
        <v>1003.30062</v>
      </c>
      <c r="J37" s="95"/>
      <c r="K37" s="95"/>
      <c r="L37" s="95"/>
      <c r="M37" s="96"/>
      <c r="Q37" s="18"/>
      <c r="Y37" s="26"/>
      <c r="AA37" s="65">
        <f ca="1">ROUND(NORMINV(RAND(), $AA$42, $AA$42*$M$8/100*0.8)/(1000*'Исход. данные'!$B$6), 4)</f>
        <v>0.9909</v>
      </c>
      <c r="AB37" s="65"/>
      <c r="AC37" s="65"/>
      <c r="AD37" s="65"/>
      <c r="AE37" s="65"/>
    </row>
    <row r="38" spans="1:31">
      <c r="A38" s="76">
        <v>7</v>
      </c>
      <c r="B38" s="85"/>
      <c r="C38" s="86"/>
      <c r="D38" s="103">
        <v>0.99690000000000001</v>
      </c>
      <c r="E38" s="104"/>
      <c r="F38" s="104"/>
      <c r="G38" s="104"/>
      <c r="H38" s="105"/>
      <c r="I38" s="90">
        <f>D38*1000*'Исход. данные'!$B$6</f>
        <v>999.99039000000005</v>
      </c>
      <c r="J38" s="95"/>
      <c r="K38" s="95"/>
      <c r="L38" s="95"/>
      <c r="M38" s="96"/>
      <c r="Q38" s="18"/>
      <c r="AA38" s="65">
        <f ca="1">ROUND(NORMINV(RAND(), $AA$42, $AA$42*$M$8/100*0.8)/(1000*'Исход. данные'!$B$6), 4)</f>
        <v>0.99050000000000005</v>
      </c>
      <c r="AB38" s="65"/>
      <c r="AC38" s="65"/>
      <c r="AD38" s="65"/>
      <c r="AE38" s="65"/>
    </row>
    <row r="39" spans="1:31">
      <c r="A39" s="76">
        <v>8</v>
      </c>
      <c r="B39" s="85"/>
      <c r="C39" s="86"/>
      <c r="D39" s="103">
        <v>0.99329999999999996</v>
      </c>
      <c r="E39" s="104"/>
      <c r="F39" s="104"/>
      <c r="G39" s="104"/>
      <c r="H39" s="105"/>
      <c r="I39" s="90">
        <f>D39*1000*'Исход. данные'!$B$6</f>
        <v>996.37923000000001</v>
      </c>
      <c r="J39" s="95"/>
      <c r="K39" s="95"/>
      <c r="L39" s="95"/>
      <c r="M39" s="96"/>
      <c r="Q39" s="18"/>
      <c r="AA39" s="65">
        <f ca="1">ROUND(NORMINV(RAND(), $AA$42, $AA$42*$M$8/100*0.8)/(1000*'Исход. данные'!$B$6), 4)</f>
        <v>0.98680000000000001</v>
      </c>
      <c r="AB39" s="65"/>
      <c r="AC39" s="65"/>
      <c r="AD39" s="65"/>
      <c r="AE39" s="65"/>
    </row>
    <row r="40" spans="1:31">
      <c r="A40" s="76">
        <v>9</v>
      </c>
      <c r="B40" s="85"/>
      <c r="C40" s="86"/>
      <c r="D40" s="103">
        <v>0.99960000000000004</v>
      </c>
      <c r="E40" s="104"/>
      <c r="F40" s="104"/>
      <c r="G40" s="104"/>
      <c r="H40" s="105"/>
      <c r="I40" s="90">
        <f>D40*1000*'Исход. данные'!$B$6</f>
        <v>1002.6987600000001</v>
      </c>
      <c r="J40" s="95"/>
      <c r="K40" s="95"/>
      <c r="L40" s="95"/>
      <c r="M40" s="96"/>
      <c r="Q40" s="18"/>
      <c r="AA40" s="65">
        <f ca="1">ROUND(NORMINV(RAND(), $AA$42, $AA$42*$M$8/100*0.8)/(1000*'Исход. данные'!$B$6), 4)</f>
        <v>0.99239999999999995</v>
      </c>
      <c r="AB40" s="65"/>
      <c r="AC40" s="65"/>
      <c r="AD40" s="65"/>
      <c r="AE40" s="65"/>
    </row>
    <row r="41" spans="1:31">
      <c r="A41" s="76">
        <v>10</v>
      </c>
      <c r="B41" s="85"/>
      <c r="C41" s="86"/>
      <c r="D41" s="103">
        <v>0.99639999999999995</v>
      </c>
      <c r="E41" s="104"/>
      <c r="F41" s="104"/>
      <c r="G41" s="104"/>
      <c r="H41" s="105"/>
      <c r="I41" s="90">
        <f>D41*1000*'Исход. данные'!$B$6</f>
        <v>999.4888400000001</v>
      </c>
      <c r="J41" s="95"/>
      <c r="K41" s="95"/>
      <c r="L41" s="95"/>
      <c r="M41" s="96"/>
      <c r="Q41" s="18"/>
      <c r="AA41" s="65">
        <f ca="1">ROUND(NORMINV(RAND(), $AA$42, $AA$42*$M$8/100*0.8)/(1000*'Исход. данные'!$B$6), 4)</f>
        <v>0.99229999999999996</v>
      </c>
      <c r="AB41" s="65"/>
      <c r="AC41" s="65"/>
      <c r="AD41" s="65"/>
      <c r="AE41" s="65"/>
    </row>
    <row r="42" spans="1:31">
      <c r="A42" s="76" t="s">
        <v>14</v>
      </c>
      <c r="B42" s="85"/>
      <c r="C42" s="86"/>
      <c r="D42" s="109">
        <f>AVERAGE(D32:H41)</f>
        <v>0.99734</v>
      </c>
      <c r="E42" s="110"/>
      <c r="F42" s="110"/>
      <c r="G42" s="110"/>
      <c r="H42" s="110"/>
      <c r="I42" s="111">
        <f>ROUND(AVERAGE(I32:M41), 2)</f>
        <v>1000.43</v>
      </c>
      <c r="J42" s="111"/>
      <c r="K42" s="111"/>
      <c r="L42" s="111"/>
      <c r="M42" s="111"/>
      <c r="N42" s="8"/>
      <c r="O42" s="8"/>
      <c r="P42" s="8"/>
      <c r="Q42" s="8"/>
      <c r="R42" s="8"/>
      <c r="S42" s="8"/>
      <c r="T42" s="8"/>
      <c r="U42" s="8"/>
      <c r="V42" s="8"/>
      <c r="W42" s="8"/>
      <c r="X42" s="8"/>
      <c r="AA42" s="66">
        <f ca="1">G8+G8*J10/100*0.9*(RAND()-RAND())</f>
        <v>995.37351675988191</v>
      </c>
      <c r="AB42" s="66"/>
      <c r="AC42" s="66"/>
      <c r="AD42" s="66"/>
      <c r="AE42" s="66"/>
    </row>
    <row r="43" spans="1:31">
      <c r="A43" s="74" t="s">
        <v>15</v>
      </c>
      <c r="B43" s="74"/>
      <c r="C43" s="74"/>
      <c r="D43" s="112" t="str">
        <f>'Исход. данные'!$B$5</f>
        <v>Пупкин В.В.</v>
      </c>
      <c r="E43" s="112"/>
      <c r="F43" s="112"/>
      <c r="G43" s="112"/>
      <c r="H43" s="112"/>
      <c r="I43" s="112"/>
      <c r="J43" s="112"/>
      <c r="K43" s="112"/>
      <c r="L43" s="112"/>
      <c r="M43" s="112"/>
      <c r="N43" s="45"/>
      <c r="O43" s="45"/>
      <c r="P43" s="45"/>
      <c r="Q43" s="45"/>
      <c r="R43" s="45"/>
      <c r="S43" s="45"/>
      <c r="T43" s="8"/>
      <c r="U43" s="8"/>
      <c r="V43" s="8"/>
      <c r="W43" s="8"/>
      <c r="X43" s="8"/>
    </row>
    <row r="44" spans="1:31">
      <c r="A44" s="107" t="s">
        <v>16</v>
      </c>
      <c r="B44" s="107"/>
      <c r="C44" s="107"/>
      <c r="D44" s="107"/>
      <c r="E44" s="107"/>
      <c r="F44" s="107"/>
      <c r="G44" s="107"/>
      <c r="H44" s="107"/>
      <c r="I44" s="107"/>
      <c r="J44" s="107"/>
      <c r="K44" s="107"/>
      <c r="L44" s="107"/>
      <c r="M44" s="107"/>
      <c r="N44" s="16"/>
      <c r="O44" s="16"/>
      <c r="P44" s="16"/>
      <c r="Q44" s="16"/>
      <c r="R44" s="16"/>
      <c r="S44" s="16"/>
      <c r="T44" s="16"/>
      <c r="U44" s="16"/>
      <c r="V44" s="16"/>
      <c r="W44" s="16"/>
    </row>
    <row r="45" spans="1:31" ht="15" customHeight="1">
      <c r="A45" s="124" t="s">
        <v>5</v>
      </c>
      <c r="B45" s="125"/>
      <c r="C45" s="125"/>
      <c r="D45" s="115" t="s">
        <v>55</v>
      </c>
      <c r="E45" s="116"/>
      <c r="F45" s="116"/>
      <c r="G45" s="116"/>
      <c r="H45" s="117"/>
      <c r="I45" s="113" t="s">
        <v>57</v>
      </c>
      <c r="J45" s="113"/>
      <c r="K45" s="113"/>
      <c r="L45" s="113"/>
      <c r="M45" s="113"/>
      <c r="AA45">
        <f>IF(ABS(D46)&gt;J9, 0, IF(ABS(D47)&gt;J10, 0, IF(I46&gt;M7, 0, IF(I47&gt;M8, 0, 1))))</f>
        <v>1</v>
      </c>
    </row>
    <row r="46" spans="1:31">
      <c r="A46" s="76">
        <f>G7</f>
        <v>100</v>
      </c>
      <c r="B46" s="85"/>
      <c r="C46" s="86"/>
      <c r="D46" s="118">
        <f>ROUND(((I27-A46)/A46*100),2)</f>
        <v>0.06</v>
      </c>
      <c r="E46" s="119"/>
      <c r="F46" s="119"/>
      <c r="G46" s="119"/>
      <c r="H46" s="120"/>
      <c r="I46" s="114">
        <f>ROUND(STDEV(I17:I26)*100/I27,2)</f>
        <v>0.48</v>
      </c>
      <c r="J46" s="114"/>
      <c r="K46" s="114"/>
      <c r="L46" s="114"/>
      <c r="M46" s="114"/>
    </row>
    <row r="47" spans="1:31">
      <c r="A47" s="76">
        <f>G8</f>
        <v>1000</v>
      </c>
      <c r="B47" s="85"/>
      <c r="C47" s="86"/>
      <c r="D47" s="118">
        <f>ROUND(((I42-A47)/A47*100),2)</f>
        <v>0.04</v>
      </c>
      <c r="E47" s="119"/>
      <c r="F47" s="119"/>
      <c r="G47" s="119"/>
      <c r="H47" s="120"/>
      <c r="I47" s="114">
        <f>ROUND(STDEV(I32:I41)*100/I42,2)</f>
        <v>0.21</v>
      </c>
      <c r="J47" s="114"/>
      <c r="K47" s="114"/>
      <c r="L47" s="114"/>
      <c r="M47" s="114"/>
      <c r="N47" s="37"/>
      <c r="Q47" s="8"/>
    </row>
    <row r="48" spans="1:31" ht="15.75">
      <c r="A48" s="121" t="s">
        <v>17</v>
      </c>
      <c r="B48" s="121"/>
      <c r="C48" s="121"/>
      <c r="D48" s="121"/>
      <c r="E48" s="121"/>
      <c r="F48" s="121"/>
      <c r="G48" s="122" t="s">
        <v>18</v>
      </c>
      <c r="H48" s="122"/>
      <c r="I48" s="122"/>
      <c r="J48" s="122"/>
      <c r="K48" s="122"/>
      <c r="L48" s="122"/>
      <c r="M48" s="122"/>
      <c r="N48" s="44"/>
      <c r="O48" s="44"/>
      <c r="P48" s="44"/>
      <c r="Q48" s="44"/>
      <c r="R48" s="44"/>
      <c r="S48" s="44"/>
      <c r="T48" s="44"/>
      <c r="U48" s="44"/>
      <c r="V48" s="44"/>
      <c r="W48" s="44"/>
      <c r="X48" s="8"/>
    </row>
    <row r="49" spans="1:24">
      <c r="A49" s="79" t="s">
        <v>15</v>
      </c>
      <c r="B49" s="79"/>
      <c r="C49" s="79"/>
      <c r="D49" s="79"/>
      <c r="E49" s="79"/>
      <c r="F49" s="79"/>
      <c r="G49" s="107" t="str">
        <f>'Исход. данные'!$B$5</f>
        <v>Пупкин В.В.</v>
      </c>
      <c r="H49" s="107"/>
      <c r="I49" s="107"/>
      <c r="J49" s="107"/>
      <c r="K49" s="107"/>
      <c r="L49" s="107"/>
      <c r="M49" s="107"/>
      <c r="N49" s="16"/>
      <c r="O49" s="16"/>
      <c r="P49" s="16"/>
      <c r="Q49" s="16"/>
      <c r="R49" s="16"/>
      <c r="S49" s="16"/>
      <c r="T49" s="16"/>
      <c r="U49" s="16"/>
      <c r="V49" s="16"/>
      <c r="W49" s="16"/>
      <c r="X49" s="8"/>
    </row>
    <row r="50" spans="1:24">
      <c r="A50" s="62"/>
      <c r="B50" s="62"/>
      <c r="C50" s="62"/>
      <c r="D50" s="62"/>
      <c r="E50" s="62"/>
      <c r="F50" s="62"/>
      <c r="G50" s="123" t="s">
        <v>58</v>
      </c>
      <c r="H50" s="123"/>
      <c r="I50" s="123"/>
      <c r="J50" s="123"/>
      <c r="K50" s="123"/>
      <c r="L50" s="123"/>
      <c r="M50" s="123"/>
      <c r="N50" s="48"/>
      <c r="O50" s="48"/>
      <c r="P50" s="48"/>
      <c r="Q50" s="63"/>
      <c r="R50" s="63"/>
      <c r="S50" s="63"/>
      <c r="T50" s="63"/>
      <c r="U50" s="63"/>
      <c r="V50" s="63"/>
      <c r="W50" s="63"/>
    </row>
  </sheetData>
  <mergeCells count="152">
    <mergeCell ref="A1:M1"/>
    <mergeCell ref="A2:M2"/>
    <mergeCell ref="A3:G3"/>
    <mergeCell ref="I3:M3"/>
    <mergeCell ref="Q3:W3"/>
    <mergeCell ref="A4:G4"/>
    <mergeCell ref="I4:M4"/>
    <mergeCell ref="Q4:W4"/>
    <mergeCell ref="A5:M5"/>
    <mergeCell ref="A6:C6"/>
    <mergeCell ref="D6:F6"/>
    <mergeCell ref="G6:I6"/>
    <mergeCell ref="J6:L6"/>
    <mergeCell ref="A7:C7"/>
    <mergeCell ref="D7:F7"/>
    <mergeCell ref="G7:I7"/>
    <mergeCell ref="J7:L7"/>
    <mergeCell ref="A10:C10"/>
    <mergeCell ref="D10:F10"/>
    <mergeCell ref="G10:I10"/>
    <mergeCell ref="J10:L10"/>
    <mergeCell ref="A11:J11"/>
    <mergeCell ref="K11:M11"/>
    <mergeCell ref="A8:C8"/>
    <mergeCell ref="D8:F8"/>
    <mergeCell ref="G8:I8"/>
    <mergeCell ref="J8:L8"/>
    <mergeCell ref="A9:C9"/>
    <mergeCell ref="D9:F9"/>
    <mergeCell ref="G9:I9"/>
    <mergeCell ref="J9:L9"/>
    <mergeCell ref="A15:C16"/>
    <mergeCell ref="D15:M15"/>
    <mergeCell ref="D16:H16"/>
    <mergeCell ref="I16:M16"/>
    <mergeCell ref="A17:C17"/>
    <mergeCell ref="D17:H17"/>
    <mergeCell ref="I17:M17"/>
    <mergeCell ref="A12:J12"/>
    <mergeCell ref="K12:M12"/>
    <mergeCell ref="A13:J13"/>
    <mergeCell ref="K13:M13"/>
    <mergeCell ref="A14:J14"/>
    <mergeCell ref="K14:M14"/>
    <mergeCell ref="AA17:AE17"/>
    <mergeCell ref="A18:C18"/>
    <mergeCell ref="D18:H18"/>
    <mergeCell ref="I18:M18"/>
    <mergeCell ref="AA18:AE18"/>
    <mergeCell ref="A19:C19"/>
    <mergeCell ref="D19:H19"/>
    <mergeCell ref="I19:M19"/>
    <mergeCell ref="AA19:AE19"/>
    <mergeCell ref="A22:C22"/>
    <mergeCell ref="D22:H22"/>
    <mergeCell ref="I22:M22"/>
    <mergeCell ref="AA22:AE22"/>
    <mergeCell ref="A23:C23"/>
    <mergeCell ref="D23:H23"/>
    <mergeCell ref="I23:M23"/>
    <mergeCell ref="AA23:AE23"/>
    <mergeCell ref="A20:C20"/>
    <mergeCell ref="D20:H20"/>
    <mergeCell ref="I20:M20"/>
    <mergeCell ref="AA20:AE20"/>
    <mergeCell ref="A21:C21"/>
    <mergeCell ref="D21:H21"/>
    <mergeCell ref="I21:M21"/>
    <mergeCell ref="AA21:AE21"/>
    <mergeCell ref="AA26:AE26"/>
    <mergeCell ref="A27:C27"/>
    <mergeCell ref="D27:H27"/>
    <mergeCell ref="I27:M27"/>
    <mergeCell ref="AA27:AE27"/>
    <mergeCell ref="A24:C24"/>
    <mergeCell ref="D24:H24"/>
    <mergeCell ref="I24:M24"/>
    <mergeCell ref="AA24:AE24"/>
    <mergeCell ref="A25:C25"/>
    <mergeCell ref="D25:H25"/>
    <mergeCell ref="I25:M25"/>
    <mergeCell ref="AA25:AE25"/>
    <mergeCell ref="A28:C28"/>
    <mergeCell ref="D28:M28"/>
    <mergeCell ref="A30:C31"/>
    <mergeCell ref="D30:M30"/>
    <mergeCell ref="D31:H31"/>
    <mergeCell ref="I31:M31"/>
    <mergeCell ref="A26:C26"/>
    <mergeCell ref="D26:H26"/>
    <mergeCell ref="I26:M26"/>
    <mergeCell ref="A34:C34"/>
    <mergeCell ref="D34:H34"/>
    <mergeCell ref="I34:M34"/>
    <mergeCell ref="AA34:AE34"/>
    <mergeCell ref="A35:C35"/>
    <mergeCell ref="D35:H35"/>
    <mergeCell ref="I35:M35"/>
    <mergeCell ref="AA35:AE35"/>
    <mergeCell ref="A32:C32"/>
    <mergeCell ref="D32:H32"/>
    <mergeCell ref="I32:M32"/>
    <mergeCell ref="AA32:AE32"/>
    <mergeCell ref="A33:C33"/>
    <mergeCell ref="D33:H33"/>
    <mergeCell ref="I33:M33"/>
    <mergeCell ref="AA33:AE33"/>
    <mergeCell ref="A38:C38"/>
    <mergeCell ref="D38:H38"/>
    <mergeCell ref="I38:M38"/>
    <mergeCell ref="AA38:AE38"/>
    <mergeCell ref="A39:C39"/>
    <mergeCell ref="D39:H39"/>
    <mergeCell ref="I39:M39"/>
    <mergeCell ref="AA39:AE39"/>
    <mergeCell ref="A36:C36"/>
    <mergeCell ref="D36:H36"/>
    <mergeCell ref="I36:M36"/>
    <mergeCell ref="AA36:AE36"/>
    <mergeCell ref="A37:C37"/>
    <mergeCell ref="D37:H37"/>
    <mergeCell ref="I37:M37"/>
    <mergeCell ref="AA37:AE37"/>
    <mergeCell ref="A42:C42"/>
    <mergeCell ref="D42:H42"/>
    <mergeCell ref="I42:M42"/>
    <mergeCell ref="AA42:AE42"/>
    <mergeCell ref="A43:C43"/>
    <mergeCell ref="D43:M43"/>
    <mergeCell ref="A40:C40"/>
    <mergeCell ref="D40:H40"/>
    <mergeCell ref="I40:M40"/>
    <mergeCell ref="AA40:AE40"/>
    <mergeCell ref="A41:C41"/>
    <mergeCell ref="D41:H41"/>
    <mergeCell ref="I41:M41"/>
    <mergeCell ref="AA41:AE41"/>
    <mergeCell ref="G50:M50"/>
    <mergeCell ref="A47:C47"/>
    <mergeCell ref="D47:H47"/>
    <mergeCell ref="I47:M47"/>
    <mergeCell ref="A48:F48"/>
    <mergeCell ref="G48:M48"/>
    <mergeCell ref="A49:F49"/>
    <mergeCell ref="G49:M49"/>
    <mergeCell ref="A44:M44"/>
    <mergeCell ref="A45:C45"/>
    <mergeCell ref="D45:H45"/>
    <mergeCell ref="I45:M45"/>
    <mergeCell ref="A46:C46"/>
    <mergeCell ref="D46:H46"/>
    <mergeCell ref="I46:M46"/>
  </mergeCells>
  <conditionalFormatting sqref="D46">
    <cfRule type="expression" dxfId="3" priority="4">
      <formula>ABS($D$46)&gt;--MID($J$7,2,5)</formula>
    </cfRule>
  </conditionalFormatting>
  <conditionalFormatting sqref="D47">
    <cfRule type="expression" dxfId="2" priority="3">
      <formula>ABS($D$47)&gt;--MID($J$8,2,5)</formula>
    </cfRule>
  </conditionalFormatting>
  <conditionalFormatting sqref="I46">
    <cfRule type="cellIs" dxfId="1" priority="2" operator="greaterThan">
      <formula>$M$7</formula>
    </cfRule>
  </conditionalFormatting>
  <conditionalFormatting sqref="I47">
    <cfRule type="cellIs" dxfId="0" priority="1" operator="greaterThan">
      <formula>$M$8</formula>
    </cfRule>
  </conditionalFormatting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76</vt:i4>
      </vt:variant>
      <vt:variant>
        <vt:lpstr>Именованные диапазоны</vt:lpstr>
      </vt:variant>
      <vt:variant>
        <vt:i4>76</vt:i4>
      </vt:variant>
    </vt:vector>
  </HeadingPairs>
  <TitlesOfParts>
    <vt:vector size="152" baseType="lpstr">
      <vt:lpstr>Исход. данные</vt:lpstr>
      <vt:lpstr>Пример</vt:lpstr>
      <vt:lpstr>ВК23220</vt:lpstr>
      <vt:lpstr>38583953</vt:lpstr>
      <vt:lpstr>вм79145</vt:lpstr>
      <vt:lpstr>вр46649</vt:lpstr>
      <vt:lpstr>17505652</vt:lpstr>
      <vt:lpstr>258120215</vt:lpstr>
      <vt:lpstr>358160022</vt:lpstr>
      <vt:lpstr>258150850</vt:lpstr>
      <vt:lpstr>158170128</vt:lpstr>
      <vt:lpstr>258150851</vt:lpstr>
      <vt:lpstr>258170100</vt:lpstr>
      <vt:lpstr>16608100</vt:lpstr>
      <vt:lpstr>BN85411</vt:lpstr>
      <vt:lpstr>17530781</vt:lpstr>
      <vt:lpstr>258120357</vt:lpstr>
      <vt:lpstr>38682100</vt:lpstr>
      <vt:lpstr>38586030</vt:lpstr>
      <vt:lpstr>38386036</vt:lpstr>
      <vt:lpstr>38682101</vt:lpstr>
      <vt:lpstr>38583947</vt:lpstr>
      <vt:lpstr>38583958</vt:lpstr>
      <vt:lpstr>19080818</vt:lpstr>
      <vt:lpstr>вм79147</vt:lpstr>
      <vt:lpstr>17536406</vt:lpstr>
      <vt:lpstr>17536407</vt:lpstr>
      <vt:lpstr>1719106</vt:lpstr>
      <vt:lpstr>2015895</vt:lpstr>
      <vt:lpstr>вк05901</vt:lpstr>
      <vt:lpstr>вк23221</vt:lpstr>
      <vt:lpstr>17530782</vt:lpstr>
      <vt:lpstr>ВР54974</vt:lpstr>
      <vt:lpstr>4538503847</vt:lpstr>
      <vt:lpstr>ВК23216</vt:lpstr>
      <vt:lpstr>ВК23219</vt:lpstr>
      <vt:lpstr>4543200587</vt:lpstr>
      <vt:lpstr>4543301388</vt:lpstr>
      <vt:lpstr>4543200589</vt:lpstr>
      <vt:lpstr>RI834108</vt:lpstr>
      <vt:lpstr>RI834099</vt:lpstr>
      <vt:lpstr>4543204211</vt:lpstr>
      <vt:lpstr>4543204210</vt:lpstr>
      <vt:lpstr>4543302279</vt:lpstr>
      <vt:lpstr>4543204969</vt:lpstr>
      <vt:lpstr>43480921</vt:lpstr>
      <vt:lpstr>43480920</vt:lpstr>
      <vt:lpstr>43389034</vt:lpstr>
      <vt:lpstr>43381900</vt:lpstr>
      <vt:lpstr>4543301080</vt:lpstr>
      <vt:lpstr>4543401778</vt:lpstr>
      <vt:lpstr>4543104684</vt:lpstr>
      <vt:lpstr>43381895</vt:lpstr>
      <vt:lpstr>4543302899</vt:lpstr>
      <vt:lpstr>4543302898</vt:lpstr>
      <vt:lpstr>RI834126</vt:lpstr>
      <vt:lpstr>4543301406</vt:lpstr>
      <vt:lpstr>4543301391</vt:lpstr>
      <vt:lpstr>RI834119</vt:lpstr>
      <vt:lpstr>RI834086</vt:lpstr>
      <vt:lpstr>4543401775</vt:lpstr>
      <vt:lpstr>4543000675</vt:lpstr>
      <vt:lpstr>4543302989</vt:lpstr>
      <vt:lpstr>4543301896</vt:lpstr>
      <vt:lpstr>4543301897</vt:lpstr>
      <vt:lpstr>RI834079</vt:lpstr>
      <vt:lpstr>43288778</vt:lpstr>
      <vt:lpstr>4543200594</vt:lpstr>
      <vt:lpstr>4543200609</vt:lpstr>
      <vt:lpstr>4543300969</vt:lpstr>
      <vt:lpstr>RI834125</vt:lpstr>
      <vt:lpstr>4543200618</vt:lpstr>
      <vt:lpstr>RI834105</vt:lpstr>
      <vt:lpstr>4543401773</vt:lpstr>
      <vt:lpstr>4543302278</vt:lpstr>
      <vt:lpstr>43288587</vt:lpstr>
      <vt:lpstr>'158170128'!Область_печати</vt:lpstr>
      <vt:lpstr>'16608100'!Область_печати</vt:lpstr>
      <vt:lpstr>'1719106'!Область_печати</vt:lpstr>
      <vt:lpstr>'17505652'!Область_печати</vt:lpstr>
      <vt:lpstr>'17530781'!Область_печати</vt:lpstr>
      <vt:lpstr>'17530782'!Область_печати</vt:lpstr>
      <vt:lpstr>'17536406'!Область_печати</vt:lpstr>
      <vt:lpstr>'17536407'!Область_печати</vt:lpstr>
      <vt:lpstr>'19080818'!Область_печати</vt:lpstr>
      <vt:lpstr>'2015895'!Область_печати</vt:lpstr>
      <vt:lpstr>'258120215'!Область_печати</vt:lpstr>
      <vt:lpstr>'258120357'!Область_печати</vt:lpstr>
      <vt:lpstr>'258150850'!Область_печати</vt:lpstr>
      <vt:lpstr>'258150851'!Область_печати</vt:lpstr>
      <vt:lpstr>'258170100'!Область_печати</vt:lpstr>
      <vt:lpstr>'358160022'!Область_печати</vt:lpstr>
      <vt:lpstr>'38386036'!Область_печати</vt:lpstr>
      <vt:lpstr>'38583947'!Область_печати</vt:lpstr>
      <vt:lpstr>'38583953'!Область_печати</vt:lpstr>
      <vt:lpstr>'38583958'!Область_печати</vt:lpstr>
      <vt:lpstr>'38586030'!Область_печати</vt:lpstr>
      <vt:lpstr>'38682100'!Область_печати</vt:lpstr>
      <vt:lpstr>'38682101'!Область_печати</vt:lpstr>
      <vt:lpstr>'43288587'!Область_печати</vt:lpstr>
      <vt:lpstr>'43288778'!Область_печати</vt:lpstr>
      <vt:lpstr>'43381895'!Область_печати</vt:lpstr>
      <vt:lpstr>'43381900'!Область_печати</vt:lpstr>
      <vt:lpstr>'43389034'!Область_печати</vt:lpstr>
      <vt:lpstr>'43480920'!Область_печати</vt:lpstr>
      <vt:lpstr>'43480921'!Область_печати</vt:lpstr>
      <vt:lpstr>'4538503847'!Область_печати</vt:lpstr>
      <vt:lpstr>'4543000675'!Область_печати</vt:lpstr>
      <vt:lpstr>'4543104684'!Область_печати</vt:lpstr>
      <vt:lpstr>'4543200587'!Область_печати</vt:lpstr>
      <vt:lpstr>'4543200589'!Область_печати</vt:lpstr>
      <vt:lpstr>'4543200594'!Область_печати</vt:lpstr>
      <vt:lpstr>'4543200609'!Область_печати</vt:lpstr>
      <vt:lpstr>'4543200618'!Область_печати</vt:lpstr>
      <vt:lpstr>'4543204210'!Область_печати</vt:lpstr>
      <vt:lpstr>'4543204211'!Область_печати</vt:lpstr>
      <vt:lpstr>'4543204969'!Область_печати</vt:lpstr>
      <vt:lpstr>'4543300969'!Область_печати</vt:lpstr>
      <vt:lpstr>'4543301080'!Область_печати</vt:lpstr>
      <vt:lpstr>'4543301388'!Область_печати</vt:lpstr>
      <vt:lpstr>'4543301391'!Область_печати</vt:lpstr>
      <vt:lpstr>'4543301406'!Область_печати</vt:lpstr>
      <vt:lpstr>'4543301896'!Область_печати</vt:lpstr>
      <vt:lpstr>'4543301897'!Область_печати</vt:lpstr>
      <vt:lpstr>'4543302278'!Область_печати</vt:lpstr>
      <vt:lpstr>'4543302279'!Область_печати</vt:lpstr>
      <vt:lpstr>'4543302898'!Область_печати</vt:lpstr>
      <vt:lpstr>'4543302899'!Область_печати</vt:lpstr>
      <vt:lpstr>'4543302989'!Область_печати</vt:lpstr>
      <vt:lpstr>'4543401773'!Область_печати</vt:lpstr>
      <vt:lpstr>'4543401775'!Область_печати</vt:lpstr>
      <vt:lpstr>'4543401778'!Область_печати</vt:lpstr>
      <vt:lpstr>'BN85411'!Область_печати</vt:lpstr>
      <vt:lpstr>'RI834079'!Область_печати</vt:lpstr>
      <vt:lpstr>'RI834086'!Область_печати</vt:lpstr>
      <vt:lpstr>'RI834099'!Область_печати</vt:lpstr>
      <vt:lpstr>'RI834105'!Область_печати</vt:lpstr>
      <vt:lpstr>'RI834108'!Область_печати</vt:lpstr>
      <vt:lpstr>'RI834119'!Область_печати</vt:lpstr>
      <vt:lpstr>'RI834125'!Область_печати</vt:lpstr>
      <vt:lpstr>'RI834126'!Область_печати</vt:lpstr>
      <vt:lpstr>вк05901!Область_печати</vt:lpstr>
      <vt:lpstr>ВК23216!Область_печати</vt:lpstr>
      <vt:lpstr>ВК23219!Область_печати</vt:lpstr>
      <vt:lpstr>ВК23220!Область_печати</vt:lpstr>
      <vt:lpstr>вк23221!Область_печати</vt:lpstr>
      <vt:lpstr>вм79145!Область_печати</vt:lpstr>
      <vt:lpstr>вм79147!Область_печати</vt:lpstr>
      <vt:lpstr>вр46649!Область_печати</vt:lpstr>
      <vt:lpstr>ВР54974!Область_печати</vt:lpstr>
      <vt:lpstr>'Исход. данные'!Область_печати</vt:lpstr>
      <vt:lpstr>Пример!Область_печати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Пахомов Е.Г.</cp:lastModifiedBy>
  <cp:lastPrinted>2024-09-20T08:24:24Z</cp:lastPrinted>
  <dcterms:created xsi:type="dcterms:W3CDTF">2015-06-05T18:19:34Z</dcterms:created>
  <dcterms:modified xsi:type="dcterms:W3CDTF">2024-10-18T08:54:30Z</dcterms:modified>
</cp:coreProperties>
</file>