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Пахомов\Разработки\ФГИС АРШИН\"/>
    </mc:Choice>
  </mc:AlternateContent>
  <bookViews>
    <workbookView xWindow="0" yWindow="0" windowWidth="21570" windowHeight="9570"/>
  </bookViews>
  <sheets>
    <sheet name="СИ" sheetId="1" r:id="rId1"/>
    <sheet name="Этикетки" sheetId="2" r:id="rId2"/>
    <sheet name="Кабинеты" sheetId="3" state="hidden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  <c r="B4" i="2" l="1"/>
  <c r="B5" i="2"/>
  <c r="B6" i="2"/>
  <c r="B7" i="2"/>
  <c r="B8" i="2"/>
  <c r="B9" i="2"/>
  <c r="B10" i="2"/>
  <c r="B3" i="2"/>
  <c r="C48" i="2" l="1"/>
  <c r="C47" i="2"/>
  <c r="C46" i="2"/>
  <c r="C44" i="2"/>
  <c r="C43" i="2"/>
  <c r="C42" i="2"/>
  <c r="C41" i="2"/>
  <c r="A48" i="2"/>
  <c r="A47" i="2"/>
  <c r="A46" i="2"/>
  <c r="A44" i="2"/>
  <c r="A43" i="2"/>
  <c r="A42" i="2"/>
  <c r="A41" i="2"/>
  <c r="C35" i="2"/>
  <c r="C34" i="2"/>
  <c r="C33" i="2"/>
  <c r="C31" i="2"/>
  <c r="C30" i="2"/>
  <c r="C29" i="2"/>
  <c r="C28" i="2"/>
  <c r="A35" i="2"/>
  <c r="A34" i="2"/>
  <c r="A33" i="2"/>
  <c r="A31" i="2"/>
  <c r="A30" i="2"/>
  <c r="A29" i="2"/>
  <c r="A28" i="2"/>
  <c r="C22" i="2"/>
  <c r="C21" i="2"/>
  <c r="C20" i="2"/>
  <c r="C18" i="2"/>
  <c r="C17" i="2"/>
  <c r="C16" i="2"/>
  <c r="C15" i="2"/>
  <c r="A22" i="2"/>
  <c r="A21" i="2"/>
  <c r="A20" i="2"/>
  <c r="A18" i="2"/>
  <c r="A17" i="2"/>
  <c r="A16" i="2"/>
  <c r="A15" i="2"/>
  <c r="C9" i="2"/>
  <c r="C8" i="2"/>
  <c r="C7" i="2"/>
  <c r="C5" i="2"/>
  <c r="C4" i="2"/>
  <c r="C3" i="2"/>
  <c r="C2" i="2"/>
  <c r="C45" i="2"/>
  <c r="A45" i="2"/>
  <c r="C32" i="2"/>
  <c r="A32" i="2"/>
  <c r="C19" i="2"/>
  <c r="A19" i="2"/>
  <c r="A9" i="2"/>
  <c r="A8" i="2"/>
  <c r="A7" i="2"/>
  <c r="C6" i="2"/>
  <c r="A6" i="2"/>
  <c r="A5" i="2"/>
  <c r="A4" i="2"/>
  <c r="A3" i="2"/>
  <c r="A2" i="2"/>
  <c r="A10" i="2"/>
  <c r="C10" i="2"/>
  <c r="A23" i="2"/>
  <c r="C23" i="2"/>
  <c r="A36" i="2"/>
  <c r="C36" i="2"/>
  <c r="A49" i="2"/>
  <c r="C49" i="2"/>
</calcChain>
</file>

<file path=xl/sharedStrings.xml><?xml version="1.0" encoding="utf-8"?>
<sst xmlns="http://schemas.openxmlformats.org/spreadsheetml/2006/main" count="106" uniqueCount="55">
  <si>
    <t>21064-08</t>
  </si>
  <si>
    <t>29671-09</t>
  </si>
  <si>
    <t>37432-08</t>
  </si>
  <si>
    <t>ВР66611</t>
  </si>
  <si>
    <t>ВР48398</t>
  </si>
  <si>
    <t>ВР48230</t>
  </si>
  <si>
    <t>1952311</t>
  </si>
  <si>
    <t>Хромос ГХ-1000</t>
  </si>
  <si>
    <t>pH-150МИ и pX-150МИ, pX-150.1МИ и pX-150.2МИ</t>
  </si>
  <si>
    <t>Комплексы хроматографические газовые</t>
  </si>
  <si>
    <t>08.09.2026</t>
  </si>
  <si>
    <t>09.09.2025</t>
  </si>
  <si>
    <t>С-ВТ/09-09-2025/464091541</t>
  </si>
  <si>
    <t>https://fgis.gost.ru/fundmetrology/cm/results/1-464091541</t>
  </si>
  <si>
    <t>pH-метры и иономеры</t>
  </si>
  <si>
    <t>Лайт</t>
  </si>
  <si>
    <t>Дозаторы пипеточные одно- и многоканальные</t>
  </si>
  <si>
    <t>С-ВТ/20-04-2026/521885418</t>
  </si>
  <si>
    <t>19.04.2027</t>
  </si>
  <si>
    <t>20.04.2026</t>
  </si>
  <si>
    <t>https://fgis.gost.ru/fundmetrology/cm/results/1-521885418</t>
  </si>
  <si>
    <t>С-ВТ/20-04-2026/521885432</t>
  </si>
  <si>
    <t>https://fgis.gost.ru/fundmetrology/cm/results/1-521885432</t>
  </si>
  <si>
    <t>С-ВТ/20-04-2026/521885426</t>
  </si>
  <si>
    <t>https://fgis.gost.ru/fundmetrology/cm/results/1-521885426</t>
  </si>
  <si>
    <t>Зав. №</t>
  </si>
  <si>
    <t>Инв. №</t>
  </si>
  <si>
    <t>Год</t>
  </si>
  <si>
    <t>Кабинет</t>
  </si>
  <si>
    <t>Папка ТД</t>
  </si>
  <si>
    <t>Рег. № типа СИ</t>
  </si>
  <si>
    <t>Обозначение</t>
  </si>
  <si>
    <t>Модификация</t>
  </si>
  <si>
    <t>Наименование типа</t>
  </si>
  <si>
    <t>Номер свидетельства</t>
  </si>
  <si>
    <t>Дата поверки СИ</t>
  </si>
  <si>
    <t>Действительна до</t>
  </si>
  <si>
    <t>Ссылка на ФГИС АРШИН</t>
  </si>
  <si>
    <t>Поверитель</t>
  </si>
  <si>
    <t>pH-150МИ</t>
  </si>
  <si>
    <t>С-ВТ/21-04-2026/521875422</t>
  </si>
  <si>
    <t>21.04.2026</t>
  </si>
  <si>
    <t>20.04.2027</t>
  </si>
  <si>
    <t>https://fgis.gost.ru/fundmetrology/cm/results/1-521875422</t>
  </si>
  <si>
    <t>мод. ДПОП-1-100-1000</t>
  </si>
  <si>
    <t>мод. ДПОП-1-20-200</t>
  </si>
  <si>
    <t>мод. ДПОП-1-2-20</t>
  </si>
  <si>
    <t>-</t>
  </si>
  <si>
    <t>ФБУ "ПРИОКСКИЙ ЦСМ"</t>
  </si>
  <si>
    <t>Ф-02-ДП СМК 6.4-02-2023</t>
  </si>
  <si>
    <t>Подпись ответственного</t>
  </si>
  <si>
    <t xml:space="preserve">                                           (подпись)                                                                       (ФИО)</t>
  </si>
  <si>
    <t xml:space="preserve">Пупкин В. В.       </t>
  </si>
  <si>
    <t>С-ВТ/09-09-2025/464091671</t>
  </si>
  <si>
    <t>https://fgis.gost.ru/fundmetrology/cm/results/1-464091671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</si>
</sst>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-0.249977111117893"/>
        <bgColor theme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1" xfId="0" applyNumberFormat="1" applyBorder="1"/>
    <xf numFmtId="0" fontId="2" fillId="0" borderId="1" xfId="1" applyBorder="1"/>
    <xf numFmtId="49" fontId="0" fillId="0" borderId="1" xfId="0" applyNumberFormat="1" applyBorder="1"/>
    <xf numFmtId="0" fontId="3" fillId="0" borderId="0" xfId="0" applyFont="1"/>
    <xf numFmtId="0" fontId="3" fillId="0" borderId="0" xfId="0" applyFont="1" applyAlignment="1"/>
    <xf numFmtId="0" fontId="3" fillId="0" borderId="0" xfId="0" applyFont="1" applyBorder="1"/>
    <xf numFmtId="0" fontId="10" fillId="0" borderId="0" xfId="0" applyNumberFormat="1" applyFont="1" applyBorder="1"/>
    <xf numFmtId="0" fontId="1" fillId="2" borderId="3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/>
    <xf numFmtId="0" fontId="4" fillId="0" borderId="4" xfId="0" applyFont="1" applyBorder="1" applyAlignment="1">
      <alignment horizontal="right"/>
    </xf>
    <xf numFmtId="0" fontId="5" fillId="0" borderId="5" xfId="0" applyFont="1" applyBorder="1" applyAlignment="1">
      <alignment vertical="top" wrapText="1"/>
    </xf>
    <xf numFmtId="0" fontId="6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right"/>
    </xf>
    <xf numFmtId="0" fontId="9" fillId="0" borderId="6" xfId="0" applyFont="1" applyBorder="1" applyAlignment="1">
      <alignment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11</xdr:row>
          <xdr:rowOff>9525</xdr:rowOff>
        </xdr:from>
        <xdr:to>
          <xdr:col>2</xdr:col>
          <xdr:colOff>771525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1" i="0" u="none" strike="noStrike" baseline="0">
                  <a:solidFill>
                    <a:srgbClr val="000000"/>
                  </a:solidFill>
                  <a:latin typeface="Calibri"/>
                </a:rPr>
                <a:t>Обновить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fgis.gost.ru/fundmetrology/cm/results/1-521875422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fgis.gost.ru/fundmetrology/cm/results/1-464091541" TargetMode="External"/><Relationship Id="rId1" Type="http://schemas.openxmlformats.org/officeDocument/2006/relationships/hyperlink" Target="https://fgis.gost.ru/fundmetrology/cm/results/1-464091671" TargetMode="External"/><Relationship Id="rId6" Type="http://schemas.openxmlformats.org/officeDocument/2006/relationships/hyperlink" Target="https://fgis.gost.ru/fundmetrology/cm/results/1-521885426" TargetMode="External"/><Relationship Id="rId5" Type="http://schemas.openxmlformats.org/officeDocument/2006/relationships/hyperlink" Target="https://fgis.gost.ru/fundmetrology/cm/results/1-521885432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https://fgis.gost.ru/fundmetrology/cm/results/1-521885418" TargetMode="External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N9"/>
  <sheetViews>
    <sheetView tabSelected="1" workbookViewId="0">
      <selection activeCell="F21" sqref="F21"/>
    </sheetView>
  </sheetViews>
  <sheetFormatPr defaultRowHeight="15" outlineLevelCol="1" x14ac:dyDescent="0.25"/>
  <cols>
    <col min="1" max="1" width="16.7109375" customWidth="1"/>
    <col min="2" max="2" width="11.28515625" customWidth="1"/>
    <col min="3" max="3" width="13.42578125" customWidth="1"/>
    <col min="4" max="4" width="5.7109375" customWidth="1"/>
    <col min="6" max="6" width="9.140625" customWidth="1" outlineLevel="1"/>
    <col min="7" max="7" width="50.85546875" customWidth="1" outlineLevel="1"/>
    <col min="8" max="8" width="25.7109375" customWidth="1" outlineLevel="1"/>
    <col min="9" max="9" width="42" customWidth="1" outlineLevel="1"/>
    <col min="10" max="10" width="24.85546875" customWidth="1" outlineLevel="1"/>
    <col min="11" max="11" width="26.140625" customWidth="1" outlineLevel="1"/>
    <col min="12" max="12" width="16.42578125" customWidth="1" outlineLevel="1"/>
    <col min="13" max="13" width="18.140625" customWidth="1" outlineLevel="1"/>
    <col min="14" max="14" width="57.5703125" customWidth="1" outlineLevel="1"/>
  </cols>
  <sheetData>
    <row r="1" spans="1:14" s="12" customFormat="1" x14ac:dyDescent="0.25">
      <c r="A1" s="22" t="s">
        <v>30</v>
      </c>
      <c r="B1" s="23" t="s">
        <v>25</v>
      </c>
      <c r="C1" s="10" t="s">
        <v>26</v>
      </c>
      <c r="D1" s="23" t="s">
        <v>27</v>
      </c>
      <c r="E1" s="11" t="s">
        <v>28</v>
      </c>
      <c r="F1" s="11" t="s">
        <v>29</v>
      </c>
      <c r="G1" s="11" t="s">
        <v>31</v>
      </c>
      <c r="H1" s="11" t="s">
        <v>32</v>
      </c>
      <c r="I1" s="11" t="s">
        <v>33</v>
      </c>
      <c r="J1" s="11" t="s">
        <v>38</v>
      </c>
      <c r="K1" s="11" t="s">
        <v>34</v>
      </c>
      <c r="L1" s="11" t="s">
        <v>35</v>
      </c>
      <c r="M1" s="11" t="s">
        <v>36</v>
      </c>
      <c r="N1" s="11" t="s">
        <v>37</v>
      </c>
    </row>
    <row r="2" spans="1:14" x14ac:dyDescent="0.25">
      <c r="A2" s="3" t="s">
        <v>0</v>
      </c>
      <c r="B2" s="5">
        <v>1203</v>
      </c>
      <c r="C2" s="3"/>
      <c r="D2" s="3">
        <v>2025</v>
      </c>
      <c r="E2" s="3">
        <v>23</v>
      </c>
      <c r="F2" s="3">
        <f>IFERROR(VLOOKUP(СИ!E2,Кабинеты!$A$2:$B$13,2), "")</f>
        <v>65</v>
      </c>
      <c r="G2" s="3" t="s">
        <v>7</v>
      </c>
      <c r="H2" s="1" t="s">
        <v>47</v>
      </c>
      <c r="I2" s="1" t="s">
        <v>9</v>
      </c>
      <c r="J2" s="1" t="s">
        <v>48</v>
      </c>
      <c r="K2" s="1" t="s">
        <v>53</v>
      </c>
      <c r="L2" s="1" t="s">
        <v>11</v>
      </c>
      <c r="M2" s="1" t="s">
        <v>10</v>
      </c>
      <c r="N2" s="4" t="s">
        <v>54</v>
      </c>
    </row>
    <row r="3" spans="1:14" x14ac:dyDescent="0.25">
      <c r="A3" s="3" t="s">
        <v>0</v>
      </c>
      <c r="B3" s="5">
        <v>1204</v>
      </c>
      <c r="C3" s="3"/>
      <c r="D3" s="3">
        <v>2025</v>
      </c>
      <c r="E3" s="3">
        <v>23</v>
      </c>
      <c r="F3" s="3">
        <f>IFERROR(VLOOKUP(СИ!E3,Кабинеты!$A$2:$B$13,2), "")</f>
        <v>65</v>
      </c>
      <c r="G3" s="3" t="s">
        <v>7</v>
      </c>
      <c r="H3" s="1" t="s">
        <v>47</v>
      </c>
      <c r="I3" s="1" t="s">
        <v>9</v>
      </c>
      <c r="J3" s="1" t="s">
        <v>48</v>
      </c>
      <c r="K3" s="1" t="s">
        <v>12</v>
      </c>
      <c r="L3" s="1" t="s">
        <v>11</v>
      </c>
      <c r="M3" s="1" t="s">
        <v>10</v>
      </c>
      <c r="N3" s="4" t="s">
        <v>13</v>
      </c>
    </row>
    <row r="4" spans="1:14" x14ac:dyDescent="0.25">
      <c r="A4" s="3" t="s">
        <v>1</v>
      </c>
      <c r="B4" s="5">
        <v>6577</v>
      </c>
      <c r="C4" s="3"/>
      <c r="D4" s="3">
        <v>2026</v>
      </c>
      <c r="E4" s="3">
        <v>25</v>
      </c>
      <c r="F4" s="3">
        <f>IFERROR(VLOOKUP(СИ!E4,Кабинеты!$A$2:$B$13,2), "")</f>
        <v>63</v>
      </c>
      <c r="G4" s="3" t="s">
        <v>8</v>
      </c>
      <c r="H4" s="1" t="s">
        <v>39</v>
      </c>
      <c r="I4" s="1" t="s">
        <v>14</v>
      </c>
      <c r="J4" s="1" t="s">
        <v>48</v>
      </c>
      <c r="K4" s="1" t="s">
        <v>40</v>
      </c>
      <c r="L4" s="1" t="s">
        <v>41</v>
      </c>
      <c r="M4" s="1" t="s">
        <v>42</v>
      </c>
      <c r="N4" s="4" t="s">
        <v>43</v>
      </c>
    </row>
    <row r="5" spans="1:14" x14ac:dyDescent="0.25">
      <c r="A5" s="3" t="s">
        <v>2</v>
      </c>
      <c r="B5" s="5" t="s">
        <v>3</v>
      </c>
      <c r="C5" s="3"/>
      <c r="D5" s="3">
        <v>2026</v>
      </c>
      <c r="E5" s="3">
        <v>21</v>
      </c>
      <c r="F5" s="3">
        <f>IFERROR(VLOOKUP(СИ!E5,Кабинеты!$A$2:$B$13,2), "")</f>
        <v>62</v>
      </c>
      <c r="G5" s="3" t="s">
        <v>15</v>
      </c>
      <c r="H5" s="1" t="s">
        <v>44</v>
      </c>
      <c r="I5" s="1" t="s">
        <v>16</v>
      </c>
      <c r="J5" s="1" t="s">
        <v>48</v>
      </c>
      <c r="K5" s="1" t="s">
        <v>17</v>
      </c>
      <c r="L5" s="1" t="s">
        <v>19</v>
      </c>
      <c r="M5" s="1" t="s">
        <v>18</v>
      </c>
      <c r="N5" s="4" t="s">
        <v>20</v>
      </c>
    </row>
    <row r="6" spans="1:14" x14ac:dyDescent="0.25">
      <c r="A6" s="3" t="s">
        <v>2</v>
      </c>
      <c r="B6" s="5" t="s">
        <v>4</v>
      </c>
      <c r="C6" s="3"/>
      <c r="D6" s="3">
        <v>2026</v>
      </c>
      <c r="E6" s="3">
        <v>22</v>
      </c>
      <c r="F6" s="3">
        <f>IFERROR(VLOOKUP(СИ!E6,Кабинеты!$A$2:$B$13,2), "")</f>
        <v>64</v>
      </c>
      <c r="G6" s="3" t="s">
        <v>15</v>
      </c>
      <c r="H6" s="1" t="s">
        <v>45</v>
      </c>
      <c r="I6" s="1" t="s">
        <v>16</v>
      </c>
      <c r="J6" s="1" t="s">
        <v>48</v>
      </c>
      <c r="K6" s="1" t="s">
        <v>21</v>
      </c>
      <c r="L6" s="1" t="s">
        <v>19</v>
      </c>
      <c r="M6" s="1" t="s">
        <v>18</v>
      </c>
      <c r="N6" s="4" t="s">
        <v>22</v>
      </c>
    </row>
    <row r="7" spans="1:14" x14ac:dyDescent="0.25">
      <c r="A7" s="3" t="s">
        <v>2</v>
      </c>
      <c r="B7" s="5" t="s">
        <v>5</v>
      </c>
      <c r="C7" s="3"/>
      <c r="D7" s="3">
        <v>2026</v>
      </c>
      <c r="E7" s="3">
        <v>22</v>
      </c>
      <c r="F7" s="3">
        <f>IFERROR(VLOOKUP(СИ!E7,Кабинеты!$A$2:$B$13,2), "")</f>
        <v>64</v>
      </c>
      <c r="G7" s="3" t="s">
        <v>15</v>
      </c>
      <c r="H7" s="1" t="s">
        <v>46</v>
      </c>
      <c r="I7" s="1" t="s">
        <v>16</v>
      </c>
      <c r="J7" s="1" t="s">
        <v>48</v>
      </c>
      <c r="K7" s="1" t="s">
        <v>23</v>
      </c>
      <c r="L7" s="1" t="s">
        <v>19</v>
      </c>
      <c r="M7" s="1" t="s">
        <v>18</v>
      </c>
      <c r="N7" s="4" t="s">
        <v>24</v>
      </c>
    </row>
    <row r="8" spans="1:14" x14ac:dyDescent="0.25">
      <c r="A8" s="3"/>
      <c r="B8" s="5" t="s">
        <v>6</v>
      </c>
      <c r="C8" s="3"/>
      <c r="D8" s="3">
        <v>2026</v>
      </c>
      <c r="E8" s="3">
        <v>23</v>
      </c>
      <c r="F8" s="3">
        <f>IFERROR(VLOOKUP(СИ!E8,Кабинеты!$A$2:$B$13,2), "")</f>
        <v>65</v>
      </c>
      <c r="G8" s="3"/>
      <c r="H8" s="1"/>
      <c r="I8" s="1"/>
      <c r="J8" s="1"/>
      <c r="K8" s="1"/>
      <c r="L8" s="1"/>
      <c r="M8" s="1"/>
      <c r="N8" s="4"/>
    </row>
    <row r="9" spans="1:14" x14ac:dyDescent="0.25">
      <c r="A9" s="3"/>
      <c r="B9" s="5">
        <v>9209</v>
      </c>
      <c r="C9" s="3"/>
      <c r="D9" s="3">
        <v>2026</v>
      </c>
      <c r="E9" s="3">
        <v>21</v>
      </c>
      <c r="F9" s="3">
        <f>IFERROR(VLOOKUP(СИ!E9,Кабинеты!$A$2:$B$13,2), "")</f>
        <v>62</v>
      </c>
      <c r="G9" s="3"/>
      <c r="H9" s="1"/>
      <c r="I9" s="1"/>
      <c r="J9" s="1"/>
      <c r="K9" s="1"/>
      <c r="L9" s="1"/>
      <c r="M9" s="1"/>
      <c r="N9" s="4"/>
    </row>
  </sheetData>
  <hyperlinks>
    <hyperlink ref="N2" r:id="rId1"/>
    <hyperlink ref="N3" r:id="rId2"/>
    <hyperlink ref="N4" r:id="rId3"/>
    <hyperlink ref="N5" r:id="rId4"/>
    <hyperlink ref="N6" r:id="rId5"/>
    <hyperlink ref="N7" r:id="rId6"/>
  </hyperlinks>
  <pageMargins left="0.7" right="0.7" top="0.75" bottom="0.75" header="0.3" footer="0.3"/>
  <pageSetup paperSize="9" orientation="portrait" r:id="rId7"/>
  <ignoredErrors>
    <ignoredError sqref="B8" numberStoredAsText="1"/>
  </ignoredError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ЭтаКнига.GetDataFromAPI">
                <anchor moveWithCells="1" sizeWithCells="1">
                  <from>
                    <xdr:col>0</xdr:col>
                    <xdr:colOff>600075</xdr:colOff>
                    <xdr:row>11</xdr:row>
                    <xdr:rowOff>9525</xdr:rowOff>
                  </from>
                  <to>
                    <xdr:col>2</xdr:col>
                    <xdr:colOff>771525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Кабинеты!$A$2:$A$13</xm:f>
          </x14:formula1>
          <xm:sqref>E2:E9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52"/>
  <sheetViews>
    <sheetView view="pageBreakPreview" zoomScale="90" zoomScaleNormal="100" zoomScaleSheetLayoutView="90" workbookViewId="0">
      <selection activeCell="A12" sqref="A12"/>
    </sheetView>
  </sheetViews>
  <sheetFormatPr defaultColWidth="9.140625" defaultRowHeight="15" x14ac:dyDescent="0.25"/>
  <cols>
    <col min="1" max="1" width="47.7109375" style="6" customWidth="1"/>
    <col min="2" max="2" width="4" style="6" customWidth="1"/>
    <col min="3" max="3" width="47.7109375" style="6" customWidth="1"/>
    <col min="4" max="16384" width="9.140625" style="6"/>
  </cols>
  <sheetData>
    <row r="1" spans="1:3" s="7" customFormat="1" ht="16.350000000000001" customHeight="1" x14ac:dyDescent="0.25">
      <c r="A1" s="14" t="s">
        <v>49</v>
      </c>
      <c r="B1" s="13"/>
      <c r="C1" s="14" t="s">
        <v>49</v>
      </c>
    </row>
    <row r="2" spans="1:3" ht="58.5" customHeight="1" x14ac:dyDescent="0.25">
      <c r="A2" s="15" t="str">
        <f>"СИ " &amp; СИ!I2 &amp; СИ!G2 &amp; ", мод. " &amp; СИ!H2</f>
        <v>СИ Комплексы хроматографические газовыеХромос ГХ-1000, мод. -</v>
      </c>
      <c r="B2" s="8"/>
      <c r="C2" s="15" t="str">
        <f>"СИ " &amp; СИ!I3 &amp; СИ!G3 &amp; ", мод. " &amp; СИ!H3</f>
        <v>СИ Комплексы хроматографические газовыеХромос ГХ-1000, мод. -</v>
      </c>
    </row>
    <row r="3" spans="1:3" ht="11.25" customHeight="1" x14ac:dyDescent="0.25">
      <c r="A3" s="16" t="str">
        <f xml:space="preserve"> "Госреестр № " &amp; СИ!A2</f>
        <v>Госреестр № 21064-08</v>
      </c>
      <c r="B3" s="9" t="str">
        <f>СИ!A2</f>
        <v>21064-08</v>
      </c>
      <c r="C3" s="16" t="str">
        <f xml:space="preserve"> "Госреестр № " &amp; СИ!A3</f>
        <v>Госреестр № 21064-08</v>
      </c>
    </row>
    <row r="4" spans="1:3" ht="11.25" customHeight="1" x14ac:dyDescent="0.25">
      <c r="A4" s="17" t="str">
        <f>"Место эксплуатации: кабинет № " &amp; СИ!E2</f>
        <v>Место эксплуатации: кабинет № 23</v>
      </c>
      <c r="B4" s="9" t="str">
        <f>СИ!A3</f>
        <v>21064-08</v>
      </c>
      <c r="C4" s="17" t="str">
        <f>"Место эксплуатации: кабинет № " &amp; СИ!E3</f>
        <v>Место эксплуатации: кабинет № 23</v>
      </c>
    </row>
    <row r="5" spans="1:3" ht="11.25" customHeight="1" x14ac:dyDescent="0.25">
      <c r="A5" s="18" t="str">
        <f>"зав. № " &amp; СИ!B2 &amp; "  ПОВЕРЕНО"</f>
        <v>зав. № 1203  ПОВЕРЕНО</v>
      </c>
      <c r="B5" s="9" t="str">
        <f>СИ!A4</f>
        <v>29671-09</v>
      </c>
      <c r="C5" s="18" t="str">
        <f>"зав. № " &amp; СИ!B3 &amp; "  ПОВЕРЕНО"</f>
        <v>зав. № 1204  ПОВЕРЕНО</v>
      </c>
    </row>
    <row r="6" spans="1:3" ht="11.25" customHeight="1" x14ac:dyDescent="0.25">
      <c r="A6" s="18" t="str">
        <f>"инв. № " &amp; СИ!C3</f>
        <v xml:space="preserve">инв. № </v>
      </c>
      <c r="B6" s="9" t="str">
        <f>СИ!A5</f>
        <v>37432-08</v>
      </c>
      <c r="C6" s="18" t="str">
        <f>"инв. № " &amp; СИ!C3</f>
        <v xml:space="preserve">инв. № </v>
      </c>
    </row>
    <row r="7" spans="1:3" ht="11.25" customHeight="1" x14ac:dyDescent="0.25">
      <c r="A7" s="18" t="str">
        <f>"Организация: " &amp; СИ!J2</f>
        <v>Организация: ФБУ "ПРИОКСКИЙ ЦСМ"</v>
      </c>
      <c r="B7" s="9" t="str">
        <f>СИ!A6</f>
        <v>37432-08</v>
      </c>
      <c r="C7" s="18" t="str">
        <f>"Организация: " &amp; СИ!J3</f>
        <v>Организация: ФБУ "ПРИОКСКИЙ ЦСМ"</v>
      </c>
    </row>
    <row r="8" spans="1:3" ht="11.25" customHeight="1" x14ac:dyDescent="0.25">
      <c r="A8" s="19" t="str">
        <f>"Номер свидетельства " &amp; СИ!K2</f>
        <v>Номер свидетельства С-ВТ/09-09-2025/464091671</v>
      </c>
      <c r="B8" s="9" t="str">
        <f>СИ!A7</f>
        <v>37432-08</v>
      </c>
      <c r="C8" s="19" t="str">
        <f>"Номер свидетельства " &amp; СИ!K3</f>
        <v>Номер свидетельства С-ВТ/09-09-2025/464091541</v>
      </c>
    </row>
    <row r="9" spans="1:3" ht="11.25" customHeight="1" x14ac:dyDescent="0.25">
      <c r="A9" s="19" t="str">
        <f>"от " &amp; СИ!L2 &amp; " до " &amp; СИ!M2</f>
        <v>от 09.09.2025 до 08.09.2026</v>
      </c>
      <c r="B9" s="9">
        <f>СИ!A8</f>
        <v>0</v>
      </c>
      <c r="C9" s="19" t="str">
        <f>"от " &amp; СИ!L3 &amp; " до " &amp; СИ!M3</f>
        <v>от 09.09.2025 до 08.09.2026</v>
      </c>
    </row>
    <row r="10" spans="1:3" ht="11.25" customHeight="1" x14ac:dyDescent="0.25">
      <c r="A10" s="18" t="str">
        <f>"Папка ТД № 08-" &amp; СИ!F2</f>
        <v>Папка ТД № 08-65</v>
      </c>
      <c r="B10" s="9">
        <f>СИ!A9</f>
        <v>0</v>
      </c>
      <c r="C10" s="18" t="str">
        <f>"Папка ТД № 08-" &amp; СИ!F3</f>
        <v>Папка ТД № 08-65</v>
      </c>
    </row>
    <row r="11" spans="1:3" ht="11.25" customHeight="1" x14ac:dyDescent="0.25">
      <c r="A11" s="18" t="s">
        <v>50</v>
      </c>
      <c r="B11" s="8"/>
      <c r="C11" s="18" t="s">
        <v>50</v>
      </c>
    </row>
    <row r="12" spans="1:3" x14ac:dyDescent="0.25">
      <c r="A12" s="20" t="s">
        <v>52</v>
      </c>
      <c r="B12" s="8"/>
      <c r="C12" s="20" t="s">
        <v>52</v>
      </c>
    </row>
    <row r="13" spans="1:3" ht="14.1" customHeight="1" x14ac:dyDescent="0.25">
      <c r="A13" s="21" t="s">
        <v>51</v>
      </c>
      <c r="B13" s="8"/>
      <c r="C13" s="21" t="s">
        <v>51</v>
      </c>
    </row>
    <row r="14" spans="1:3" s="7" customFormat="1" ht="16.350000000000001" customHeight="1" x14ac:dyDescent="0.25">
      <c r="A14" s="14" t="s">
        <v>49</v>
      </c>
      <c r="B14" s="13"/>
      <c r="C14" s="14" t="s">
        <v>49</v>
      </c>
    </row>
    <row r="15" spans="1:3" ht="58.5" customHeight="1" x14ac:dyDescent="0.25">
      <c r="A15" s="15" t="str">
        <f>"СИ " &amp; СИ!I4 &amp; СИ!G4 &amp; ", мод. " &amp; СИ!H4</f>
        <v>СИ pH-метры и иономерыpH-150МИ и pX-150МИ, pX-150.1МИ и pX-150.2МИ, мод. pH-150МИ</v>
      </c>
      <c r="B15" s="8"/>
      <c r="C15" s="15" t="str">
        <f>"СИ " &amp; СИ!I5 &amp; СИ!G5 &amp; ", мод. " &amp; СИ!H5</f>
        <v>СИ Дозаторы пипеточные одно- и многоканальныеЛайт, мод. мод. ДПОП-1-100-1000</v>
      </c>
    </row>
    <row r="16" spans="1:3" ht="11.25" customHeight="1" x14ac:dyDescent="0.25">
      <c r="A16" s="16" t="str">
        <f xml:space="preserve"> "Госреестр № " &amp; СИ!A4</f>
        <v>Госреестр № 29671-09</v>
      </c>
      <c r="B16" s="8"/>
      <c r="C16" s="16" t="str">
        <f xml:space="preserve"> "Госреестр № " &amp; СИ!A5</f>
        <v>Госреестр № 37432-08</v>
      </c>
    </row>
    <row r="17" spans="1:3" ht="11.25" customHeight="1" x14ac:dyDescent="0.25">
      <c r="A17" s="17" t="str">
        <f>"Место эксплуатации: кабинет № " &amp; СИ!E4</f>
        <v>Место эксплуатации: кабинет № 25</v>
      </c>
      <c r="B17" s="8"/>
      <c r="C17" s="17" t="str">
        <f>"Место эксплуатации: кабинет № " &amp; СИ!E5</f>
        <v>Место эксплуатации: кабинет № 21</v>
      </c>
    </row>
    <row r="18" spans="1:3" ht="11.25" customHeight="1" x14ac:dyDescent="0.25">
      <c r="A18" s="18" t="str">
        <f>"зав. № " &amp; СИ!B4 &amp; "  ПОВЕРЕНО"</f>
        <v>зав. № 6577  ПОВЕРЕНО</v>
      </c>
      <c r="B18" s="8"/>
      <c r="C18" s="18" t="str">
        <f>"зав. № " &amp; СИ!B5 &amp; "  ПОВЕРЕНО"</f>
        <v>зав. № ВР66611  ПОВЕРЕНО</v>
      </c>
    </row>
    <row r="19" spans="1:3" ht="11.25" customHeight="1" x14ac:dyDescent="0.25">
      <c r="A19" s="18" t="str">
        <f>"инв. № " &amp; СИ!C3</f>
        <v xml:space="preserve">инв. № </v>
      </c>
      <c r="B19" s="8"/>
      <c r="C19" s="18" t="str">
        <f>"инв. № " &amp; СИ!C3</f>
        <v xml:space="preserve">инв. № </v>
      </c>
    </row>
    <row r="20" spans="1:3" ht="11.25" customHeight="1" x14ac:dyDescent="0.25">
      <c r="A20" s="18" t="str">
        <f>"Организация: " &amp; СИ!J4</f>
        <v>Организация: ФБУ "ПРИОКСКИЙ ЦСМ"</v>
      </c>
      <c r="B20" s="8"/>
      <c r="C20" s="18" t="str">
        <f>"Организация: " &amp; СИ!J5</f>
        <v>Организация: ФБУ "ПРИОКСКИЙ ЦСМ"</v>
      </c>
    </row>
    <row r="21" spans="1:3" ht="11.25" customHeight="1" x14ac:dyDescent="0.25">
      <c r="A21" s="19" t="str">
        <f>"Номер свидетельства " &amp; СИ!K4</f>
        <v>Номер свидетельства С-ВТ/21-04-2026/521875422</v>
      </c>
      <c r="B21" s="8"/>
      <c r="C21" s="19" t="str">
        <f>"Номер свидетельства " &amp; СИ!K5</f>
        <v>Номер свидетельства С-ВТ/20-04-2026/521885418</v>
      </c>
    </row>
    <row r="22" spans="1:3" ht="11.25" customHeight="1" x14ac:dyDescent="0.25">
      <c r="A22" s="19" t="str">
        <f>"от " &amp; СИ!L4 &amp; " до " &amp; СИ!M4</f>
        <v>от 21.04.2026 до 20.04.2027</v>
      </c>
      <c r="B22" s="8"/>
      <c r="C22" s="19" t="str">
        <f>"от " &amp; СИ!L5 &amp; " до " &amp; СИ!M5</f>
        <v>от 20.04.2026 до 19.04.2027</v>
      </c>
    </row>
    <row r="23" spans="1:3" ht="11.25" customHeight="1" x14ac:dyDescent="0.25">
      <c r="A23" s="18" t="str">
        <f>"Папка ТД № 08-" &amp; СИ!F4</f>
        <v>Папка ТД № 08-63</v>
      </c>
      <c r="B23" s="8"/>
      <c r="C23" s="18" t="str">
        <f>"Папка ТД № 08-" &amp; СИ!F5</f>
        <v>Папка ТД № 08-62</v>
      </c>
    </row>
    <row r="24" spans="1:3" ht="11.25" customHeight="1" x14ac:dyDescent="0.25">
      <c r="A24" s="18" t="s">
        <v>50</v>
      </c>
      <c r="B24" s="8"/>
      <c r="C24" s="18" t="s">
        <v>50</v>
      </c>
    </row>
    <row r="25" spans="1:3" x14ac:dyDescent="0.25">
      <c r="A25" s="20" t="s">
        <v>52</v>
      </c>
      <c r="B25" s="8"/>
      <c r="C25" s="20" t="s">
        <v>52</v>
      </c>
    </row>
    <row r="26" spans="1:3" ht="14.1" customHeight="1" x14ac:dyDescent="0.25">
      <c r="A26" s="21" t="s">
        <v>51</v>
      </c>
      <c r="B26" s="8"/>
      <c r="C26" s="21" t="s">
        <v>51</v>
      </c>
    </row>
    <row r="27" spans="1:3" s="7" customFormat="1" ht="16.350000000000001" customHeight="1" x14ac:dyDescent="0.25">
      <c r="A27" s="14" t="s">
        <v>49</v>
      </c>
      <c r="B27" s="13"/>
      <c r="C27" s="14" t="s">
        <v>49</v>
      </c>
    </row>
    <row r="28" spans="1:3" ht="58.5" customHeight="1" x14ac:dyDescent="0.25">
      <c r="A28" s="15" t="str">
        <f>"СИ " &amp; СИ!I6 &amp; СИ!G6 &amp; ", мод. " &amp; СИ!H6</f>
        <v>СИ Дозаторы пипеточные одно- и многоканальныеЛайт, мод. мод. ДПОП-1-20-200</v>
      </c>
      <c r="B28" s="8"/>
      <c r="C28" s="15" t="str">
        <f>"СИ " &amp; СИ!I7 &amp; СИ!G7 &amp; ", мод. " &amp; СИ!H7</f>
        <v>СИ Дозаторы пипеточные одно- и многоканальныеЛайт, мод. мод. ДПОП-1-2-20</v>
      </c>
    </row>
    <row r="29" spans="1:3" ht="11.25" customHeight="1" x14ac:dyDescent="0.25">
      <c r="A29" s="16" t="str">
        <f xml:space="preserve"> "Госреестр № " &amp; СИ!A6</f>
        <v>Госреестр № 37432-08</v>
      </c>
      <c r="B29" s="8"/>
      <c r="C29" s="16" t="str">
        <f xml:space="preserve"> "Госреестр № " &amp; СИ!A7</f>
        <v>Госреестр № 37432-08</v>
      </c>
    </row>
    <row r="30" spans="1:3" ht="11.25" customHeight="1" x14ac:dyDescent="0.25">
      <c r="A30" s="17" t="str">
        <f>"Место эксплуатации: кабинет № " &amp; СИ!E6</f>
        <v>Место эксплуатации: кабинет № 22</v>
      </c>
      <c r="B30" s="8"/>
      <c r="C30" s="17" t="str">
        <f>"Место эксплуатации: кабинет № " &amp; СИ!E7</f>
        <v>Место эксплуатации: кабинет № 22</v>
      </c>
    </row>
    <row r="31" spans="1:3" ht="11.25" customHeight="1" x14ac:dyDescent="0.25">
      <c r="A31" s="18" t="str">
        <f>"зав. № " &amp; СИ!B6 &amp; "  ПОВЕРЕНО"</f>
        <v>зав. № ВР48398  ПОВЕРЕНО</v>
      </c>
      <c r="B31" s="8"/>
      <c r="C31" s="18" t="str">
        <f>"зав. № " &amp; СИ!B7 &amp; "  ПОВЕРЕНО"</f>
        <v>зав. № ВР48230  ПОВЕРЕНО</v>
      </c>
    </row>
    <row r="32" spans="1:3" ht="11.25" customHeight="1" x14ac:dyDescent="0.25">
      <c r="A32" s="18" t="str">
        <f>"инв. № " &amp; СИ!C3</f>
        <v xml:space="preserve">инв. № </v>
      </c>
      <c r="B32" s="8"/>
      <c r="C32" s="18" t="str">
        <f>"инв. № " &amp; СИ!C3</f>
        <v xml:space="preserve">инв. № </v>
      </c>
    </row>
    <row r="33" spans="1:3" ht="11.25" customHeight="1" x14ac:dyDescent="0.25">
      <c r="A33" s="18" t="str">
        <f>"Организация: " &amp; СИ!J6</f>
        <v>Организация: ФБУ "ПРИОКСКИЙ ЦСМ"</v>
      </c>
      <c r="B33" s="8"/>
      <c r="C33" s="18" t="str">
        <f>"Организация: " &amp; СИ!J7</f>
        <v>Организация: ФБУ "ПРИОКСКИЙ ЦСМ"</v>
      </c>
    </row>
    <row r="34" spans="1:3" ht="11.25" customHeight="1" x14ac:dyDescent="0.25">
      <c r="A34" s="19" t="str">
        <f>"Номер свидетельства " &amp; СИ!K6</f>
        <v>Номер свидетельства С-ВТ/20-04-2026/521885432</v>
      </c>
      <c r="B34" s="8"/>
      <c r="C34" s="19" t="str">
        <f>"Номер свидетельства " &amp; СИ!K7</f>
        <v>Номер свидетельства С-ВТ/20-04-2026/521885426</v>
      </c>
    </row>
    <row r="35" spans="1:3" ht="11.25" customHeight="1" x14ac:dyDescent="0.25">
      <c r="A35" s="19" t="str">
        <f>"от " &amp; СИ!L6 &amp; " до " &amp; СИ!M6</f>
        <v>от 20.04.2026 до 19.04.2027</v>
      </c>
      <c r="B35" s="8"/>
      <c r="C35" s="19" t="str">
        <f>"от " &amp; СИ!L7 &amp; " до " &amp; СИ!M7</f>
        <v>от 20.04.2026 до 19.04.2027</v>
      </c>
    </row>
    <row r="36" spans="1:3" ht="11.25" customHeight="1" x14ac:dyDescent="0.25">
      <c r="A36" s="18" t="str">
        <f>"Папка ТД № 08-" &amp; СИ!F6</f>
        <v>Папка ТД № 08-64</v>
      </c>
      <c r="B36" s="8"/>
      <c r="C36" s="18" t="str">
        <f>"Папка ТД № 08-" &amp; СИ!F7</f>
        <v>Папка ТД № 08-64</v>
      </c>
    </row>
    <row r="37" spans="1:3" ht="11.25" customHeight="1" x14ac:dyDescent="0.25">
      <c r="A37" s="18" t="s">
        <v>50</v>
      </c>
      <c r="B37" s="8"/>
      <c r="C37" s="18" t="s">
        <v>50</v>
      </c>
    </row>
    <row r="38" spans="1:3" x14ac:dyDescent="0.25">
      <c r="A38" s="20" t="s">
        <v>52</v>
      </c>
      <c r="B38" s="8"/>
      <c r="C38" s="20" t="s">
        <v>52</v>
      </c>
    </row>
    <row r="39" spans="1:3" ht="14.1" customHeight="1" x14ac:dyDescent="0.25">
      <c r="A39" s="21" t="s">
        <v>51</v>
      </c>
      <c r="B39" s="8"/>
      <c r="C39" s="21" t="s">
        <v>51</v>
      </c>
    </row>
    <row r="40" spans="1:3" s="7" customFormat="1" ht="16.350000000000001" customHeight="1" x14ac:dyDescent="0.25">
      <c r="A40" s="14" t="s">
        <v>49</v>
      </c>
      <c r="B40" s="13"/>
      <c r="C40" s="14" t="s">
        <v>49</v>
      </c>
    </row>
    <row r="41" spans="1:3" ht="58.5" customHeight="1" x14ac:dyDescent="0.25">
      <c r="A41" s="15" t="str">
        <f>"СИ " &amp; СИ!I8 &amp; СИ!G8 &amp; ", мод. " &amp; СИ!H8</f>
        <v xml:space="preserve">СИ , мод. </v>
      </c>
      <c r="B41" s="8"/>
      <c r="C41" s="15" t="str">
        <f>"СИ " &amp; СИ!I9 &amp; СИ!G9 &amp; ", мод. " &amp; СИ!H9</f>
        <v xml:space="preserve">СИ , мод. </v>
      </c>
    </row>
    <row r="42" spans="1:3" ht="11.25" customHeight="1" x14ac:dyDescent="0.25">
      <c r="A42" s="16" t="str">
        <f xml:space="preserve"> "Госреестр № " &amp; СИ!A8</f>
        <v xml:space="preserve">Госреестр № </v>
      </c>
      <c r="B42" s="8"/>
      <c r="C42" s="16" t="str">
        <f xml:space="preserve"> "Госреестр № " &amp; СИ!A9</f>
        <v xml:space="preserve">Госреестр № </v>
      </c>
    </row>
    <row r="43" spans="1:3" ht="11.25" customHeight="1" x14ac:dyDescent="0.25">
      <c r="A43" s="17" t="str">
        <f>"Место эксплуатации: кабинет № " &amp; СИ!E8</f>
        <v>Место эксплуатации: кабинет № 23</v>
      </c>
      <c r="B43" s="8"/>
      <c r="C43" s="17" t="str">
        <f>"Место эксплуатации: кабинет № " &amp; СИ!E9</f>
        <v>Место эксплуатации: кабинет № 21</v>
      </c>
    </row>
    <row r="44" spans="1:3" ht="11.25" customHeight="1" x14ac:dyDescent="0.25">
      <c r="A44" s="18" t="str">
        <f>"зав. № " &amp; СИ!B8 &amp; "  ПОВЕРЕНО"</f>
        <v>зав. № 1952311  ПОВЕРЕНО</v>
      </c>
      <c r="B44" s="8"/>
      <c r="C44" s="18" t="str">
        <f>"зав. № " &amp; СИ!B9 &amp; "  ПОВЕРЕНО"</f>
        <v>зав. № 9209  ПОВЕРЕНО</v>
      </c>
    </row>
    <row r="45" spans="1:3" ht="11.25" customHeight="1" x14ac:dyDescent="0.25">
      <c r="A45" s="18" t="str">
        <f>"инв. № " &amp; СИ!C3</f>
        <v xml:space="preserve">инв. № </v>
      </c>
      <c r="B45" s="8"/>
      <c r="C45" s="18" t="str">
        <f>"инв. № " &amp; СИ!C3</f>
        <v xml:space="preserve">инв. № </v>
      </c>
    </row>
    <row r="46" spans="1:3" ht="11.25" customHeight="1" x14ac:dyDescent="0.25">
      <c r="A46" s="18" t="str">
        <f>"Организация: " &amp; СИ!J8</f>
        <v xml:space="preserve">Организация: </v>
      </c>
      <c r="B46" s="8"/>
      <c r="C46" s="18" t="str">
        <f>"Организация: " &amp; СИ!J9</f>
        <v xml:space="preserve">Организация: </v>
      </c>
    </row>
    <row r="47" spans="1:3" ht="11.25" customHeight="1" x14ac:dyDescent="0.25">
      <c r="A47" s="19" t="str">
        <f>"Номер свидетельства " &amp; СИ!K8</f>
        <v xml:space="preserve">Номер свидетельства </v>
      </c>
      <c r="B47" s="8"/>
      <c r="C47" s="19" t="str">
        <f>"Номер свидетельства " &amp; СИ!K9</f>
        <v xml:space="preserve">Номер свидетельства </v>
      </c>
    </row>
    <row r="48" spans="1:3" ht="11.25" customHeight="1" x14ac:dyDescent="0.25">
      <c r="A48" s="19" t="str">
        <f>"от " &amp; СИ!L8 &amp; " до " &amp; СИ!M8</f>
        <v xml:space="preserve">от  до </v>
      </c>
      <c r="B48" s="8"/>
      <c r="C48" s="19" t="str">
        <f>"от " &amp; СИ!L9 &amp; " до " &amp; СИ!M9</f>
        <v xml:space="preserve">от  до </v>
      </c>
    </row>
    <row r="49" spans="1:3" ht="11.25" customHeight="1" x14ac:dyDescent="0.25">
      <c r="A49" s="18" t="str">
        <f>"Папка ТД № 08-" &amp; СИ!F8</f>
        <v>Папка ТД № 08-65</v>
      </c>
      <c r="B49" s="8"/>
      <c r="C49" s="18" t="str">
        <f>"Папка ТД № 08-" &amp; СИ!F9</f>
        <v>Папка ТД № 08-62</v>
      </c>
    </row>
    <row r="50" spans="1:3" ht="11.25" customHeight="1" x14ac:dyDescent="0.25">
      <c r="A50" s="18" t="s">
        <v>50</v>
      </c>
      <c r="B50" s="8"/>
      <c r="C50" s="18" t="s">
        <v>50</v>
      </c>
    </row>
    <row r="51" spans="1:3" x14ac:dyDescent="0.25">
      <c r="A51" s="20" t="s">
        <v>52</v>
      </c>
      <c r="B51" s="8"/>
      <c r="C51" s="20" t="s">
        <v>52</v>
      </c>
    </row>
    <row r="52" spans="1:3" ht="14.1" customHeight="1" x14ac:dyDescent="0.25">
      <c r="A52" s="21" t="s">
        <v>51</v>
      </c>
      <c r="B52" s="8"/>
      <c r="C52" s="21" t="s">
        <v>51</v>
      </c>
    </row>
  </sheetData>
  <printOptions horizontalCentered="1"/>
  <pageMargins left="0" right="0" top="0.39370078740157483" bottom="0" header="0" footer="0"/>
  <pageSetup paperSize="9" orientation="portrait" r:id="rId1"/>
  <ignoredErrors>
    <ignoredError sqref="B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B13"/>
  <sheetViews>
    <sheetView workbookViewId="0">
      <selection activeCell="A18" sqref="A18"/>
    </sheetView>
  </sheetViews>
  <sheetFormatPr defaultRowHeight="15" x14ac:dyDescent="0.25"/>
  <cols>
    <col min="1" max="1" width="9.7109375" customWidth="1"/>
    <col min="2" max="2" width="12.28515625" customWidth="1"/>
  </cols>
  <sheetData>
    <row r="1" spans="1:2" x14ac:dyDescent="0.25">
      <c r="A1" t="s">
        <v>28</v>
      </c>
      <c r="B1" t="s">
        <v>29</v>
      </c>
    </row>
    <row r="2" spans="1:2" x14ac:dyDescent="0.25">
      <c r="A2">
        <v>20</v>
      </c>
      <c r="B2" s="2">
        <v>61</v>
      </c>
    </row>
    <row r="3" spans="1:2" x14ac:dyDescent="0.25">
      <c r="A3">
        <v>21</v>
      </c>
      <c r="B3" s="2">
        <v>62</v>
      </c>
    </row>
    <row r="4" spans="1:2" x14ac:dyDescent="0.25">
      <c r="A4">
        <v>22</v>
      </c>
      <c r="B4" s="2">
        <v>64</v>
      </c>
    </row>
    <row r="5" spans="1:2" x14ac:dyDescent="0.25">
      <c r="A5">
        <v>23</v>
      </c>
      <c r="B5" s="2">
        <v>65</v>
      </c>
    </row>
    <row r="6" spans="1:2" x14ac:dyDescent="0.25">
      <c r="A6">
        <v>24</v>
      </c>
      <c r="B6" s="2">
        <v>66</v>
      </c>
    </row>
    <row r="7" spans="1:2" x14ac:dyDescent="0.25">
      <c r="A7">
        <v>25</v>
      </c>
      <c r="B7" s="2">
        <v>63</v>
      </c>
    </row>
    <row r="8" spans="1:2" x14ac:dyDescent="0.25">
      <c r="A8">
        <v>26</v>
      </c>
      <c r="B8" s="2">
        <v>67</v>
      </c>
    </row>
    <row r="9" spans="1:2" x14ac:dyDescent="0.25">
      <c r="A9">
        <v>28</v>
      </c>
      <c r="B9" s="2">
        <v>68</v>
      </c>
    </row>
    <row r="10" spans="1:2" x14ac:dyDescent="0.25">
      <c r="A10">
        <v>29</v>
      </c>
      <c r="B10" s="2">
        <v>69</v>
      </c>
    </row>
    <row r="11" spans="1:2" x14ac:dyDescent="0.25">
      <c r="A11">
        <v>30</v>
      </c>
      <c r="B11" s="2">
        <v>70</v>
      </c>
    </row>
    <row r="12" spans="1:2" x14ac:dyDescent="0.25">
      <c r="A12">
        <v>64</v>
      </c>
      <c r="B12" s="2">
        <v>71</v>
      </c>
    </row>
    <row r="13" spans="1:2" x14ac:dyDescent="0.25">
      <c r="A13">
        <v>66</v>
      </c>
      <c r="B13" s="2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СИ</vt:lpstr>
      <vt:lpstr>Этикетки</vt:lpstr>
      <vt:lpstr>Кабинеты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Пахомов Е.Г.</dc:creator>
  <cp:lastModifiedBy> Пахомов Е.Г.</cp:lastModifiedBy>
  <cp:lastPrinted>2026-05-29T10:45:21Z</cp:lastPrinted>
  <dcterms:created xsi:type="dcterms:W3CDTF">2026-05-28T10:43:32Z</dcterms:created>
  <dcterms:modified xsi:type="dcterms:W3CDTF">2026-06-01T06:57:02Z</dcterms:modified>
</cp:coreProperties>
</file>